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79" i="8" l="1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R181" i="8"/>
  <c r="S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T186" i="8" s="1"/>
  <c r="Q186" i="8"/>
  <c r="R186" i="8"/>
  <c r="S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R188" i="8"/>
  <c r="S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T190" i="8" s="1"/>
  <c r="Q190" i="8"/>
  <c r="R190" i="8"/>
  <c r="S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T193" i="8" s="1"/>
  <c r="Q193" i="8"/>
  <c r="R193" i="8"/>
  <c r="S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T194" i="8" s="1"/>
  <c r="Q194" i="8"/>
  <c r="R194" i="8"/>
  <c r="S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T197" i="8" s="1"/>
  <c r="Q197" i="8"/>
  <c r="R197" i="8"/>
  <c r="S197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U179" i="2"/>
  <c r="V179" i="2"/>
  <c r="W179" i="2"/>
  <c r="X179" i="2"/>
  <c r="AA179" i="2" s="1"/>
  <c r="Y179" i="2"/>
  <c r="Z179" i="2"/>
  <c r="AB179" i="2"/>
  <c r="AC179" i="2"/>
  <c r="U180" i="2"/>
  <c r="V180" i="2"/>
  <c r="W180" i="2"/>
  <c r="AC180" i="2" s="1"/>
  <c r="X180" i="2"/>
  <c r="Y180" i="2"/>
  <c r="Z180" i="2"/>
  <c r="AA180" i="2"/>
  <c r="AB180" i="2"/>
  <c r="U181" i="2"/>
  <c r="V181" i="2"/>
  <c r="AB181" i="2" s="1"/>
  <c r="W181" i="2"/>
  <c r="X181" i="2"/>
  <c r="AA181" i="2" s="1"/>
  <c r="Y181" i="2"/>
  <c r="Z181" i="2"/>
  <c r="AC181" i="2" s="1"/>
  <c r="U182" i="2"/>
  <c r="AA182" i="2" s="1"/>
  <c r="V182" i="2"/>
  <c r="W182" i="2"/>
  <c r="X182" i="2"/>
  <c r="Y182" i="2"/>
  <c r="AB182" i="2" s="1"/>
  <c r="Z182" i="2"/>
  <c r="AC182" i="2"/>
  <c r="U183" i="2"/>
  <c r="AA183" i="2" s="1"/>
  <c r="V183" i="2"/>
  <c r="W183" i="2"/>
  <c r="X183" i="2"/>
  <c r="Y183" i="2"/>
  <c r="Z183" i="2"/>
  <c r="AB183" i="2"/>
  <c r="AC183" i="2"/>
  <c r="U184" i="2"/>
  <c r="V184" i="2"/>
  <c r="W184" i="2"/>
  <c r="AC184" i="2" s="1"/>
  <c r="X184" i="2"/>
  <c r="Y184" i="2"/>
  <c r="AB184" i="2" s="1"/>
  <c r="Z184" i="2"/>
  <c r="AA184" i="2"/>
  <c r="U185" i="2"/>
  <c r="V185" i="2"/>
  <c r="AB185" i="2" s="1"/>
  <c r="W185" i="2"/>
  <c r="X185" i="2"/>
  <c r="AA185" i="2" s="1"/>
  <c r="Y185" i="2"/>
  <c r="Z185" i="2"/>
  <c r="AC185" i="2" s="1"/>
  <c r="U186" i="2"/>
  <c r="AA186" i="2" s="1"/>
  <c r="V186" i="2"/>
  <c r="W186" i="2"/>
  <c r="X186" i="2"/>
  <c r="Y186" i="2"/>
  <c r="AB186" i="2" s="1"/>
  <c r="Z186" i="2"/>
  <c r="AC186" i="2"/>
  <c r="U187" i="2"/>
  <c r="V187" i="2"/>
  <c r="W187" i="2"/>
  <c r="X187" i="2"/>
  <c r="AA187" i="2" s="1"/>
  <c r="Y187" i="2"/>
  <c r="Z187" i="2"/>
  <c r="AC187" i="2" s="1"/>
  <c r="AB187" i="2"/>
  <c r="U188" i="2"/>
  <c r="V188" i="2"/>
  <c r="W188" i="2"/>
  <c r="AC188" i="2" s="1"/>
  <c r="X188" i="2"/>
  <c r="Y188" i="2"/>
  <c r="AB188" i="2" s="1"/>
  <c r="Z188" i="2"/>
  <c r="AA188" i="2"/>
  <c r="U189" i="2"/>
  <c r="V189" i="2"/>
  <c r="AB189" i="2" s="1"/>
  <c r="W189" i="2"/>
  <c r="X189" i="2"/>
  <c r="AA189" i="2" s="1"/>
  <c r="Y189" i="2"/>
  <c r="Z189" i="2"/>
  <c r="AC189" i="2" s="1"/>
  <c r="U190" i="2"/>
  <c r="AA190" i="2" s="1"/>
  <c r="V190" i="2"/>
  <c r="W190" i="2"/>
  <c r="X190" i="2"/>
  <c r="Y190" i="2"/>
  <c r="AB190" i="2" s="1"/>
  <c r="Z190" i="2"/>
  <c r="AC190" i="2"/>
  <c r="U191" i="2"/>
  <c r="V191" i="2"/>
  <c r="W191" i="2"/>
  <c r="X191" i="2"/>
  <c r="AA191" i="2" s="1"/>
  <c r="Y191" i="2"/>
  <c r="Z191" i="2"/>
  <c r="AB191" i="2"/>
  <c r="AC191" i="2"/>
  <c r="U192" i="2"/>
  <c r="V192" i="2"/>
  <c r="W192" i="2"/>
  <c r="AC192" i="2" s="1"/>
  <c r="X192" i="2"/>
  <c r="Y192" i="2"/>
  <c r="AB192" i="2" s="1"/>
  <c r="Z192" i="2"/>
  <c r="AA192" i="2"/>
  <c r="U193" i="2"/>
  <c r="V193" i="2"/>
  <c r="AB193" i="2" s="1"/>
  <c r="W193" i="2"/>
  <c r="X193" i="2"/>
  <c r="Y193" i="2"/>
  <c r="Z193" i="2"/>
  <c r="AC193" i="2" s="1"/>
  <c r="AA193" i="2"/>
  <c r="U194" i="2"/>
  <c r="AA194" i="2" s="1"/>
  <c r="V194" i="2"/>
  <c r="W194" i="2"/>
  <c r="X194" i="2"/>
  <c r="Y194" i="2"/>
  <c r="AB194" i="2" s="1"/>
  <c r="Z194" i="2"/>
  <c r="AC194" i="2"/>
  <c r="U195" i="2"/>
  <c r="AA195" i="2" s="1"/>
  <c r="V195" i="2"/>
  <c r="W195" i="2"/>
  <c r="X195" i="2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X197" i="2"/>
  <c r="Y197" i="2"/>
  <c r="Z197" i="2"/>
  <c r="AC197" i="2" s="1"/>
  <c r="AA197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E186" i="2"/>
  <c r="N186" i="2" s="1"/>
  <c r="F186" i="2"/>
  <c r="G186" i="2"/>
  <c r="H186" i="2"/>
  <c r="I186" i="2"/>
  <c r="J186" i="2"/>
  <c r="K186" i="2"/>
  <c r="L186" i="2"/>
  <c r="M186" i="2"/>
  <c r="O186" i="2"/>
  <c r="P186" i="2"/>
  <c r="E187" i="2"/>
  <c r="N187" i="2" s="1"/>
  <c r="F187" i="2"/>
  <c r="G187" i="2"/>
  <c r="H187" i="2"/>
  <c r="I187" i="2"/>
  <c r="J187" i="2"/>
  <c r="K187" i="2"/>
  <c r="L187" i="2"/>
  <c r="M187" i="2"/>
  <c r="O187" i="2"/>
  <c r="P187" i="2"/>
  <c r="E188" i="2"/>
  <c r="N188" i="2" s="1"/>
  <c r="F188" i="2"/>
  <c r="G188" i="2"/>
  <c r="H188" i="2"/>
  <c r="I188" i="2"/>
  <c r="J188" i="2"/>
  <c r="K188" i="2"/>
  <c r="L188" i="2"/>
  <c r="M188" i="2"/>
  <c r="O188" i="2"/>
  <c r="P188" i="2"/>
  <c r="E189" i="2"/>
  <c r="N189" i="2" s="1"/>
  <c r="F189" i="2"/>
  <c r="G189" i="2"/>
  <c r="H189" i="2"/>
  <c r="I189" i="2"/>
  <c r="J189" i="2"/>
  <c r="K189" i="2"/>
  <c r="L189" i="2"/>
  <c r="M189" i="2"/>
  <c r="O189" i="2"/>
  <c r="P189" i="2"/>
  <c r="E190" i="2"/>
  <c r="N190" i="2" s="1"/>
  <c r="F190" i="2"/>
  <c r="G190" i="2"/>
  <c r="H190" i="2"/>
  <c r="I190" i="2"/>
  <c r="J190" i="2"/>
  <c r="K190" i="2"/>
  <c r="L190" i="2"/>
  <c r="M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5" i="8" l="1"/>
  <c r="E5" i="8"/>
  <c r="F5" i="8"/>
  <c r="G5" i="8"/>
  <c r="H5" i="8"/>
  <c r="I5" i="8"/>
  <c r="J5" i="8"/>
  <c r="K5" i="8"/>
  <c r="L5" i="8"/>
  <c r="M5" i="8"/>
  <c r="O5" i="8"/>
  <c r="P5" i="8"/>
  <c r="T5" i="8" s="1"/>
  <c r="Q5" i="8"/>
  <c r="S5" i="8" s="1"/>
  <c r="R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S6" i="8" s="1"/>
  <c r="R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S7" i="8" s="1"/>
  <c r="R7" i="8"/>
  <c r="D8" i="8"/>
  <c r="E8" i="8"/>
  <c r="F8" i="8"/>
  <c r="G8" i="8"/>
  <c r="H8" i="8"/>
  <c r="I8" i="8"/>
  <c r="J8" i="8"/>
  <c r="K8" i="8"/>
  <c r="L8" i="8"/>
  <c r="M8" i="8"/>
  <c r="O8" i="8"/>
  <c r="P8" i="8"/>
  <c r="Q8" i="8"/>
  <c r="S8" i="8" s="1"/>
  <c r="R8" i="8"/>
  <c r="T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S9" i="8" s="1"/>
  <c r="R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S10" i="8" s="1"/>
  <c r="R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S11" i="8" s="1"/>
  <c r="R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S12" i="8" s="1"/>
  <c r="R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S13" i="8" s="1"/>
  <c r="R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S14" i="8" s="1"/>
  <c r="R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S15" i="8" s="1"/>
  <c r="R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S16" i="8" s="1"/>
  <c r="R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S17" i="8" s="1"/>
  <c r="R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S18" i="8" s="1"/>
  <c r="R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S19" i="8" s="1"/>
  <c r="R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S20" i="8" s="1"/>
  <c r="R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S21" i="8" s="1"/>
  <c r="R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S22" i="8" s="1"/>
  <c r="R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S23" i="8" s="1"/>
  <c r="R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S24" i="8" s="1"/>
  <c r="R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T25" i="8" s="1"/>
  <c r="Q25" i="8"/>
  <c r="S25" i="8" s="1"/>
  <c r="R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S26" i="8" s="1"/>
  <c r="R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S27" i="8" s="1"/>
  <c r="R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S28" i="8" s="1"/>
  <c r="R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S29" i="8" s="1"/>
  <c r="R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S30" i="8" s="1"/>
  <c r="R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S31" i="8" s="1"/>
  <c r="R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S32" i="8" s="1"/>
  <c r="R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S33" i="8" s="1"/>
  <c r="R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S34" i="8" s="1"/>
  <c r="R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S35" i="8" s="1"/>
  <c r="R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S36" i="8" s="1"/>
  <c r="R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S37" i="8" s="1"/>
  <c r="R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S38" i="8" s="1"/>
  <c r="R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T39" i="8" s="1"/>
  <c r="Q39" i="8"/>
  <c r="S39" i="8" s="1"/>
  <c r="R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S40" i="8" s="1"/>
  <c r="R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S41" i="8" s="1"/>
  <c r="R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S42" i="8" s="1"/>
  <c r="R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S43" i="8" s="1"/>
  <c r="R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S44" i="8" s="1"/>
  <c r="R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S45" i="8" s="1"/>
  <c r="R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S46" i="8" s="1"/>
  <c r="R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T47" i="8" s="1"/>
  <c r="Q47" i="8"/>
  <c r="S47" i="8" s="1"/>
  <c r="R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S48" i="8" s="1"/>
  <c r="R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S49" i="8" s="1"/>
  <c r="R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S50" i="8" s="1"/>
  <c r="R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S51" i="8" s="1"/>
  <c r="R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S52" i="8" s="1"/>
  <c r="R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S53" i="8" s="1"/>
  <c r="R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S54" i="8" s="1"/>
  <c r="R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S55" i="8" s="1"/>
  <c r="R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S56" i="8" s="1"/>
  <c r="R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S57" i="8" s="1"/>
  <c r="R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S58" i="8" s="1"/>
  <c r="R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S59" i="8" s="1"/>
  <c r="R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S60" i="8" s="1"/>
  <c r="R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T61" i="8" s="1"/>
  <c r="Q61" i="8"/>
  <c r="S61" i="8" s="1"/>
  <c r="R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S62" i="8" s="1"/>
  <c r="R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S63" i="8" s="1"/>
  <c r="R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S64" i="8" s="1"/>
  <c r="R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S65" i="8" s="1"/>
  <c r="R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S66" i="8" s="1"/>
  <c r="R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S67" i="8" s="1"/>
  <c r="R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S68" i="8" s="1"/>
  <c r="R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S69" i="8" s="1"/>
  <c r="R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S70" i="8" s="1"/>
  <c r="R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S83" i="8" s="1"/>
  <c r="R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S114" i="8" s="1"/>
  <c r="R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T115" i="8" s="1"/>
  <c r="Q115" i="8"/>
  <c r="S115" i="8" s="1"/>
  <c r="R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T116" i="8" s="1"/>
  <c r="S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T117" i="8" s="1"/>
  <c r="S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S118" i="8" s="1"/>
  <c r="R118" i="8"/>
  <c r="D119" i="8"/>
  <c r="E119" i="8"/>
  <c r="M119" i="8" s="1"/>
  <c r="F119" i="8"/>
  <c r="G119" i="8"/>
  <c r="H119" i="8"/>
  <c r="I119" i="8"/>
  <c r="J119" i="8"/>
  <c r="K119" i="8"/>
  <c r="L119" i="8"/>
  <c r="O119" i="8"/>
  <c r="P119" i="8"/>
  <c r="Q119" i="8"/>
  <c r="S119" i="8" s="1"/>
  <c r="R119" i="8"/>
  <c r="T119" i="8" s="1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S132" i="8" s="1"/>
  <c r="R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S133" i="8" s="1"/>
  <c r="R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T134" i="8" s="1"/>
  <c r="S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T135" i="8" s="1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T136" i="8" s="1"/>
  <c r="S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S137" i="8" s="1"/>
  <c r="R137" i="8"/>
  <c r="D138" i="8"/>
  <c r="E138" i="8"/>
  <c r="M138" i="8" s="1"/>
  <c r="F138" i="8"/>
  <c r="G138" i="8"/>
  <c r="H138" i="8"/>
  <c r="I138" i="8"/>
  <c r="J138" i="8"/>
  <c r="K138" i="8"/>
  <c r="L138" i="8"/>
  <c r="O138" i="8"/>
  <c r="P138" i="8"/>
  <c r="Q138" i="8"/>
  <c r="S138" i="8" s="1"/>
  <c r="R138" i="8"/>
  <c r="T138" i="8" s="1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S145" i="8" s="1"/>
  <c r="R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R147" i="8"/>
  <c r="S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T149" i="8" s="1"/>
  <c r="Q149" i="8"/>
  <c r="R149" i="8"/>
  <c r="S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T151" i="8" s="1"/>
  <c r="Q151" i="8"/>
  <c r="R151" i="8"/>
  <c r="S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T152" i="8" s="1"/>
  <c r="Q152" i="8"/>
  <c r="R152" i="8"/>
  <c r="S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T155" i="8" s="1"/>
  <c r="Q155" i="8"/>
  <c r="R155" i="8"/>
  <c r="S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S157" i="8" s="1"/>
  <c r="R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S158" i="8" s="1"/>
  <c r="R158" i="8"/>
  <c r="D159" i="8"/>
  <c r="E159" i="8"/>
  <c r="M159" i="8" s="1"/>
  <c r="F159" i="8"/>
  <c r="G159" i="8"/>
  <c r="H159" i="8"/>
  <c r="I159" i="8"/>
  <c r="J159" i="8"/>
  <c r="K159" i="8"/>
  <c r="L159" i="8"/>
  <c r="O159" i="8"/>
  <c r="P159" i="8"/>
  <c r="Q159" i="8"/>
  <c r="R159" i="8"/>
  <c r="T159" i="8" s="1"/>
  <c r="S159" i="8"/>
  <c r="D160" i="8"/>
  <c r="E160" i="8"/>
  <c r="M160" i="8" s="1"/>
  <c r="F160" i="8"/>
  <c r="G160" i="8"/>
  <c r="H160" i="8"/>
  <c r="I160" i="8"/>
  <c r="J160" i="8"/>
  <c r="K160" i="8"/>
  <c r="L160" i="8"/>
  <c r="O160" i="8"/>
  <c r="P160" i="8"/>
  <c r="Q160" i="8"/>
  <c r="S160" i="8" s="1"/>
  <c r="R160" i="8"/>
  <c r="T160" i="8" s="1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S161" i="8" s="1"/>
  <c r="R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T162" i="8" s="1"/>
  <c r="Q162" i="8"/>
  <c r="S162" i="8" s="1"/>
  <c r="R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T163" i="8" s="1"/>
  <c r="Q163" i="8"/>
  <c r="S163" i="8" s="1"/>
  <c r="R163" i="8"/>
  <c r="D164" i="8"/>
  <c r="E164" i="8"/>
  <c r="M164" i="8" s="1"/>
  <c r="F164" i="8"/>
  <c r="G164" i="8"/>
  <c r="H164" i="8"/>
  <c r="I164" i="8"/>
  <c r="J164" i="8"/>
  <c r="K164" i="8"/>
  <c r="L164" i="8"/>
  <c r="O164" i="8"/>
  <c r="P164" i="8"/>
  <c r="Q164" i="8"/>
  <c r="S164" i="8" s="1"/>
  <c r="R164" i="8"/>
  <c r="T164" i="8" s="1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S165" i="8" s="1"/>
  <c r="R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S166" i="8" s="1"/>
  <c r="R166" i="8"/>
  <c r="D167" i="8"/>
  <c r="L167" i="8" s="1"/>
  <c r="E167" i="8"/>
  <c r="F167" i="8"/>
  <c r="G167" i="8"/>
  <c r="H167" i="8"/>
  <c r="I167" i="8"/>
  <c r="J167" i="8"/>
  <c r="K167" i="8"/>
  <c r="M167" i="8"/>
  <c r="O167" i="8"/>
  <c r="P167" i="8"/>
  <c r="Q167" i="8"/>
  <c r="S167" i="8" s="1"/>
  <c r="R167" i="8"/>
  <c r="T167" i="8" s="1"/>
  <c r="D168" i="8"/>
  <c r="L168" i="8" s="1"/>
  <c r="E168" i="8"/>
  <c r="F168" i="8"/>
  <c r="G168" i="8"/>
  <c r="H168" i="8"/>
  <c r="I168" i="8"/>
  <c r="J168" i="8"/>
  <c r="K168" i="8"/>
  <c r="M168" i="8"/>
  <c r="O168" i="8"/>
  <c r="P168" i="8"/>
  <c r="Q168" i="8"/>
  <c r="S168" i="8" s="1"/>
  <c r="R168" i="8"/>
  <c r="T168" i="8" s="1"/>
  <c r="D169" i="8"/>
  <c r="L169" i="8" s="1"/>
  <c r="E169" i="8"/>
  <c r="F169" i="8"/>
  <c r="G169" i="8"/>
  <c r="H169" i="8"/>
  <c r="I169" i="8"/>
  <c r="J169" i="8"/>
  <c r="K169" i="8"/>
  <c r="M169" i="8"/>
  <c r="O169" i="8"/>
  <c r="P169" i="8"/>
  <c r="Q169" i="8"/>
  <c r="S169" i="8" s="1"/>
  <c r="R169" i="8"/>
  <c r="T169" i="8" s="1"/>
  <c r="D170" i="8"/>
  <c r="L170" i="8" s="1"/>
  <c r="E170" i="8"/>
  <c r="F170" i="8"/>
  <c r="G170" i="8"/>
  <c r="H170" i="8"/>
  <c r="I170" i="8"/>
  <c r="J170" i="8"/>
  <c r="K170" i="8"/>
  <c r="M170" i="8"/>
  <c r="O170" i="8"/>
  <c r="P170" i="8"/>
  <c r="Q170" i="8"/>
  <c r="S170" i="8" s="1"/>
  <c r="R170" i="8"/>
  <c r="T170" i="8" s="1"/>
  <c r="D171" i="8"/>
  <c r="L171" i="8" s="1"/>
  <c r="E171" i="8"/>
  <c r="F171" i="8"/>
  <c r="G171" i="8"/>
  <c r="H171" i="8"/>
  <c r="I171" i="8"/>
  <c r="J171" i="8"/>
  <c r="K171" i="8"/>
  <c r="M171" i="8"/>
  <c r="O171" i="8"/>
  <c r="P171" i="8"/>
  <c r="Q171" i="8"/>
  <c r="S171" i="8" s="1"/>
  <c r="R171" i="8"/>
  <c r="T171" i="8" s="1"/>
  <c r="D172" i="8"/>
  <c r="L172" i="8" s="1"/>
  <c r="E172" i="8"/>
  <c r="F172" i="8"/>
  <c r="G172" i="8"/>
  <c r="H172" i="8"/>
  <c r="I172" i="8"/>
  <c r="J172" i="8"/>
  <c r="K172" i="8"/>
  <c r="M172" i="8"/>
  <c r="O172" i="8"/>
  <c r="P172" i="8"/>
  <c r="Q172" i="8"/>
  <c r="S172" i="8" s="1"/>
  <c r="R172" i="8"/>
  <c r="T172" i="8" s="1"/>
  <c r="D173" i="8"/>
  <c r="L173" i="8" s="1"/>
  <c r="E173" i="8"/>
  <c r="F173" i="8"/>
  <c r="G173" i="8"/>
  <c r="H173" i="8"/>
  <c r="I173" i="8"/>
  <c r="J173" i="8"/>
  <c r="K173" i="8"/>
  <c r="M173" i="8"/>
  <c r="O173" i="8"/>
  <c r="P173" i="8"/>
  <c r="Q173" i="8"/>
  <c r="S173" i="8" s="1"/>
  <c r="R173" i="8"/>
  <c r="T173" i="8" s="1"/>
  <c r="D174" i="8"/>
  <c r="L174" i="8" s="1"/>
  <c r="E174" i="8"/>
  <c r="F174" i="8"/>
  <c r="G174" i="8"/>
  <c r="H174" i="8"/>
  <c r="I174" i="8"/>
  <c r="J174" i="8"/>
  <c r="K174" i="8"/>
  <c r="M174" i="8"/>
  <c r="O174" i="8"/>
  <c r="P174" i="8"/>
  <c r="Q174" i="8"/>
  <c r="S174" i="8" s="1"/>
  <c r="R174" i="8"/>
  <c r="T174" i="8" s="1"/>
  <c r="D175" i="8"/>
  <c r="L175" i="8" s="1"/>
  <c r="E175" i="8"/>
  <c r="F175" i="8"/>
  <c r="G175" i="8"/>
  <c r="H175" i="8"/>
  <c r="I175" i="8"/>
  <c r="J175" i="8"/>
  <c r="K175" i="8"/>
  <c r="M175" i="8"/>
  <c r="O175" i="8"/>
  <c r="P175" i="8"/>
  <c r="Q175" i="8"/>
  <c r="S175" i="8" s="1"/>
  <c r="R175" i="8"/>
  <c r="T175" i="8" s="1"/>
  <c r="D176" i="8"/>
  <c r="L176" i="8" s="1"/>
  <c r="E176" i="8"/>
  <c r="F176" i="8"/>
  <c r="G176" i="8"/>
  <c r="H176" i="8"/>
  <c r="I176" i="8"/>
  <c r="J176" i="8"/>
  <c r="K176" i="8"/>
  <c r="M176" i="8"/>
  <c r="O176" i="8"/>
  <c r="P176" i="8"/>
  <c r="Q176" i="8"/>
  <c r="S176" i="8" s="1"/>
  <c r="R176" i="8"/>
  <c r="T176" i="8" s="1"/>
  <c r="D177" i="8"/>
  <c r="L177" i="8" s="1"/>
  <c r="E177" i="8"/>
  <c r="F177" i="8"/>
  <c r="G177" i="8"/>
  <c r="H177" i="8"/>
  <c r="I177" i="8"/>
  <c r="J177" i="8"/>
  <c r="K177" i="8"/>
  <c r="M177" i="8"/>
  <c r="O177" i="8"/>
  <c r="P177" i="8"/>
  <c r="Q177" i="8"/>
  <c r="S177" i="8" s="1"/>
  <c r="R177" i="8"/>
  <c r="T177" i="8" s="1"/>
  <c r="D178" i="8"/>
  <c r="L178" i="8" s="1"/>
  <c r="E178" i="8"/>
  <c r="F178" i="8"/>
  <c r="G178" i="8"/>
  <c r="H178" i="8"/>
  <c r="I178" i="8"/>
  <c r="J178" i="8"/>
  <c r="K178" i="8"/>
  <c r="M178" i="8"/>
  <c r="O178" i="8"/>
  <c r="P178" i="8"/>
  <c r="Q178" i="8"/>
  <c r="S178" i="8" s="1"/>
  <c r="R178" i="8"/>
  <c r="T178" i="8" s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U5" i="2"/>
  <c r="V5" i="2"/>
  <c r="W5" i="2"/>
  <c r="AC5" i="2" s="1"/>
  <c r="X5" i="2"/>
  <c r="AA5" i="2" s="1"/>
  <c r="Y5" i="2"/>
  <c r="Z5" i="2"/>
  <c r="AB5" i="2"/>
  <c r="U6" i="2"/>
  <c r="V6" i="2"/>
  <c r="AB6" i="2" s="1"/>
  <c r="W6" i="2"/>
  <c r="AC6" i="2" s="1"/>
  <c r="X6" i="2"/>
  <c r="Y6" i="2"/>
  <c r="Z6" i="2"/>
  <c r="AA6" i="2"/>
  <c r="U7" i="2"/>
  <c r="AA7" i="2" s="1"/>
  <c r="V7" i="2"/>
  <c r="W7" i="2"/>
  <c r="X7" i="2"/>
  <c r="Y7" i="2"/>
  <c r="Z7" i="2"/>
  <c r="AC7" i="2"/>
  <c r="U8" i="2"/>
  <c r="AA8" i="2" s="1"/>
  <c r="V8" i="2"/>
  <c r="W8" i="2"/>
  <c r="X8" i="2"/>
  <c r="Y8" i="2"/>
  <c r="AB8" i="2" s="1"/>
  <c r="Z8" i="2"/>
  <c r="AC8" i="2"/>
  <c r="U9" i="2"/>
  <c r="V9" i="2"/>
  <c r="W9" i="2"/>
  <c r="AC9" i="2" s="1"/>
  <c r="X9" i="2"/>
  <c r="AA9" i="2" s="1"/>
  <c r="Y9" i="2"/>
  <c r="Z9" i="2"/>
  <c r="AB9" i="2"/>
  <c r="U10" i="2"/>
  <c r="V10" i="2"/>
  <c r="AB10" i="2" s="1"/>
  <c r="W10" i="2"/>
  <c r="X10" i="2"/>
  <c r="Y10" i="2"/>
  <c r="Z10" i="2"/>
  <c r="AA10" i="2"/>
  <c r="U11" i="2"/>
  <c r="AA11" i="2" s="1"/>
  <c r="V11" i="2"/>
  <c r="AB11" i="2" s="1"/>
  <c r="W11" i="2"/>
  <c r="X11" i="2"/>
  <c r="Y11" i="2"/>
  <c r="Z11" i="2"/>
  <c r="AC11" i="2"/>
  <c r="U12" i="2"/>
  <c r="V12" i="2"/>
  <c r="W12" i="2"/>
  <c r="X12" i="2"/>
  <c r="Y12" i="2"/>
  <c r="Z12" i="2"/>
  <c r="AB12" i="2"/>
  <c r="AC12" i="2"/>
  <c r="U13" i="2"/>
  <c r="V13" i="2"/>
  <c r="W13" i="2"/>
  <c r="AC13" i="2" s="1"/>
  <c r="X13" i="2"/>
  <c r="AA13" i="2" s="1"/>
  <c r="Y13" i="2"/>
  <c r="Z13" i="2"/>
  <c r="AB13" i="2"/>
  <c r="U14" i="2"/>
  <c r="V14" i="2"/>
  <c r="AB14" i="2" s="1"/>
  <c r="W14" i="2"/>
  <c r="AC14" i="2" s="1"/>
  <c r="X14" i="2"/>
  <c r="Y14" i="2"/>
  <c r="Z14" i="2"/>
  <c r="AA14" i="2"/>
  <c r="U15" i="2"/>
  <c r="AA15" i="2" s="1"/>
  <c r="V15" i="2"/>
  <c r="W15" i="2"/>
  <c r="X15" i="2"/>
  <c r="Y15" i="2"/>
  <c r="Z15" i="2"/>
  <c r="AC15" i="2" s="1"/>
  <c r="U16" i="2"/>
  <c r="AA16" i="2" s="1"/>
  <c r="V16" i="2"/>
  <c r="W16" i="2"/>
  <c r="X16" i="2"/>
  <c r="Y16" i="2"/>
  <c r="AB16" i="2" s="1"/>
  <c r="Z16" i="2"/>
  <c r="AC16" i="2"/>
  <c r="U17" i="2"/>
  <c r="V17" i="2"/>
  <c r="W17" i="2"/>
  <c r="AC17" i="2" s="1"/>
  <c r="X17" i="2"/>
  <c r="Y17" i="2"/>
  <c r="Z17" i="2"/>
  <c r="AA17" i="2"/>
  <c r="AB17" i="2"/>
  <c r="U18" i="2"/>
  <c r="V18" i="2"/>
  <c r="AB18" i="2" s="1"/>
  <c r="W18" i="2"/>
  <c r="X18" i="2"/>
  <c r="Y18" i="2"/>
  <c r="Z18" i="2"/>
  <c r="AA18" i="2"/>
  <c r="U19" i="2"/>
  <c r="AA19" i="2" s="1"/>
  <c r="V19" i="2"/>
  <c r="AB19" i="2" s="1"/>
  <c r="W19" i="2"/>
  <c r="X19" i="2"/>
  <c r="Y19" i="2"/>
  <c r="Z19" i="2"/>
  <c r="AC19" i="2"/>
  <c r="U20" i="2"/>
  <c r="V20" i="2"/>
  <c r="W20" i="2"/>
  <c r="X20" i="2"/>
  <c r="Y20" i="2"/>
  <c r="Z20" i="2"/>
  <c r="AB20" i="2"/>
  <c r="AC20" i="2"/>
  <c r="U21" i="2"/>
  <c r="V21" i="2"/>
  <c r="W21" i="2"/>
  <c r="AC21" i="2" s="1"/>
  <c r="X21" i="2"/>
  <c r="AA21" i="2" s="1"/>
  <c r="Y21" i="2"/>
  <c r="Z21" i="2"/>
  <c r="AB21" i="2"/>
  <c r="U22" i="2"/>
  <c r="V22" i="2"/>
  <c r="AB22" i="2" s="1"/>
  <c r="W22" i="2"/>
  <c r="AC22" i="2" s="1"/>
  <c r="X22" i="2"/>
  <c r="Y22" i="2"/>
  <c r="Z22" i="2"/>
  <c r="AA22" i="2"/>
  <c r="U23" i="2"/>
  <c r="AA23" i="2" s="1"/>
  <c r="V23" i="2"/>
  <c r="W23" i="2"/>
  <c r="X23" i="2"/>
  <c r="Y23" i="2"/>
  <c r="Z23" i="2"/>
  <c r="AC23" i="2" s="1"/>
  <c r="U24" i="2"/>
  <c r="AA24" i="2" s="1"/>
  <c r="V24" i="2"/>
  <c r="W24" i="2"/>
  <c r="X24" i="2"/>
  <c r="Y24" i="2"/>
  <c r="AB24" i="2" s="1"/>
  <c r="Z24" i="2"/>
  <c r="AC24" i="2"/>
  <c r="U25" i="2"/>
  <c r="V25" i="2"/>
  <c r="W25" i="2"/>
  <c r="AC25" i="2" s="1"/>
  <c r="X25" i="2"/>
  <c r="Y25" i="2"/>
  <c r="Z25" i="2"/>
  <c r="AA25" i="2"/>
  <c r="AB25" i="2"/>
  <c r="U26" i="2"/>
  <c r="V26" i="2"/>
  <c r="AB26" i="2" s="1"/>
  <c r="W26" i="2"/>
  <c r="X26" i="2"/>
  <c r="Y26" i="2"/>
  <c r="Z26" i="2"/>
  <c r="AA26" i="2"/>
  <c r="U27" i="2"/>
  <c r="AA27" i="2" s="1"/>
  <c r="V27" i="2"/>
  <c r="AB27" i="2" s="1"/>
  <c r="W27" i="2"/>
  <c r="X27" i="2"/>
  <c r="Y27" i="2"/>
  <c r="Z27" i="2"/>
  <c r="AC27" i="2"/>
  <c r="U28" i="2"/>
  <c r="V28" i="2"/>
  <c r="W28" i="2"/>
  <c r="X28" i="2"/>
  <c r="Y28" i="2"/>
  <c r="Z28" i="2"/>
  <c r="AB28" i="2"/>
  <c r="AC28" i="2"/>
  <c r="U29" i="2"/>
  <c r="V29" i="2"/>
  <c r="W29" i="2"/>
  <c r="AC29" i="2" s="1"/>
  <c r="X29" i="2"/>
  <c r="AA29" i="2" s="1"/>
  <c r="Y29" i="2"/>
  <c r="Z29" i="2"/>
  <c r="AB29" i="2"/>
  <c r="U30" i="2"/>
  <c r="V30" i="2"/>
  <c r="AB30" i="2" s="1"/>
  <c r="W30" i="2"/>
  <c r="AC30" i="2" s="1"/>
  <c r="X30" i="2"/>
  <c r="Y30" i="2"/>
  <c r="Z30" i="2"/>
  <c r="AA30" i="2"/>
  <c r="U31" i="2"/>
  <c r="AA31" i="2" s="1"/>
  <c r="V31" i="2"/>
  <c r="W31" i="2"/>
  <c r="X31" i="2"/>
  <c r="Y31" i="2"/>
  <c r="Z31" i="2"/>
  <c r="AC31" i="2" s="1"/>
  <c r="U32" i="2"/>
  <c r="AA32" i="2" s="1"/>
  <c r="V32" i="2"/>
  <c r="W32" i="2"/>
  <c r="X32" i="2"/>
  <c r="Y32" i="2"/>
  <c r="AB32" i="2" s="1"/>
  <c r="Z32" i="2"/>
  <c r="AC32" i="2"/>
  <c r="U33" i="2"/>
  <c r="V33" i="2"/>
  <c r="W33" i="2"/>
  <c r="AC33" i="2" s="1"/>
  <c r="X33" i="2"/>
  <c r="Y33" i="2"/>
  <c r="Z33" i="2"/>
  <c r="AA33" i="2"/>
  <c r="AB33" i="2"/>
  <c r="U34" i="2"/>
  <c r="V34" i="2"/>
  <c r="AB34" i="2" s="1"/>
  <c r="W34" i="2"/>
  <c r="X34" i="2"/>
  <c r="Y34" i="2"/>
  <c r="Z34" i="2"/>
  <c r="AA34" i="2"/>
  <c r="U35" i="2"/>
  <c r="AA35" i="2" s="1"/>
  <c r="V35" i="2"/>
  <c r="AB35" i="2" s="1"/>
  <c r="W35" i="2"/>
  <c r="X35" i="2"/>
  <c r="Y35" i="2"/>
  <c r="Z35" i="2"/>
  <c r="AC35" i="2"/>
  <c r="U36" i="2"/>
  <c r="V36" i="2"/>
  <c r="W36" i="2"/>
  <c r="X36" i="2"/>
  <c r="Y36" i="2"/>
  <c r="Z36" i="2"/>
  <c r="AB36" i="2"/>
  <c r="AC36" i="2"/>
  <c r="U37" i="2"/>
  <c r="V37" i="2"/>
  <c r="W37" i="2"/>
  <c r="AC37" i="2" s="1"/>
  <c r="X37" i="2"/>
  <c r="AA37" i="2" s="1"/>
  <c r="Y37" i="2"/>
  <c r="Z37" i="2"/>
  <c r="AB37" i="2"/>
  <c r="U38" i="2"/>
  <c r="V38" i="2"/>
  <c r="AB38" i="2" s="1"/>
  <c r="W38" i="2"/>
  <c r="AC38" i="2" s="1"/>
  <c r="X38" i="2"/>
  <c r="Y38" i="2"/>
  <c r="Z38" i="2"/>
  <c r="AA38" i="2"/>
  <c r="U39" i="2"/>
  <c r="AA39" i="2" s="1"/>
  <c r="V39" i="2"/>
  <c r="W39" i="2"/>
  <c r="X39" i="2"/>
  <c r="Y39" i="2"/>
  <c r="Z39" i="2"/>
  <c r="AC39" i="2" s="1"/>
  <c r="U40" i="2"/>
  <c r="AA40" i="2" s="1"/>
  <c r="V40" i="2"/>
  <c r="W40" i="2"/>
  <c r="X40" i="2"/>
  <c r="Y40" i="2"/>
  <c r="AB40" i="2" s="1"/>
  <c r="Z40" i="2"/>
  <c r="AC40" i="2"/>
  <c r="U41" i="2"/>
  <c r="V41" i="2"/>
  <c r="W41" i="2"/>
  <c r="AC41" i="2" s="1"/>
  <c r="X41" i="2"/>
  <c r="Y41" i="2"/>
  <c r="Z41" i="2"/>
  <c r="AA41" i="2"/>
  <c r="AB41" i="2"/>
  <c r="U42" i="2"/>
  <c r="V42" i="2"/>
  <c r="AB42" i="2" s="1"/>
  <c r="W42" i="2"/>
  <c r="X42" i="2"/>
  <c r="Y42" i="2"/>
  <c r="Z42" i="2"/>
  <c r="AA42" i="2"/>
  <c r="U43" i="2"/>
  <c r="AA43" i="2" s="1"/>
  <c r="V43" i="2"/>
  <c r="AB43" i="2" s="1"/>
  <c r="W43" i="2"/>
  <c r="X43" i="2"/>
  <c r="Y43" i="2"/>
  <c r="Z43" i="2"/>
  <c r="AC43" i="2"/>
  <c r="U44" i="2"/>
  <c r="V44" i="2"/>
  <c r="W44" i="2"/>
  <c r="X44" i="2"/>
  <c r="Y44" i="2"/>
  <c r="Z44" i="2"/>
  <c r="AB44" i="2"/>
  <c r="AC44" i="2"/>
  <c r="U45" i="2"/>
  <c r="V45" i="2"/>
  <c r="W45" i="2"/>
  <c r="AC45" i="2" s="1"/>
  <c r="X45" i="2"/>
  <c r="AA45" i="2" s="1"/>
  <c r="Y45" i="2"/>
  <c r="Z45" i="2"/>
  <c r="AB45" i="2"/>
  <c r="U46" i="2"/>
  <c r="V46" i="2"/>
  <c r="AB46" i="2" s="1"/>
  <c r="W46" i="2"/>
  <c r="AC46" i="2" s="1"/>
  <c r="X46" i="2"/>
  <c r="Y46" i="2"/>
  <c r="Z46" i="2"/>
  <c r="AA46" i="2"/>
  <c r="U47" i="2"/>
  <c r="AA47" i="2" s="1"/>
  <c r="V47" i="2"/>
  <c r="W47" i="2"/>
  <c r="X47" i="2"/>
  <c r="Y47" i="2"/>
  <c r="Z47" i="2"/>
  <c r="AC47" i="2" s="1"/>
  <c r="U48" i="2"/>
  <c r="AA48" i="2" s="1"/>
  <c r="V48" i="2"/>
  <c r="W48" i="2"/>
  <c r="X48" i="2"/>
  <c r="Y48" i="2"/>
  <c r="AB48" i="2" s="1"/>
  <c r="Z48" i="2"/>
  <c r="AC48" i="2"/>
  <c r="U49" i="2"/>
  <c r="V49" i="2"/>
  <c r="W49" i="2"/>
  <c r="AC49" i="2" s="1"/>
  <c r="X49" i="2"/>
  <c r="Y49" i="2"/>
  <c r="Z49" i="2"/>
  <c r="AA49" i="2"/>
  <c r="AB49" i="2"/>
  <c r="U50" i="2"/>
  <c r="V50" i="2"/>
  <c r="AB50" i="2" s="1"/>
  <c r="W50" i="2"/>
  <c r="X50" i="2"/>
  <c r="Y50" i="2"/>
  <c r="Z50" i="2"/>
  <c r="AA50" i="2"/>
  <c r="U51" i="2"/>
  <c r="AA51" i="2" s="1"/>
  <c r="V51" i="2"/>
  <c r="AB51" i="2" s="1"/>
  <c r="W51" i="2"/>
  <c r="X51" i="2"/>
  <c r="Y51" i="2"/>
  <c r="Z51" i="2"/>
  <c r="AC51" i="2"/>
  <c r="U52" i="2"/>
  <c r="V52" i="2"/>
  <c r="W52" i="2"/>
  <c r="X52" i="2"/>
  <c r="Y52" i="2"/>
  <c r="Z52" i="2"/>
  <c r="AB52" i="2"/>
  <c r="AC52" i="2"/>
  <c r="U53" i="2"/>
  <c r="V53" i="2"/>
  <c r="W53" i="2"/>
  <c r="AC53" i="2" s="1"/>
  <c r="X53" i="2"/>
  <c r="AA53" i="2" s="1"/>
  <c r="Y53" i="2"/>
  <c r="Z53" i="2"/>
  <c r="AB53" i="2"/>
  <c r="U54" i="2"/>
  <c r="V54" i="2"/>
  <c r="AB54" i="2" s="1"/>
  <c r="W54" i="2"/>
  <c r="AC54" i="2" s="1"/>
  <c r="X54" i="2"/>
  <c r="Y54" i="2"/>
  <c r="Z54" i="2"/>
  <c r="AA54" i="2"/>
  <c r="U55" i="2"/>
  <c r="AA55" i="2" s="1"/>
  <c r="V55" i="2"/>
  <c r="W55" i="2"/>
  <c r="X55" i="2"/>
  <c r="Y55" i="2"/>
  <c r="Z55" i="2"/>
  <c r="AC55" i="2" s="1"/>
  <c r="U56" i="2"/>
  <c r="AA56" i="2" s="1"/>
  <c r="V56" i="2"/>
  <c r="W56" i="2"/>
  <c r="X56" i="2"/>
  <c r="Y56" i="2"/>
  <c r="AB56" i="2" s="1"/>
  <c r="Z56" i="2"/>
  <c r="AC56" i="2"/>
  <c r="U57" i="2"/>
  <c r="V57" i="2"/>
  <c r="W57" i="2"/>
  <c r="AC57" i="2" s="1"/>
  <c r="X57" i="2"/>
  <c r="Y57" i="2"/>
  <c r="Z57" i="2"/>
  <c r="AA57" i="2"/>
  <c r="AB57" i="2"/>
  <c r="U58" i="2"/>
  <c r="V58" i="2"/>
  <c r="AB58" i="2" s="1"/>
  <c r="W58" i="2"/>
  <c r="X58" i="2"/>
  <c r="Y58" i="2"/>
  <c r="Z58" i="2"/>
  <c r="AA58" i="2"/>
  <c r="U59" i="2"/>
  <c r="AA59" i="2" s="1"/>
  <c r="V59" i="2"/>
  <c r="AB59" i="2" s="1"/>
  <c r="W59" i="2"/>
  <c r="X59" i="2"/>
  <c r="Y59" i="2"/>
  <c r="Z59" i="2"/>
  <c r="AC59" i="2"/>
  <c r="U60" i="2"/>
  <c r="V60" i="2"/>
  <c r="W60" i="2"/>
  <c r="X60" i="2"/>
  <c r="Y60" i="2"/>
  <c r="Z60" i="2"/>
  <c r="AB60" i="2"/>
  <c r="AC60" i="2"/>
  <c r="U61" i="2"/>
  <c r="V61" i="2"/>
  <c r="W61" i="2"/>
  <c r="AC61" i="2" s="1"/>
  <c r="X61" i="2"/>
  <c r="AA61" i="2" s="1"/>
  <c r="Y61" i="2"/>
  <c r="Z61" i="2"/>
  <c r="AB61" i="2"/>
  <c r="U62" i="2"/>
  <c r="V62" i="2"/>
  <c r="AB62" i="2" s="1"/>
  <c r="W62" i="2"/>
  <c r="AC62" i="2" s="1"/>
  <c r="X62" i="2"/>
  <c r="Y62" i="2"/>
  <c r="Z62" i="2"/>
  <c r="AA62" i="2"/>
  <c r="U63" i="2"/>
  <c r="AA63" i="2" s="1"/>
  <c r="V63" i="2"/>
  <c r="W63" i="2"/>
  <c r="X63" i="2"/>
  <c r="Y63" i="2"/>
  <c r="Z63" i="2"/>
  <c r="AC63" i="2" s="1"/>
  <c r="U64" i="2"/>
  <c r="AA64" i="2" s="1"/>
  <c r="V64" i="2"/>
  <c r="W64" i="2"/>
  <c r="X64" i="2"/>
  <c r="Y64" i="2"/>
  <c r="AB64" i="2" s="1"/>
  <c r="Z64" i="2"/>
  <c r="AC64" i="2"/>
  <c r="U65" i="2"/>
  <c r="V65" i="2"/>
  <c r="W65" i="2"/>
  <c r="AC65" i="2" s="1"/>
  <c r="X65" i="2"/>
  <c r="Y65" i="2"/>
  <c r="Z65" i="2"/>
  <c r="AA65" i="2"/>
  <c r="AB65" i="2"/>
  <c r="U66" i="2"/>
  <c r="V66" i="2"/>
  <c r="AB66" i="2" s="1"/>
  <c r="W66" i="2"/>
  <c r="X66" i="2"/>
  <c r="Y66" i="2"/>
  <c r="Z66" i="2"/>
  <c r="AA66" i="2"/>
  <c r="U67" i="2"/>
  <c r="AA67" i="2" s="1"/>
  <c r="V67" i="2"/>
  <c r="AB67" i="2" s="1"/>
  <c r="W67" i="2"/>
  <c r="X67" i="2"/>
  <c r="Y67" i="2"/>
  <c r="Z67" i="2"/>
  <c r="AC67" i="2"/>
  <c r="U68" i="2"/>
  <c r="V68" i="2"/>
  <c r="W68" i="2"/>
  <c r="X68" i="2"/>
  <c r="Y68" i="2"/>
  <c r="Z68" i="2"/>
  <c r="AB68" i="2"/>
  <c r="AC68" i="2"/>
  <c r="U69" i="2"/>
  <c r="V69" i="2"/>
  <c r="W69" i="2"/>
  <c r="AC69" i="2" s="1"/>
  <c r="X69" i="2"/>
  <c r="AA69" i="2" s="1"/>
  <c r="Y69" i="2"/>
  <c r="Z69" i="2"/>
  <c r="AB69" i="2"/>
  <c r="U70" i="2"/>
  <c r="V70" i="2"/>
  <c r="AB70" i="2" s="1"/>
  <c r="W70" i="2"/>
  <c r="AC70" i="2" s="1"/>
  <c r="X70" i="2"/>
  <c r="Y70" i="2"/>
  <c r="Z70" i="2"/>
  <c r="AA70" i="2"/>
  <c r="U71" i="2"/>
  <c r="AA71" i="2" s="1"/>
  <c r="V71" i="2"/>
  <c r="W71" i="2"/>
  <c r="X71" i="2"/>
  <c r="Y71" i="2"/>
  <c r="Z71" i="2"/>
  <c r="AC71" i="2" s="1"/>
  <c r="U72" i="2"/>
  <c r="AA72" i="2" s="1"/>
  <c r="V72" i="2"/>
  <c r="W72" i="2"/>
  <c r="X72" i="2"/>
  <c r="Y72" i="2"/>
  <c r="AB72" i="2" s="1"/>
  <c r="Z72" i="2"/>
  <c r="AC72" i="2"/>
  <c r="U73" i="2"/>
  <c r="V73" i="2"/>
  <c r="W73" i="2"/>
  <c r="AC73" i="2" s="1"/>
  <c r="X73" i="2"/>
  <c r="Y73" i="2"/>
  <c r="Z73" i="2"/>
  <c r="AA73" i="2"/>
  <c r="AB73" i="2"/>
  <c r="U74" i="2"/>
  <c r="V74" i="2"/>
  <c r="AB74" i="2" s="1"/>
  <c r="W74" i="2"/>
  <c r="X74" i="2"/>
  <c r="Y74" i="2"/>
  <c r="Z74" i="2"/>
  <c r="AA74" i="2"/>
  <c r="U75" i="2"/>
  <c r="AA75" i="2" s="1"/>
  <c r="V75" i="2"/>
  <c r="AB75" i="2" s="1"/>
  <c r="W75" i="2"/>
  <c r="X75" i="2"/>
  <c r="Y75" i="2"/>
  <c r="Z75" i="2"/>
  <c r="AC75" i="2"/>
  <c r="U76" i="2"/>
  <c r="V76" i="2"/>
  <c r="W76" i="2"/>
  <c r="X76" i="2"/>
  <c r="Y76" i="2"/>
  <c r="Z76" i="2"/>
  <c r="AB76" i="2"/>
  <c r="AC76" i="2"/>
  <c r="U77" i="2"/>
  <c r="V77" i="2"/>
  <c r="W77" i="2"/>
  <c r="AC77" i="2" s="1"/>
  <c r="X77" i="2"/>
  <c r="AA77" i="2" s="1"/>
  <c r="Y77" i="2"/>
  <c r="Z77" i="2"/>
  <c r="AB77" i="2"/>
  <c r="U78" i="2"/>
  <c r="V78" i="2"/>
  <c r="W78" i="2"/>
  <c r="X78" i="2"/>
  <c r="Y78" i="2"/>
  <c r="Z78" i="2"/>
  <c r="AA78" i="2"/>
  <c r="AC78" i="2"/>
  <c r="U79" i="2"/>
  <c r="V79" i="2"/>
  <c r="W79" i="2"/>
  <c r="X79" i="2"/>
  <c r="Y79" i="2"/>
  <c r="Z79" i="2"/>
  <c r="AB79" i="2"/>
  <c r="AC79" i="2"/>
  <c r="U80" i="2"/>
  <c r="V80" i="2"/>
  <c r="W80" i="2"/>
  <c r="AC80" i="2" s="1"/>
  <c r="X80" i="2"/>
  <c r="AA80" i="2" s="1"/>
  <c r="Y80" i="2"/>
  <c r="Z80" i="2"/>
  <c r="AB80" i="2"/>
  <c r="U81" i="2"/>
  <c r="V81" i="2"/>
  <c r="AB81" i="2" s="1"/>
  <c r="W81" i="2"/>
  <c r="X81" i="2"/>
  <c r="Y81" i="2"/>
  <c r="Z81" i="2"/>
  <c r="AA81" i="2"/>
  <c r="U82" i="2"/>
  <c r="V82" i="2"/>
  <c r="AB82" i="2" s="1"/>
  <c r="W82" i="2"/>
  <c r="AC82" i="2" s="1"/>
  <c r="X82" i="2"/>
  <c r="Y82" i="2"/>
  <c r="Z82" i="2"/>
  <c r="AA82" i="2"/>
  <c r="U83" i="2"/>
  <c r="V83" i="2"/>
  <c r="W83" i="2"/>
  <c r="X83" i="2"/>
  <c r="Y83" i="2"/>
  <c r="Z83" i="2"/>
  <c r="AC83" i="2" s="1"/>
  <c r="AB83" i="2"/>
  <c r="U84" i="2"/>
  <c r="V84" i="2"/>
  <c r="W84" i="2"/>
  <c r="AC84" i="2" s="1"/>
  <c r="X84" i="2"/>
  <c r="Y84" i="2"/>
  <c r="Z84" i="2"/>
  <c r="AA84" i="2"/>
  <c r="AB84" i="2"/>
  <c r="U85" i="2"/>
  <c r="V85" i="2"/>
  <c r="AB85" i="2" s="1"/>
  <c r="W85" i="2"/>
  <c r="X85" i="2"/>
  <c r="Y85" i="2"/>
  <c r="Z85" i="2"/>
  <c r="AA85" i="2"/>
  <c r="U86" i="2"/>
  <c r="AA86" i="2" s="1"/>
  <c r="V86" i="2"/>
  <c r="AB86" i="2" s="1"/>
  <c r="W86" i="2"/>
  <c r="X86" i="2"/>
  <c r="Y86" i="2"/>
  <c r="Z86" i="2"/>
  <c r="U87" i="2"/>
  <c r="AA87" i="2" s="1"/>
  <c r="V87" i="2"/>
  <c r="AB87" i="2" s="1"/>
  <c r="W87" i="2"/>
  <c r="X87" i="2"/>
  <c r="Y87" i="2"/>
  <c r="Z87" i="2"/>
  <c r="AC87" i="2" s="1"/>
  <c r="U88" i="2"/>
  <c r="AA88" i="2" s="1"/>
  <c r="V88" i="2"/>
  <c r="W88" i="2"/>
  <c r="X88" i="2"/>
  <c r="Y88" i="2"/>
  <c r="AB88" i="2" s="1"/>
  <c r="Z88" i="2"/>
  <c r="AC88" i="2"/>
  <c r="U89" i="2"/>
  <c r="V89" i="2"/>
  <c r="W89" i="2"/>
  <c r="X89" i="2"/>
  <c r="AA89" i="2" s="1"/>
  <c r="Y89" i="2"/>
  <c r="Z89" i="2"/>
  <c r="AB89" i="2"/>
  <c r="U90" i="2"/>
  <c r="AA90" i="2" s="1"/>
  <c r="V90" i="2"/>
  <c r="W90" i="2"/>
  <c r="X90" i="2"/>
  <c r="Y90" i="2"/>
  <c r="Z90" i="2"/>
  <c r="AC90" i="2"/>
  <c r="U91" i="2"/>
  <c r="AA91" i="2" s="1"/>
  <c r="V91" i="2"/>
  <c r="W91" i="2"/>
  <c r="X91" i="2"/>
  <c r="Y91" i="2"/>
  <c r="Z91" i="2"/>
  <c r="AC91" i="2"/>
  <c r="U92" i="2"/>
  <c r="AA92" i="2" s="1"/>
  <c r="V92" i="2"/>
  <c r="W92" i="2"/>
  <c r="X92" i="2"/>
  <c r="Y92" i="2"/>
  <c r="AB92" i="2" s="1"/>
  <c r="Z92" i="2"/>
  <c r="AC92" i="2"/>
  <c r="U93" i="2"/>
  <c r="V93" i="2"/>
  <c r="W93" i="2"/>
  <c r="AC93" i="2" s="1"/>
  <c r="X93" i="2"/>
  <c r="AA93" i="2" s="1"/>
  <c r="Y93" i="2"/>
  <c r="Z93" i="2"/>
  <c r="AB93" i="2"/>
  <c r="U94" i="2"/>
  <c r="V94" i="2"/>
  <c r="W94" i="2"/>
  <c r="X94" i="2"/>
  <c r="Y94" i="2"/>
  <c r="Z94" i="2"/>
  <c r="AA94" i="2"/>
  <c r="AC94" i="2"/>
  <c r="U95" i="2"/>
  <c r="V95" i="2"/>
  <c r="W95" i="2"/>
  <c r="X95" i="2"/>
  <c r="Y95" i="2"/>
  <c r="Z95" i="2"/>
  <c r="AB95" i="2"/>
  <c r="AC95" i="2"/>
  <c r="U96" i="2"/>
  <c r="V96" i="2"/>
  <c r="W96" i="2"/>
  <c r="AC96" i="2" s="1"/>
  <c r="X96" i="2"/>
  <c r="AA96" i="2" s="1"/>
  <c r="Y96" i="2"/>
  <c r="Z96" i="2"/>
  <c r="AB96" i="2"/>
  <c r="U97" i="2"/>
  <c r="V97" i="2"/>
  <c r="AB97" i="2" s="1"/>
  <c r="W97" i="2"/>
  <c r="X97" i="2"/>
  <c r="Y97" i="2"/>
  <c r="Z97" i="2"/>
  <c r="AA97" i="2"/>
  <c r="U98" i="2"/>
  <c r="V98" i="2"/>
  <c r="AB98" i="2" s="1"/>
  <c r="W98" i="2"/>
  <c r="AC98" i="2" s="1"/>
  <c r="X98" i="2"/>
  <c r="Y98" i="2"/>
  <c r="Z98" i="2"/>
  <c r="AA98" i="2"/>
  <c r="U99" i="2"/>
  <c r="V99" i="2"/>
  <c r="W99" i="2"/>
  <c r="X99" i="2"/>
  <c r="Y99" i="2"/>
  <c r="Z99" i="2"/>
  <c r="AC99" i="2" s="1"/>
  <c r="AB99" i="2"/>
  <c r="U100" i="2"/>
  <c r="V100" i="2"/>
  <c r="W100" i="2"/>
  <c r="AC100" i="2" s="1"/>
  <c r="X100" i="2"/>
  <c r="Y100" i="2"/>
  <c r="Z100" i="2"/>
  <c r="AA100" i="2"/>
  <c r="AB100" i="2"/>
  <c r="U101" i="2"/>
  <c r="V101" i="2"/>
  <c r="AB101" i="2" s="1"/>
  <c r="W101" i="2"/>
  <c r="X101" i="2"/>
  <c r="Y101" i="2"/>
  <c r="Z101" i="2"/>
  <c r="AA101" i="2"/>
  <c r="U102" i="2"/>
  <c r="AA102" i="2" s="1"/>
  <c r="V102" i="2"/>
  <c r="AB102" i="2" s="1"/>
  <c r="W102" i="2"/>
  <c r="X102" i="2"/>
  <c r="Y102" i="2"/>
  <c r="Z102" i="2"/>
  <c r="U103" i="2"/>
  <c r="AA103" i="2" s="1"/>
  <c r="V103" i="2"/>
  <c r="AB103" i="2" s="1"/>
  <c r="W103" i="2"/>
  <c r="X103" i="2"/>
  <c r="Y103" i="2"/>
  <c r="Z103" i="2"/>
  <c r="AC103" i="2" s="1"/>
  <c r="U104" i="2"/>
  <c r="AA104" i="2" s="1"/>
  <c r="V104" i="2"/>
  <c r="W104" i="2"/>
  <c r="X104" i="2"/>
  <c r="Y104" i="2"/>
  <c r="AB104" i="2" s="1"/>
  <c r="Z104" i="2"/>
  <c r="AC104" i="2"/>
  <c r="U105" i="2"/>
  <c r="V105" i="2"/>
  <c r="W105" i="2"/>
  <c r="X105" i="2"/>
  <c r="AA105" i="2" s="1"/>
  <c r="Y105" i="2"/>
  <c r="Z105" i="2"/>
  <c r="AB105" i="2"/>
  <c r="U106" i="2"/>
  <c r="AA106" i="2" s="1"/>
  <c r="V106" i="2"/>
  <c r="W106" i="2"/>
  <c r="X106" i="2"/>
  <c r="Y106" i="2"/>
  <c r="Z106" i="2"/>
  <c r="AC106" i="2"/>
  <c r="U107" i="2"/>
  <c r="AA107" i="2" s="1"/>
  <c r="V107" i="2"/>
  <c r="W107" i="2"/>
  <c r="X107" i="2"/>
  <c r="Y107" i="2"/>
  <c r="Z107" i="2"/>
  <c r="AC107" i="2"/>
  <c r="U108" i="2"/>
  <c r="AA108" i="2" s="1"/>
  <c r="V108" i="2"/>
  <c r="W108" i="2"/>
  <c r="X108" i="2"/>
  <c r="Y108" i="2"/>
  <c r="AB108" i="2" s="1"/>
  <c r="Z108" i="2"/>
  <c r="AC108" i="2"/>
  <c r="U109" i="2"/>
  <c r="V109" i="2"/>
  <c r="W109" i="2"/>
  <c r="AC109" i="2" s="1"/>
  <c r="X109" i="2"/>
  <c r="AA109" i="2" s="1"/>
  <c r="Y109" i="2"/>
  <c r="Z109" i="2"/>
  <c r="AB109" i="2"/>
  <c r="U110" i="2"/>
  <c r="V110" i="2"/>
  <c r="W110" i="2"/>
  <c r="X110" i="2"/>
  <c r="Y110" i="2"/>
  <c r="Z110" i="2"/>
  <c r="AA110" i="2"/>
  <c r="AC110" i="2"/>
  <c r="U111" i="2"/>
  <c r="V111" i="2"/>
  <c r="W111" i="2"/>
  <c r="X111" i="2"/>
  <c r="Y111" i="2"/>
  <c r="Z111" i="2"/>
  <c r="AB111" i="2"/>
  <c r="AC111" i="2"/>
  <c r="U112" i="2"/>
  <c r="V112" i="2"/>
  <c r="W112" i="2"/>
  <c r="AC112" i="2" s="1"/>
  <c r="X112" i="2"/>
  <c r="Y112" i="2"/>
  <c r="Z112" i="2"/>
  <c r="AA112" i="2"/>
  <c r="AB112" i="2"/>
  <c r="U113" i="2"/>
  <c r="V113" i="2"/>
  <c r="AB113" i="2" s="1"/>
  <c r="W113" i="2"/>
  <c r="X113" i="2"/>
  <c r="Y113" i="2"/>
  <c r="Z113" i="2"/>
  <c r="AA113" i="2"/>
  <c r="U114" i="2"/>
  <c r="V114" i="2"/>
  <c r="AB114" i="2" s="1"/>
  <c r="W114" i="2"/>
  <c r="AC114" i="2" s="1"/>
  <c r="X114" i="2"/>
  <c r="Y114" i="2"/>
  <c r="Z114" i="2"/>
  <c r="AA114" i="2"/>
  <c r="U115" i="2"/>
  <c r="V115" i="2"/>
  <c r="W115" i="2"/>
  <c r="X115" i="2"/>
  <c r="Y115" i="2"/>
  <c r="Z115" i="2"/>
  <c r="AC115" i="2" s="1"/>
  <c r="AB115" i="2"/>
  <c r="U116" i="2"/>
  <c r="V116" i="2"/>
  <c r="W116" i="2"/>
  <c r="AC116" i="2" s="1"/>
  <c r="X116" i="2"/>
  <c r="Y116" i="2"/>
  <c r="Z116" i="2"/>
  <c r="AA116" i="2"/>
  <c r="AB116" i="2"/>
  <c r="U117" i="2"/>
  <c r="V117" i="2"/>
  <c r="AB117" i="2" s="1"/>
  <c r="W117" i="2"/>
  <c r="X117" i="2"/>
  <c r="Y117" i="2"/>
  <c r="Z117" i="2"/>
  <c r="AA117" i="2"/>
  <c r="U118" i="2"/>
  <c r="AA118" i="2" s="1"/>
  <c r="V118" i="2"/>
  <c r="AB118" i="2" s="1"/>
  <c r="W118" i="2"/>
  <c r="X118" i="2"/>
  <c r="Y118" i="2"/>
  <c r="Z118" i="2"/>
  <c r="AC118" i="2" s="1"/>
  <c r="U119" i="2"/>
  <c r="AA119" i="2" s="1"/>
  <c r="V119" i="2"/>
  <c r="W119" i="2"/>
  <c r="X119" i="2"/>
  <c r="Y119" i="2"/>
  <c r="Z119" i="2"/>
  <c r="AB119" i="2"/>
  <c r="AC119" i="2"/>
  <c r="U120" i="2"/>
  <c r="V120" i="2"/>
  <c r="W120" i="2"/>
  <c r="AC120" i="2" s="1"/>
  <c r="X120" i="2"/>
  <c r="Y120" i="2"/>
  <c r="Z120" i="2"/>
  <c r="AA120" i="2"/>
  <c r="AB120" i="2"/>
  <c r="U121" i="2"/>
  <c r="V121" i="2"/>
  <c r="AB121" i="2" s="1"/>
  <c r="W121" i="2"/>
  <c r="AC121" i="2" s="1"/>
  <c r="X121" i="2"/>
  <c r="Y121" i="2"/>
  <c r="Z121" i="2"/>
  <c r="AA121" i="2"/>
  <c r="U122" i="2"/>
  <c r="AA122" i="2" s="1"/>
  <c r="V122" i="2"/>
  <c r="W122" i="2"/>
  <c r="X122" i="2"/>
  <c r="Y122" i="2"/>
  <c r="Z122" i="2"/>
  <c r="AC122" i="2"/>
  <c r="U123" i="2"/>
  <c r="AA123" i="2" s="1"/>
  <c r="V123" i="2"/>
  <c r="W123" i="2"/>
  <c r="X123" i="2"/>
  <c r="Y123" i="2"/>
  <c r="AB123" i="2" s="1"/>
  <c r="Z123" i="2"/>
  <c r="AC123" i="2"/>
  <c r="U124" i="2"/>
  <c r="V124" i="2"/>
  <c r="W124" i="2"/>
  <c r="AC124" i="2" s="1"/>
  <c r="X124" i="2"/>
  <c r="AA124" i="2" s="1"/>
  <c r="Y124" i="2"/>
  <c r="Z124" i="2"/>
  <c r="AB124" i="2"/>
  <c r="U125" i="2"/>
  <c r="V125" i="2"/>
  <c r="AB125" i="2" s="1"/>
  <c r="W125" i="2"/>
  <c r="AC125" i="2" s="1"/>
  <c r="X125" i="2"/>
  <c r="Y125" i="2"/>
  <c r="Z125" i="2"/>
  <c r="AA125" i="2"/>
  <c r="U126" i="2"/>
  <c r="AA126" i="2" s="1"/>
  <c r="V126" i="2"/>
  <c r="AB126" i="2" s="1"/>
  <c r="W126" i="2"/>
  <c r="X126" i="2"/>
  <c r="Y126" i="2"/>
  <c r="Z126" i="2"/>
  <c r="AC126" i="2" s="1"/>
  <c r="U127" i="2"/>
  <c r="AA127" i="2" s="1"/>
  <c r="V127" i="2"/>
  <c r="W127" i="2"/>
  <c r="X127" i="2"/>
  <c r="Y127" i="2"/>
  <c r="Z127" i="2"/>
  <c r="AB127" i="2"/>
  <c r="AC127" i="2"/>
  <c r="U128" i="2"/>
  <c r="V128" i="2"/>
  <c r="W128" i="2"/>
  <c r="AC128" i="2" s="1"/>
  <c r="X128" i="2"/>
  <c r="Y128" i="2"/>
  <c r="Z128" i="2"/>
  <c r="AA128" i="2"/>
  <c r="AB128" i="2"/>
  <c r="U129" i="2"/>
  <c r="V129" i="2"/>
  <c r="AB129" i="2" s="1"/>
  <c r="W129" i="2"/>
  <c r="AC129" i="2" s="1"/>
  <c r="X129" i="2"/>
  <c r="Y129" i="2"/>
  <c r="Z129" i="2"/>
  <c r="AA129" i="2"/>
  <c r="U130" i="2"/>
  <c r="AA130" i="2" s="1"/>
  <c r="V130" i="2"/>
  <c r="AB130" i="2" s="1"/>
  <c r="W130" i="2"/>
  <c r="X130" i="2"/>
  <c r="Y130" i="2"/>
  <c r="Z130" i="2"/>
  <c r="AC130" i="2"/>
  <c r="U131" i="2"/>
  <c r="AA131" i="2" s="1"/>
  <c r="V131" i="2"/>
  <c r="W131" i="2"/>
  <c r="X131" i="2"/>
  <c r="Y131" i="2"/>
  <c r="AB131" i="2" s="1"/>
  <c r="Z131" i="2"/>
  <c r="AC131" i="2"/>
  <c r="U132" i="2"/>
  <c r="V132" i="2"/>
  <c r="W132" i="2"/>
  <c r="AC132" i="2" s="1"/>
  <c r="X132" i="2"/>
  <c r="AA132" i="2" s="1"/>
  <c r="Y132" i="2"/>
  <c r="Z132" i="2"/>
  <c r="AB132" i="2"/>
  <c r="U133" i="2"/>
  <c r="V133" i="2"/>
  <c r="AB133" i="2" s="1"/>
  <c r="W133" i="2"/>
  <c r="AC133" i="2" s="1"/>
  <c r="X133" i="2"/>
  <c r="Y133" i="2"/>
  <c r="Z133" i="2"/>
  <c r="AA133" i="2"/>
  <c r="U134" i="2"/>
  <c r="AA134" i="2" s="1"/>
  <c r="V134" i="2"/>
  <c r="AB134" i="2" s="1"/>
  <c r="W134" i="2"/>
  <c r="X134" i="2"/>
  <c r="Y134" i="2"/>
  <c r="Z134" i="2"/>
  <c r="AC134" i="2" s="1"/>
  <c r="U135" i="2"/>
  <c r="AA135" i="2" s="1"/>
  <c r="V135" i="2"/>
  <c r="W135" i="2"/>
  <c r="X135" i="2"/>
  <c r="Y135" i="2"/>
  <c r="Z135" i="2"/>
  <c r="AB135" i="2"/>
  <c r="AC135" i="2"/>
  <c r="U136" i="2"/>
  <c r="V136" i="2"/>
  <c r="W136" i="2"/>
  <c r="AC136" i="2" s="1"/>
  <c r="X136" i="2"/>
  <c r="Y136" i="2"/>
  <c r="Z136" i="2"/>
  <c r="AA136" i="2"/>
  <c r="AB136" i="2"/>
  <c r="U137" i="2"/>
  <c r="V137" i="2"/>
  <c r="AB137" i="2" s="1"/>
  <c r="W137" i="2"/>
  <c r="AC137" i="2" s="1"/>
  <c r="X137" i="2"/>
  <c r="Y137" i="2"/>
  <c r="Z137" i="2"/>
  <c r="AA137" i="2"/>
  <c r="U138" i="2"/>
  <c r="AA138" i="2" s="1"/>
  <c r="V138" i="2"/>
  <c r="AB138" i="2" s="1"/>
  <c r="W138" i="2"/>
  <c r="X138" i="2"/>
  <c r="Y138" i="2"/>
  <c r="Z138" i="2"/>
  <c r="AC138" i="2"/>
  <c r="U139" i="2"/>
  <c r="AA139" i="2" s="1"/>
  <c r="V139" i="2"/>
  <c r="W139" i="2"/>
  <c r="X139" i="2"/>
  <c r="Y139" i="2"/>
  <c r="AB139" i="2" s="1"/>
  <c r="Z139" i="2"/>
  <c r="AC139" i="2"/>
  <c r="U140" i="2"/>
  <c r="V140" i="2"/>
  <c r="W140" i="2"/>
  <c r="AC140" i="2" s="1"/>
  <c r="X140" i="2"/>
  <c r="AA140" i="2" s="1"/>
  <c r="Y140" i="2"/>
  <c r="Z140" i="2"/>
  <c r="AB140" i="2"/>
  <c r="U141" i="2"/>
  <c r="V141" i="2"/>
  <c r="AB141" i="2" s="1"/>
  <c r="W141" i="2"/>
  <c r="AC141" i="2" s="1"/>
  <c r="X141" i="2"/>
  <c r="Y141" i="2"/>
  <c r="Z141" i="2"/>
  <c r="AA141" i="2"/>
  <c r="U142" i="2"/>
  <c r="AA142" i="2" s="1"/>
  <c r="V142" i="2"/>
  <c r="AB142" i="2" s="1"/>
  <c r="W142" i="2"/>
  <c r="X142" i="2"/>
  <c r="Y142" i="2"/>
  <c r="Z142" i="2"/>
  <c r="AC142" i="2" s="1"/>
  <c r="U143" i="2"/>
  <c r="AA143" i="2" s="1"/>
  <c r="V143" i="2"/>
  <c r="W143" i="2"/>
  <c r="X143" i="2"/>
  <c r="Y143" i="2"/>
  <c r="Z143" i="2"/>
  <c r="AB143" i="2"/>
  <c r="AC143" i="2"/>
  <c r="U144" i="2"/>
  <c r="V144" i="2"/>
  <c r="W144" i="2"/>
  <c r="AC144" i="2" s="1"/>
  <c r="X144" i="2"/>
  <c r="Y144" i="2"/>
  <c r="Z144" i="2"/>
  <c r="AA144" i="2"/>
  <c r="AB144" i="2"/>
  <c r="U145" i="2"/>
  <c r="V145" i="2"/>
  <c r="AB145" i="2" s="1"/>
  <c r="W145" i="2"/>
  <c r="AC145" i="2" s="1"/>
  <c r="X145" i="2"/>
  <c r="Y145" i="2"/>
  <c r="Z145" i="2"/>
  <c r="AA145" i="2"/>
  <c r="U146" i="2"/>
  <c r="AA146" i="2" s="1"/>
  <c r="V146" i="2"/>
  <c r="AB146" i="2" s="1"/>
  <c r="W146" i="2"/>
  <c r="X146" i="2"/>
  <c r="Y146" i="2"/>
  <c r="Z146" i="2"/>
  <c r="AC146" i="2"/>
  <c r="U147" i="2"/>
  <c r="AA147" i="2" s="1"/>
  <c r="V147" i="2"/>
  <c r="W147" i="2"/>
  <c r="X147" i="2"/>
  <c r="Y147" i="2"/>
  <c r="AB147" i="2" s="1"/>
  <c r="Z147" i="2"/>
  <c r="AC147" i="2"/>
  <c r="U148" i="2"/>
  <c r="V148" i="2"/>
  <c r="W148" i="2"/>
  <c r="AC148" i="2" s="1"/>
  <c r="X148" i="2"/>
  <c r="AA148" i="2" s="1"/>
  <c r="Y148" i="2"/>
  <c r="Z148" i="2"/>
  <c r="AB148" i="2"/>
  <c r="U149" i="2"/>
  <c r="V149" i="2"/>
  <c r="AB149" i="2" s="1"/>
  <c r="W149" i="2"/>
  <c r="AC149" i="2" s="1"/>
  <c r="X149" i="2"/>
  <c r="Y149" i="2"/>
  <c r="Z149" i="2"/>
  <c r="AA149" i="2"/>
  <c r="U150" i="2"/>
  <c r="AA150" i="2" s="1"/>
  <c r="V150" i="2"/>
  <c r="AB150" i="2" s="1"/>
  <c r="W150" i="2"/>
  <c r="X150" i="2"/>
  <c r="Y150" i="2"/>
  <c r="Z150" i="2"/>
  <c r="AC150" i="2" s="1"/>
  <c r="U151" i="2"/>
  <c r="AA151" i="2" s="1"/>
  <c r="V151" i="2"/>
  <c r="W151" i="2"/>
  <c r="X151" i="2"/>
  <c r="Y151" i="2"/>
  <c r="Z151" i="2"/>
  <c r="AB151" i="2"/>
  <c r="AC151" i="2"/>
  <c r="U152" i="2"/>
  <c r="V152" i="2"/>
  <c r="W152" i="2"/>
  <c r="AC152" i="2" s="1"/>
  <c r="X152" i="2"/>
  <c r="Y152" i="2"/>
  <c r="Z152" i="2"/>
  <c r="AA152" i="2"/>
  <c r="AB152" i="2"/>
  <c r="U153" i="2"/>
  <c r="V153" i="2"/>
  <c r="AB153" i="2" s="1"/>
  <c r="W153" i="2"/>
  <c r="AC153" i="2" s="1"/>
  <c r="X153" i="2"/>
  <c r="Y153" i="2"/>
  <c r="Z153" i="2"/>
  <c r="AA153" i="2"/>
  <c r="U154" i="2"/>
  <c r="AA154" i="2" s="1"/>
  <c r="V154" i="2"/>
  <c r="AB154" i="2" s="1"/>
  <c r="W154" i="2"/>
  <c r="X154" i="2"/>
  <c r="Y154" i="2"/>
  <c r="Z154" i="2"/>
  <c r="AC154" i="2"/>
  <c r="U155" i="2"/>
  <c r="AA155" i="2" s="1"/>
  <c r="V155" i="2"/>
  <c r="W155" i="2"/>
  <c r="X155" i="2"/>
  <c r="Y155" i="2"/>
  <c r="AB155" i="2" s="1"/>
  <c r="Z155" i="2"/>
  <c r="AC155" i="2"/>
  <c r="U156" i="2"/>
  <c r="V156" i="2"/>
  <c r="W156" i="2"/>
  <c r="AC156" i="2" s="1"/>
  <c r="X156" i="2"/>
  <c r="AA156" i="2" s="1"/>
  <c r="Y156" i="2"/>
  <c r="Z156" i="2"/>
  <c r="AB156" i="2"/>
  <c r="U157" i="2"/>
  <c r="V157" i="2"/>
  <c r="AB157" i="2" s="1"/>
  <c r="W157" i="2"/>
  <c r="AC157" i="2" s="1"/>
  <c r="X157" i="2"/>
  <c r="Y157" i="2"/>
  <c r="Z157" i="2"/>
  <c r="AA157" i="2"/>
  <c r="U158" i="2"/>
  <c r="AA158" i="2" s="1"/>
  <c r="V158" i="2"/>
  <c r="AB158" i="2" s="1"/>
  <c r="W158" i="2"/>
  <c r="X158" i="2"/>
  <c r="Y158" i="2"/>
  <c r="Z158" i="2"/>
  <c r="AC158" i="2" s="1"/>
  <c r="U159" i="2"/>
  <c r="AA159" i="2" s="1"/>
  <c r="V159" i="2"/>
  <c r="W159" i="2"/>
  <c r="X159" i="2"/>
  <c r="Y159" i="2"/>
  <c r="Z159" i="2"/>
  <c r="AB159" i="2"/>
  <c r="AC159" i="2"/>
  <c r="U160" i="2"/>
  <c r="V160" i="2"/>
  <c r="W160" i="2"/>
  <c r="AC160" i="2" s="1"/>
  <c r="X160" i="2"/>
  <c r="Y160" i="2"/>
  <c r="Z160" i="2"/>
  <c r="AA160" i="2"/>
  <c r="AB160" i="2"/>
  <c r="U161" i="2"/>
  <c r="V161" i="2"/>
  <c r="AB161" i="2" s="1"/>
  <c r="W161" i="2"/>
  <c r="AC161" i="2" s="1"/>
  <c r="X161" i="2"/>
  <c r="Y161" i="2"/>
  <c r="Z161" i="2"/>
  <c r="AA161" i="2"/>
  <c r="U162" i="2"/>
  <c r="AA162" i="2" s="1"/>
  <c r="V162" i="2"/>
  <c r="AB162" i="2" s="1"/>
  <c r="W162" i="2"/>
  <c r="X162" i="2"/>
  <c r="Y162" i="2"/>
  <c r="Z162" i="2"/>
  <c r="AC162" i="2"/>
  <c r="U163" i="2"/>
  <c r="AA163" i="2" s="1"/>
  <c r="V163" i="2"/>
  <c r="W163" i="2"/>
  <c r="X163" i="2"/>
  <c r="Y163" i="2"/>
  <c r="AB163" i="2" s="1"/>
  <c r="Z163" i="2"/>
  <c r="AC163" i="2"/>
  <c r="U164" i="2"/>
  <c r="V164" i="2"/>
  <c r="W164" i="2"/>
  <c r="AC164" i="2" s="1"/>
  <c r="X164" i="2"/>
  <c r="AA164" i="2" s="1"/>
  <c r="Y164" i="2"/>
  <c r="Z164" i="2"/>
  <c r="AB164" i="2"/>
  <c r="U165" i="2"/>
  <c r="V165" i="2"/>
  <c r="AB165" i="2" s="1"/>
  <c r="W165" i="2"/>
  <c r="AC165" i="2" s="1"/>
  <c r="X165" i="2"/>
  <c r="Y165" i="2"/>
  <c r="Z165" i="2"/>
  <c r="AA165" i="2"/>
  <c r="U166" i="2"/>
  <c r="AA166" i="2" s="1"/>
  <c r="V166" i="2"/>
  <c r="AB166" i="2" s="1"/>
  <c r="W166" i="2"/>
  <c r="X166" i="2"/>
  <c r="Y166" i="2"/>
  <c r="Z166" i="2"/>
  <c r="AC166" i="2" s="1"/>
  <c r="U167" i="2"/>
  <c r="AA167" i="2" s="1"/>
  <c r="V167" i="2"/>
  <c r="W167" i="2"/>
  <c r="X167" i="2"/>
  <c r="Y167" i="2"/>
  <c r="Z167" i="2"/>
  <c r="AB167" i="2"/>
  <c r="AC167" i="2"/>
  <c r="U168" i="2"/>
  <c r="V168" i="2"/>
  <c r="W168" i="2"/>
  <c r="AC168" i="2" s="1"/>
  <c r="X168" i="2"/>
  <c r="Y168" i="2"/>
  <c r="Z168" i="2"/>
  <c r="AA168" i="2"/>
  <c r="AB168" i="2"/>
  <c r="U169" i="2"/>
  <c r="V169" i="2"/>
  <c r="AB169" i="2" s="1"/>
  <c r="W169" i="2"/>
  <c r="AC169" i="2" s="1"/>
  <c r="X169" i="2"/>
  <c r="Y169" i="2"/>
  <c r="Z169" i="2"/>
  <c r="AA169" i="2"/>
  <c r="U170" i="2"/>
  <c r="AA170" i="2" s="1"/>
  <c r="V170" i="2"/>
  <c r="AB170" i="2" s="1"/>
  <c r="W170" i="2"/>
  <c r="X170" i="2"/>
  <c r="Y170" i="2"/>
  <c r="Z170" i="2"/>
  <c r="AC170" i="2"/>
  <c r="U171" i="2"/>
  <c r="AA171" i="2" s="1"/>
  <c r="V171" i="2"/>
  <c r="W171" i="2"/>
  <c r="X171" i="2"/>
  <c r="Y171" i="2"/>
  <c r="AB171" i="2" s="1"/>
  <c r="Z171" i="2"/>
  <c r="AC171" i="2"/>
  <c r="U172" i="2"/>
  <c r="V172" i="2"/>
  <c r="W172" i="2"/>
  <c r="AC172" i="2" s="1"/>
  <c r="X172" i="2"/>
  <c r="AA172" i="2" s="1"/>
  <c r="Y172" i="2"/>
  <c r="Z172" i="2"/>
  <c r="AB172" i="2"/>
  <c r="U173" i="2"/>
  <c r="V173" i="2"/>
  <c r="AB173" i="2" s="1"/>
  <c r="W173" i="2"/>
  <c r="AC173" i="2" s="1"/>
  <c r="X173" i="2"/>
  <c r="Y173" i="2"/>
  <c r="Z173" i="2"/>
  <c r="AA173" i="2"/>
  <c r="U174" i="2"/>
  <c r="AA174" i="2" s="1"/>
  <c r="V174" i="2"/>
  <c r="AB174" i="2" s="1"/>
  <c r="W174" i="2"/>
  <c r="X174" i="2"/>
  <c r="Y174" i="2"/>
  <c r="Z174" i="2"/>
  <c r="AC174" i="2" s="1"/>
  <c r="U175" i="2"/>
  <c r="AA175" i="2" s="1"/>
  <c r="V175" i="2"/>
  <c r="W175" i="2"/>
  <c r="X175" i="2"/>
  <c r="Y175" i="2"/>
  <c r="Z175" i="2"/>
  <c r="AB175" i="2"/>
  <c r="AC175" i="2"/>
  <c r="U176" i="2"/>
  <c r="V176" i="2"/>
  <c r="W176" i="2"/>
  <c r="AC176" i="2" s="1"/>
  <c r="X176" i="2"/>
  <c r="Y176" i="2"/>
  <c r="Z176" i="2"/>
  <c r="AA176" i="2"/>
  <c r="AB176" i="2"/>
  <c r="U177" i="2"/>
  <c r="V177" i="2"/>
  <c r="AB177" i="2" s="1"/>
  <c r="W177" i="2"/>
  <c r="AC177" i="2" s="1"/>
  <c r="X177" i="2"/>
  <c r="Y177" i="2"/>
  <c r="Z177" i="2"/>
  <c r="AA177" i="2"/>
  <c r="U178" i="2"/>
  <c r="AA178" i="2" s="1"/>
  <c r="V178" i="2"/>
  <c r="AB178" i="2" s="1"/>
  <c r="W178" i="2"/>
  <c r="X178" i="2"/>
  <c r="Y178" i="2"/>
  <c r="Z178" i="2"/>
  <c r="AC178" i="2" s="1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P29" i="2" s="1"/>
  <c r="H29" i="2"/>
  <c r="I29" i="2"/>
  <c r="J29" i="2"/>
  <c r="K29" i="2"/>
  <c r="L29" i="2"/>
  <c r="M29" i="2"/>
  <c r="O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P33" i="2" s="1"/>
  <c r="H33" i="2"/>
  <c r="I33" i="2"/>
  <c r="J33" i="2"/>
  <c r="K33" i="2"/>
  <c r="L33" i="2"/>
  <c r="M33" i="2"/>
  <c r="O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P42" i="2" s="1"/>
  <c r="H42" i="2"/>
  <c r="I42" i="2"/>
  <c r="J42" i="2"/>
  <c r="K42" i="2"/>
  <c r="L42" i="2"/>
  <c r="M42" i="2"/>
  <c r="O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O95" i="2" s="1"/>
  <c r="G95" i="2"/>
  <c r="H95" i="2"/>
  <c r="I95" i="2"/>
  <c r="J95" i="2"/>
  <c r="K95" i="2"/>
  <c r="L95" i="2"/>
  <c r="M95" i="2"/>
  <c r="P95" i="2"/>
  <c r="E96" i="2"/>
  <c r="N96" i="2" s="1"/>
  <c r="F96" i="2"/>
  <c r="O96" i="2" s="1"/>
  <c r="G96" i="2"/>
  <c r="H96" i="2"/>
  <c r="I96" i="2"/>
  <c r="J96" i="2"/>
  <c r="K96" i="2"/>
  <c r="L96" i="2"/>
  <c r="M96" i="2"/>
  <c r="P96" i="2"/>
  <c r="E97" i="2"/>
  <c r="N97" i="2" s="1"/>
  <c r="F97" i="2"/>
  <c r="O97" i="2" s="1"/>
  <c r="G97" i="2"/>
  <c r="H97" i="2"/>
  <c r="I97" i="2"/>
  <c r="J97" i="2"/>
  <c r="K97" i="2"/>
  <c r="L97" i="2"/>
  <c r="M97" i="2"/>
  <c r="P97" i="2"/>
  <c r="E98" i="2"/>
  <c r="N98" i="2" s="1"/>
  <c r="F98" i="2"/>
  <c r="O98" i="2" s="1"/>
  <c r="G98" i="2"/>
  <c r="H98" i="2"/>
  <c r="I98" i="2"/>
  <c r="J98" i="2"/>
  <c r="K98" i="2"/>
  <c r="L98" i="2"/>
  <c r="M98" i="2"/>
  <c r="P98" i="2"/>
  <c r="E99" i="2"/>
  <c r="N99" i="2" s="1"/>
  <c r="F99" i="2"/>
  <c r="O99" i="2" s="1"/>
  <c r="G99" i="2"/>
  <c r="H99" i="2"/>
  <c r="I99" i="2"/>
  <c r="J99" i="2"/>
  <c r="K99" i="2"/>
  <c r="L99" i="2"/>
  <c r="M99" i="2"/>
  <c r="P99" i="2"/>
  <c r="E100" i="2"/>
  <c r="N100" i="2" s="1"/>
  <c r="F100" i="2"/>
  <c r="O100" i="2" s="1"/>
  <c r="G100" i="2"/>
  <c r="H100" i="2"/>
  <c r="I100" i="2"/>
  <c r="J100" i="2"/>
  <c r="K100" i="2"/>
  <c r="L100" i="2"/>
  <c r="M100" i="2"/>
  <c r="P100" i="2"/>
  <c r="E101" i="2"/>
  <c r="N101" i="2" s="1"/>
  <c r="F101" i="2"/>
  <c r="O101" i="2" s="1"/>
  <c r="G101" i="2"/>
  <c r="H101" i="2"/>
  <c r="I101" i="2"/>
  <c r="J101" i="2"/>
  <c r="K101" i="2"/>
  <c r="L101" i="2"/>
  <c r="M101" i="2"/>
  <c r="P101" i="2"/>
  <c r="E102" i="2"/>
  <c r="N102" i="2" s="1"/>
  <c r="F102" i="2"/>
  <c r="O102" i="2" s="1"/>
  <c r="G102" i="2"/>
  <c r="H102" i="2"/>
  <c r="I102" i="2"/>
  <c r="J102" i="2"/>
  <c r="K102" i="2"/>
  <c r="L102" i="2"/>
  <c r="M102" i="2"/>
  <c r="P102" i="2"/>
  <c r="E103" i="2"/>
  <c r="N103" i="2" s="1"/>
  <c r="F103" i="2"/>
  <c r="O103" i="2" s="1"/>
  <c r="G103" i="2"/>
  <c r="H103" i="2"/>
  <c r="I103" i="2"/>
  <c r="J103" i="2"/>
  <c r="K103" i="2"/>
  <c r="L103" i="2"/>
  <c r="M103" i="2"/>
  <c r="P103" i="2"/>
  <c r="E104" i="2"/>
  <c r="N104" i="2" s="1"/>
  <c r="F104" i="2"/>
  <c r="O104" i="2" s="1"/>
  <c r="G104" i="2"/>
  <c r="H104" i="2"/>
  <c r="I104" i="2"/>
  <c r="J104" i="2"/>
  <c r="K104" i="2"/>
  <c r="L104" i="2"/>
  <c r="M104" i="2"/>
  <c r="P104" i="2"/>
  <c r="E105" i="2"/>
  <c r="N105" i="2" s="1"/>
  <c r="F105" i="2"/>
  <c r="O105" i="2" s="1"/>
  <c r="G105" i="2"/>
  <c r="H105" i="2"/>
  <c r="I105" i="2"/>
  <c r="J105" i="2"/>
  <c r="K105" i="2"/>
  <c r="L105" i="2"/>
  <c r="M105" i="2"/>
  <c r="P105" i="2"/>
  <c r="E106" i="2"/>
  <c r="N106" i="2" s="1"/>
  <c r="F106" i="2"/>
  <c r="O106" i="2" s="1"/>
  <c r="G106" i="2"/>
  <c r="H106" i="2"/>
  <c r="I106" i="2"/>
  <c r="J106" i="2"/>
  <c r="K106" i="2"/>
  <c r="L106" i="2"/>
  <c r="M106" i="2"/>
  <c r="P106" i="2"/>
  <c r="E107" i="2"/>
  <c r="N107" i="2" s="1"/>
  <c r="F107" i="2"/>
  <c r="O107" i="2" s="1"/>
  <c r="G107" i="2"/>
  <c r="H107" i="2"/>
  <c r="I107" i="2"/>
  <c r="J107" i="2"/>
  <c r="K107" i="2"/>
  <c r="L107" i="2"/>
  <c r="M107" i="2"/>
  <c r="P107" i="2"/>
  <c r="E108" i="2"/>
  <c r="N108" i="2" s="1"/>
  <c r="F108" i="2"/>
  <c r="O108" i="2" s="1"/>
  <c r="G108" i="2"/>
  <c r="H108" i="2"/>
  <c r="I108" i="2"/>
  <c r="J108" i="2"/>
  <c r="K108" i="2"/>
  <c r="L108" i="2"/>
  <c r="M108" i="2"/>
  <c r="P108" i="2"/>
  <c r="E109" i="2"/>
  <c r="N109" i="2" s="1"/>
  <c r="F109" i="2"/>
  <c r="O109" i="2" s="1"/>
  <c r="G109" i="2"/>
  <c r="H109" i="2"/>
  <c r="I109" i="2"/>
  <c r="J109" i="2"/>
  <c r="K109" i="2"/>
  <c r="L109" i="2"/>
  <c r="M109" i="2"/>
  <c r="P109" i="2"/>
  <c r="E110" i="2"/>
  <c r="N110" i="2" s="1"/>
  <c r="F110" i="2"/>
  <c r="O110" i="2" s="1"/>
  <c r="G110" i="2"/>
  <c r="H110" i="2"/>
  <c r="I110" i="2"/>
  <c r="J110" i="2"/>
  <c r="K110" i="2"/>
  <c r="L110" i="2"/>
  <c r="M110" i="2"/>
  <c r="P110" i="2"/>
  <c r="E111" i="2"/>
  <c r="N111" i="2" s="1"/>
  <c r="F111" i="2"/>
  <c r="O111" i="2" s="1"/>
  <c r="G111" i="2"/>
  <c r="H111" i="2"/>
  <c r="I111" i="2"/>
  <c r="J111" i="2"/>
  <c r="K111" i="2"/>
  <c r="L111" i="2"/>
  <c r="M111" i="2"/>
  <c r="P111" i="2"/>
  <c r="E112" i="2"/>
  <c r="N112" i="2" s="1"/>
  <c r="F112" i="2"/>
  <c r="O112" i="2" s="1"/>
  <c r="G112" i="2"/>
  <c r="H112" i="2"/>
  <c r="I112" i="2"/>
  <c r="J112" i="2"/>
  <c r="K112" i="2"/>
  <c r="L112" i="2"/>
  <c r="M112" i="2"/>
  <c r="P112" i="2"/>
  <c r="E113" i="2"/>
  <c r="N113" i="2" s="1"/>
  <c r="F113" i="2"/>
  <c r="O113" i="2" s="1"/>
  <c r="G113" i="2"/>
  <c r="H113" i="2"/>
  <c r="I113" i="2"/>
  <c r="J113" i="2"/>
  <c r="K113" i="2"/>
  <c r="L113" i="2"/>
  <c r="M113" i="2"/>
  <c r="P113" i="2"/>
  <c r="E114" i="2"/>
  <c r="N114" i="2" s="1"/>
  <c r="F114" i="2"/>
  <c r="O114" i="2" s="1"/>
  <c r="G114" i="2"/>
  <c r="H114" i="2"/>
  <c r="I114" i="2"/>
  <c r="J114" i="2"/>
  <c r="K114" i="2"/>
  <c r="L114" i="2"/>
  <c r="M114" i="2"/>
  <c r="P114" i="2"/>
  <c r="E115" i="2"/>
  <c r="N115" i="2" s="1"/>
  <c r="F115" i="2"/>
  <c r="O115" i="2" s="1"/>
  <c r="G115" i="2"/>
  <c r="H115" i="2"/>
  <c r="I115" i="2"/>
  <c r="J115" i="2"/>
  <c r="K115" i="2"/>
  <c r="L115" i="2"/>
  <c r="M115" i="2"/>
  <c r="P115" i="2"/>
  <c r="E116" i="2"/>
  <c r="N116" i="2" s="1"/>
  <c r="F116" i="2"/>
  <c r="O116" i="2" s="1"/>
  <c r="G116" i="2"/>
  <c r="H116" i="2"/>
  <c r="I116" i="2"/>
  <c r="J116" i="2"/>
  <c r="K116" i="2"/>
  <c r="L116" i="2"/>
  <c r="M116" i="2"/>
  <c r="P116" i="2"/>
  <c r="E117" i="2"/>
  <c r="N117" i="2" s="1"/>
  <c r="F117" i="2"/>
  <c r="O117" i="2" s="1"/>
  <c r="G117" i="2"/>
  <c r="H117" i="2"/>
  <c r="I117" i="2"/>
  <c r="J117" i="2"/>
  <c r="K117" i="2"/>
  <c r="L117" i="2"/>
  <c r="M117" i="2"/>
  <c r="P117" i="2"/>
  <c r="E118" i="2"/>
  <c r="N118" i="2" s="1"/>
  <c r="F118" i="2"/>
  <c r="O118" i="2" s="1"/>
  <c r="G118" i="2"/>
  <c r="H118" i="2"/>
  <c r="I118" i="2"/>
  <c r="J118" i="2"/>
  <c r="K118" i="2"/>
  <c r="L118" i="2"/>
  <c r="M118" i="2"/>
  <c r="P118" i="2"/>
  <c r="E119" i="2"/>
  <c r="N119" i="2" s="1"/>
  <c r="F119" i="2"/>
  <c r="O119" i="2" s="1"/>
  <c r="G119" i="2"/>
  <c r="H119" i="2"/>
  <c r="I119" i="2"/>
  <c r="J119" i="2"/>
  <c r="K119" i="2"/>
  <c r="L119" i="2"/>
  <c r="M119" i="2"/>
  <c r="P119" i="2"/>
  <c r="E120" i="2"/>
  <c r="N120" i="2" s="1"/>
  <c r="F120" i="2"/>
  <c r="O120" i="2" s="1"/>
  <c r="G120" i="2"/>
  <c r="H120" i="2"/>
  <c r="I120" i="2"/>
  <c r="J120" i="2"/>
  <c r="K120" i="2"/>
  <c r="L120" i="2"/>
  <c r="M120" i="2"/>
  <c r="P120" i="2"/>
  <c r="E121" i="2"/>
  <c r="N121" i="2" s="1"/>
  <c r="F121" i="2"/>
  <c r="O121" i="2" s="1"/>
  <c r="G121" i="2"/>
  <c r="H121" i="2"/>
  <c r="I121" i="2"/>
  <c r="J121" i="2"/>
  <c r="K121" i="2"/>
  <c r="L121" i="2"/>
  <c r="M121" i="2"/>
  <c r="P121" i="2"/>
  <c r="E122" i="2"/>
  <c r="N122" i="2" s="1"/>
  <c r="F122" i="2"/>
  <c r="O122" i="2" s="1"/>
  <c r="G122" i="2"/>
  <c r="H122" i="2"/>
  <c r="I122" i="2"/>
  <c r="J122" i="2"/>
  <c r="K122" i="2"/>
  <c r="L122" i="2"/>
  <c r="M122" i="2"/>
  <c r="P122" i="2"/>
  <c r="E123" i="2"/>
  <c r="N123" i="2" s="1"/>
  <c r="F123" i="2"/>
  <c r="O123" i="2" s="1"/>
  <c r="G123" i="2"/>
  <c r="H123" i="2"/>
  <c r="I123" i="2"/>
  <c r="J123" i="2"/>
  <c r="K123" i="2"/>
  <c r="L123" i="2"/>
  <c r="M123" i="2"/>
  <c r="P123" i="2"/>
  <c r="E124" i="2"/>
  <c r="N124" i="2" s="1"/>
  <c r="F124" i="2"/>
  <c r="O124" i="2" s="1"/>
  <c r="G124" i="2"/>
  <c r="H124" i="2"/>
  <c r="I124" i="2"/>
  <c r="J124" i="2"/>
  <c r="K124" i="2"/>
  <c r="L124" i="2"/>
  <c r="M124" i="2"/>
  <c r="P124" i="2"/>
  <c r="E125" i="2"/>
  <c r="N125" i="2" s="1"/>
  <c r="F125" i="2"/>
  <c r="O125" i="2" s="1"/>
  <c r="G125" i="2"/>
  <c r="H125" i="2"/>
  <c r="I125" i="2"/>
  <c r="J125" i="2"/>
  <c r="K125" i="2"/>
  <c r="L125" i="2"/>
  <c r="M125" i="2"/>
  <c r="P125" i="2"/>
  <c r="E126" i="2"/>
  <c r="N126" i="2" s="1"/>
  <c r="F126" i="2"/>
  <c r="O126" i="2" s="1"/>
  <c r="G126" i="2"/>
  <c r="H126" i="2"/>
  <c r="I126" i="2"/>
  <c r="J126" i="2"/>
  <c r="K126" i="2"/>
  <c r="L126" i="2"/>
  <c r="M126" i="2"/>
  <c r="P126" i="2"/>
  <c r="E127" i="2"/>
  <c r="N127" i="2" s="1"/>
  <c r="F127" i="2"/>
  <c r="O127" i="2" s="1"/>
  <c r="G127" i="2"/>
  <c r="H127" i="2"/>
  <c r="I127" i="2"/>
  <c r="J127" i="2"/>
  <c r="K127" i="2"/>
  <c r="L127" i="2"/>
  <c r="M127" i="2"/>
  <c r="P127" i="2"/>
  <c r="E128" i="2"/>
  <c r="N128" i="2" s="1"/>
  <c r="F128" i="2"/>
  <c r="O128" i="2" s="1"/>
  <c r="G128" i="2"/>
  <c r="H128" i="2"/>
  <c r="I128" i="2"/>
  <c r="J128" i="2"/>
  <c r="K128" i="2"/>
  <c r="L128" i="2"/>
  <c r="M128" i="2"/>
  <c r="P128" i="2"/>
  <c r="E129" i="2"/>
  <c r="N129" i="2" s="1"/>
  <c r="F129" i="2"/>
  <c r="O129" i="2" s="1"/>
  <c r="G129" i="2"/>
  <c r="H129" i="2"/>
  <c r="I129" i="2"/>
  <c r="J129" i="2"/>
  <c r="K129" i="2"/>
  <c r="L129" i="2"/>
  <c r="M129" i="2"/>
  <c r="P129" i="2"/>
  <c r="E130" i="2"/>
  <c r="N130" i="2" s="1"/>
  <c r="F130" i="2"/>
  <c r="O130" i="2" s="1"/>
  <c r="G130" i="2"/>
  <c r="H130" i="2"/>
  <c r="I130" i="2"/>
  <c r="J130" i="2"/>
  <c r="K130" i="2"/>
  <c r="L130" i="2"/>
  <c r="M130" i="2"/>
  <c r="P130" i="2"/>
  <c r="E131" i="2"/>
  <c r="N131" i="2" s="1"/>
  <c r="F131" i="2"/>
  <c r="O131" i="2" s="1"/>
  <c r="G131" i="2"/>
  <c r="H131" i="2"/>
  <c r="I131" i="2"/>
  <c r="J131" i="2"/>
  <c r="K131" i="2"/>
  <c r="L131" i="2"/>
  <c r="M131" i="2"/>
  <c r="P131" i="2"/>
  <c r="E132" i="2"/>
  <c r="N132" i="2" s="1"/>
  <c r="F132" i="2"/>
  <c r="O132" i="2" s="1"/>
  <c r="G132" i="2"/>
  <c r="H132" i="2"/>
  <c r="I132" i="2"/>
  <c r="J132" i="2"/>
  <c r="K132" i="2"/>
  <c r="L132" i="2"/>
  <c r="M132" i="2"/>
  <c r="P132" i="2"/>
  <c r="E133" i="2"/>
  <c r="N133" i="2" s="1"/>
  <c r="F133" i="2"/>
  <c r="O133" i="2" s="1"/>
  <c r="G133" i="2"/>
  <c r="H133" i="2"/>
  <c r="I133" i="2"/>
  <c r="J133" i="2"/>
  <c r="K133" i="2"/>
  <c r="L133" i="2"/>
  <c r="M133" i="2"/>
  <c r="P133" i="2"/>
  <c r="E134" i="2"/>
  <c r="N134" i="2" s="1"/>
  <c r="F134" i="2"/>
  <c r="O134" i="2" s="1"/>
  <c r="G134" i="2"/>
  <c r="H134" i="2"/>
  <c r="I134" i="2"/>
  <c r="J134" i="2"/>
  <c r="K134" i="2"/>
  <c r="L134" i="2"/>
  <c r="M134" i="2"/>
  <c r="P134" i="2"/>
  <c r="E135" i="2"/>
  <c r="N135" i="2" s="1"/>
  <c r="F135" i="2"/>
  <c r="O135" i="2" s="1"/>
  <c r="G135" i="2"/>
  <c r="H135" i="2"/>
  <c r="I135" i="2"/>
  <c r="J135" i="2"/>
  <c r="K135" i="2"/>
  <c r="L135" i="2"/>
  <c r="M135" i="2"/>
  <c r="P135" i="2"/>
  <c r="E136" i="2"/>
  <c r="N136" i="2" s="1"/>
  <c r="F136" i="2"/>
  <c r="O136" i="2" s="1"/>
  <c r="G136" i="2"/>
  <c r="H136" i="2"/>
  <c r="I136" i="2"/>
  <c r="J136" i="2"/>
  <c r="K136" i="2"/>
  <c r="L136" i="2"/>
  <c r="M136" i="2"/>
  <c r="P136" i="2"/>
  <c r="E137" i="2"/>
  <c r="N137" i="2" s="1"/>
  <c r="F137" i="2"/>
  <c r="O137" i="2" s="1"/>
  <c r="G137" i="2"/>
  <c r="H137" i="2"/>
  <c r="I137" i="2"/>
  <c r="J137" i="2"/>
  <c r="K137" i="2"/>
  <c r="L137" i="2"/>
  <c r="M137" i="2"/>
  <c r="P137" i="2"/>
  <c r="E138" i="2"/>
  <c r="N138" i="2" s="1"/>
  <c r="F138" i="2"/>
  <c r="O138" i="2" s="1"/>
  <c r="G138" i="2"/>
  <c r="H138" i="2"/>
  <c r="I138" i="2"/>
  <c r="J138" i="2"/>
  <c r="K138" i="2"/>
  <c r="L138" i="2"/>
  <c r="M138" i="2"/>
  <c r="P138" i="2"/>
  <c r="E139" i="2"/>
  <c r="N139" i="2" s="1"/>
  <c r="F139" i="2"/>
  <c r="O139" i="2" s="1"/>
  <c r="G139" i="2"/>
  <c r="H139" i="2"/>
  <c r="I139" i="2"/>
  <c r="J139" i="2"/>
  <c r="K139" i="2"/>
  <c r="L139" i="2"/>
  <c r="M139" i="2"/>
  <c r="P139" i="2"/>
  <c r="E140" i="2"/>
  <c r="N140" i="2" s="1"/>
  <c r="F140" i="2"/>
  <c r="O140" i="2" s="1"/>
  <c r="G140" i="2"/>
  <c r="H140" i="2"/>
  <c r="I140" i="2"/>
  <c r="J140" i="2"/>
  <c r="K140" i="2"/>
  <c r="L140" i="2"/>
  <c r="M140" i="2"/>
  <c r="P140" i="2"/>
  <c r="E141" i="2"/>
  <c r="N141" i="2" s="1"/>
  <c r="F141" i="2"/>
  <c r="O141" i="2" s="1"/>
  <c r="G141" i="2"/>
  <c r="H141" i="2"/>
  <c r="I141" i="2"/>
  <c r="J141" i="2"/>
  <c r="K141" i="2"/>
  <c r="L141" i="2"/>
  <c r="M141" i="2"/>
  <c r="P141" i="2"/>
  <c r="E142" i="2"/>
  <c r="N142" i="2" s="1"/>
  <c r="F142" i="2"/>
  <c r="O142" i="2" s="1"/>
  <c r="G142" i="2"/>
  <c r="H142" i="2"/>
  <c r="I142" i="2"/>
  <c r="J142" i="2"/>
  <c r="K142" i="2"/>
  <c r="L142" i="2"/>
  <c r="M142" i="2"/>
  <c r="P142" i="2"/>
  <c r="E143" i="2"/>
  <c r="N143" i="2" s="1"/>
  <c r="F143" i="2"/>
  <c r="O143" i="2" s="1"/>
  <c r="G143" i="2"/>
  <c r="H143" i="2"/>
  <c r="I143" i="2"/>
  <c r="J143" i="2"/>
  <c r="K143" i="2"/>
  <c r="L143" i="2"/>
  <c r="M143" i="2"/>
  <c r="P143" i="2"/>
  <c r="E144" i="2"/>
  <c r="N144" i="2" s="1"/>
  <c r="F144" i="2"/>
  <c r="O144" i="2" s="1"/>
  <c r="G144" i="2"/>
  <c r="H144" i="2"/>
  <c r="I144" i="2"/>
  <c r="J144" i="2"/>
  <c r="K144" i="2"/>
  <c r="L144" i="2"/>
  <c r="M144" i="2"/>
  <c r="P144" i="2"/>
  <c r="E145" i="2"/>
  <c r="N145" i="2" s="1"/>
  <c r="F145" i="2"/>
  <c r="O145" i="2" s="1"/>
  <c r="G145" i="2"/>
  <c r="H145" i="2"/>
  <c r="I145" i="2"/>
  <c r="J145" i="2"/>
  <c r="K145" i="2"/>
  <c r="L145" i="2"/>
  <c r="M145" i="2"/>
  <c r="P145" i="2"/>
  <c r="E146" i="2"/>
  <c r="N146" i="2" s="1"/>
  <c r="F146" i="2"/>
  <c r="O146" i="2" s="1"/>
  <c r="G146" i="2"/>
  <c r="H146" i="2"/>
  <c r="I146" i="2"/>
  <c r="J146" i="2"/>
  <c r="K146" i="2"/>
  <c r="L146" i="2"/>
  <c r="M146" i="2"/>
  <c r="P146" i="2"/>
  <c r="E147" i="2"/>
  <c r="N147" i="2" s="1"/>
  <c r="F147" i="2"/>
  <c r="O147" i="2" s="1"/>
  <c r="G147" i="2"/>
  <c r="H147" i="2"/>
  <c r="I147" i="2"/>
  <c r="J147" i="2"/>
  <c r="K147" i="2"/>
  <c r="L147" i="2"/>
  <c r="M147" i="2"/>
  <c r="P147" i="2"/>
  <c r="E148" i="2"/>
  <c r="N148" i="2" s="1"/>
  <c r="F148" i="2"/>
  <c r="O148" i="2" s="1"/>
  <c r="G148" i="2"/>
  <c r="H148" i="2"/>
  <c r="I148" i="2"/>
  <c r="J148" i="2"/>
  <c r="K148" i="2"/>
  <c r="L148" i="2"/>
  <c r="M148" i="2"/>
  <c r="P148" i="2"/>
  <c r="E149" i="2"/>
  <c r="N149" i="2" s="1"/>
  <c r="F149" i="2"/>
  <c r="O149" i="2" s="1"/>
  <c r="G149" i="2"/>
  <c r="H149" i="2"/>
  <c r="I149" i="2"/>
  <c r="J149" i="2"/>
  <c r="K149" i="2"/>
  <c r="L149" i="2"/>
  <c r="M149" i="2"/>
  <c r="P149" i="2"/>
  <c r="E150" i="2"/>
  <c r="N150" i="2" s="1"/>
  <c r="F150" i="2"/>
  <c r="O150" i="2" s="1"/>
  <c r="G150" i="2"/>
  <c r="H150" i="2"/>
  <c r="I150" i="2"/>
  <c r="J150" i="2"/>
  <c r="K150" i="2"/>
  <c r="L150" i="2"/>
  <c r="M150" i="2"/>
  <c r="P150" i="2"/>
  <c r="E151" i="2"/>
  <c r="N151" i="2" s="1"/>
  <c r="F151" i="2"/>
  <c r="O151" i="2" s="1"/>
  <c r="G151" i="2"/>
  <c r="H151" i="2"/>
  <c r="I151" i="2"/>
  <c r="J151" i="2"/>
  <c r="K151" i="2"/>
  <c r="L151" i="2"/>
  <c r="M151" i="2"/>
  <c r="P151" i="2"/>
  <c r="E152" i="2"/>
  <c r="N152" i="2" s="1"/>
  <c r="F152" i="2"/>
  <c r="O152" i="2" s="1"/>
  <c r="G152" i="2"/>
  <c r="H152" i="2"/>
  <c r="I152" i="2"/>
  <c r="J152" i="2"/>
  <c r="K152" i="2"/>
  <c r="L152" i="2"/>
  <c r="M152" i="2"/>
  <c r="P152" i="2"/>
  <c r="E153" i="2"/>
  <c r="N153" i="2" s="1"/>
  <c r="F153" i="2"/>
  <c r="O153" i="2" s="1"/>
  <c r="G153" i="2"/>
  <c r="H153" i="2"/>
  <c r="I153" i="2"/>
  <c r="J153" i="2"/>
  <c r="K153" i="2"/>
  <c r="L153" i="2"/>
  <c r="M153" i="2"/>
  <c r="P153" i="2"/>
  <c r="E154" i="2"/>
  <c r="N154" i="2" s="1"/>
  <c r="F154" i="2"/>
  <c r="O154" i="2" s="1"/>
  <c r="G154" i="2"/>
  <c r="H154" i="2"/>
  <c r="I154" i="2"/>
  <c r="J154" i="2"/>
  <c r="K154" i="2"/>
  <c r="L154" i="2"/>
  <c r="M154" i="2"/>
  <c r="P154" i="2"/>
  <c r="E155" i="2"/>
  <c r="N155" i="2" s="1"/>
  <c r="F155" i="2"/>
  <c r="O155" i="2" s="1"/>
  <c r="G155" i="2"/>
  <c r="H155" i="2"/>
  <c r="I155" i="2"/>
  <c r="J155" i="2"/>
  <c r="K155" i="2"/>
  <c r="L155" i="2"/>
  <c r="M155" i="2"/>
  <c r="P155" i="2"/>
  <c r="E156" i="2"/>
  <c r="N156" i="2" s="1"/>
  <c r="F156" i="2"/>
  <c r="O156" i="2" s="1"/>
  <c r="G156" i="2"/>
  <c r="H156" i="2"/>
  <c r="I156" i="2"/>
  <c r="J156" i="2"/>
  <c r="K156" i="2"/>
  <c r="L156" i="2"/>
  <c r="M156" i="2"/>
  <c r="P156" i="2"/>
  <c r="E157" i="2"/>
  <c r="N157" i="2" s="1"/>
  <c r="F157" i="2"/>
  <c r="O157" i="2" s="1"/>
  <c r="G157" i="2"/>
  <c r="H157" i="2"/>
  <c r="I157" i="2"/>
  <c r="J157" i="2"/>
  <c r="K157" i="2"/>
  <c r="L157" i="2"/>
  <c r="M157" i="2"/>
  <c r="P157" i="2"/>
  <c r="E158" i="2"/>
  <c r="N158" i="2" s="1"/>
  <c r="F158" i="2"/>
  <c r="O158" i="2" s="1"/>
  <c r="G158" i="2"/>
  <c r="H158" i="2"/>
  <c r="I158" i="2"/>
  <c r="J158" i="2"/>
  <c r="K158" i="2"/>
  <c r="L158" i="2"/>
  <c r="M158" i="2"/>
  <c r="P158" i="2"/>
  <c r="E159" i="2"/>
  <c r="N159" i="2" s="1"/>
  <c r="F159" i="2"/>
  <c r="O159" i="2" s="1"/>
  <c r="G159" i="2"/>
  <c r="H159" i="2"/>
  <c r="I159" i="2"/>
  <c r="J159" i="2"/>
  <c r="K159" i="2"/>
  <c r="L159" i="2"/>
  <c r="M159" i="2"/>
  <c r="P159" i="2"/>
  <c r="E160" i="2"/>
  <c r="N160" i="2" s="1"/>
  <c r="F160" i="2"/>
  <c r="O160" i="2" s="1"/>
  <c r="G160" i="2"/>
  <c r="H160" i="2"/>
  <c r="I160" i="2"/>
  <c r="J160" i="2"/>
  <c r="K160" i="2"/>
  <c r="L160" i="2"/>
  <c r="M160" i="2"/>
  <c r="P160" i="2"/>
  <c r="E161" i="2"/>
  <c r="N161" i="2" s="1"/>
  <c r="F161" i="2"/>
  <c r="O161" i="2" s="1"/>
  <c r="G161" i="2"/>
  <c r="H161" i="2"/>
  <c r="I161" i="2"/>
  <c r="J161" i="2"/>
  <c r="K161" i="2"/>
  <c r="L161" i="2"/>
  <c r="M161" i="2"/>
  <c r="P161" i="2"/>
  <c r="E162" i="2"/>
  <c r="N162" i="2" s="1"/>
  <c r="F162" i="2"/>
  <c r="O162" i="2" s="1"/>
  <c r="G162" i="2"/>
  <c r="H162" i="2"/>
  <c r="I162" i="2"/>
  <c r="J162" i="2"/>
  <c r="K162" i="2"/>
  <c r="L162" i="2"/>
  <c r="M162" i="2"/>
  <c r="P162" i="2"/>
  <c r="E163" i="2"/>
  <c r="N163" i="2" s="1"/>
  <c r="F163" i="2"/>
  <c r="O163" i="2" s="1"/>
  <c r="G163" i="2"/>
  <c r="H163" i="2"/>
  <c r="I163" i="2"/>
  <c r="J163" i="2"/>
  <c r="K163" i="2"/>
  <c r="L163" i="2"/>
  <c r="M163" i="2"/>
  <c r="P163" i="2"/>
  <c r="E164" i="2"/>
  <c r="N164" i="2" s="1"/>
  <c r="F164" i="2"/>
  <c r="O164" i="2" s="1"/>
  <c r="G164" i="2"/>
  <c r="H164" i="2"/>
  <c r="I164" i="2"/>
  <c r="J164" i="2"/>
  <c r="K164" i="2"/>
  <c r="L164" i="2"/>
  <c r="M164" i="2"/>
  <c r="P164" i="2"/>
  <c r="E165" i="2"/>
  <c r="N165" i="2" s="1"/>
  <c r="F165" i="2"/>
  <c r="O165" i="2" s="1"/>
  <c r="G165" i="2"/>
  <c r="H165" i="2"/>
  <c r="I165" i="2"/>
  <c r="J165" i="2"/>
  <c r="K165" i="2"/>
  <c r="L165" i="2"/>
  <c r="M165" i="2"/>
  <c r="P165" i="2"/>
  <c r="E166" i="2"/>
  <c r="N166" i="2" s="1"/>
  <c r="F166" i="2"/>
  <c r="O166" i="2" s="1"/>
  <c r="G166" i="2"/>
  <c r="H166" i="2"/>
  <c r="I166" i="2"/>
  <c r="J166" i="2"/>
  <c r="K166" i="2"/>
  <c r="L166" i="2"/>
  <c r="M166" i="2"/>
  <c r="P166" i="2"/>
  <c r="E167" i="2"/>
  <c r="N167" i="2" s="1"/>
  <c r="F167" i="2"/>
  <c r="O167" i="2" s="1"/>
  <c r="G167" i="2"/>
  <c r="H167" i="2"/>
  <c r="I167" i="2"/>
  <c r="J167" i="2"/>
  <c r="K167" i="2"/>
  <c r="L167" i="2"/>
  <c r="M167" i="2"/>
  <c r="P167" i="2"/>
  <c r="E168" i="2"/>
  <c r="N168" i="2" s="1"/>
  <c r="F168" i="2"/>
  <c r="O168" i="2" s="1"/>
  <c r="G168" i="2"/>
  <c r="H168" i="2"/>
  <c r="I168" i="2"/>
  <c r="J168" i="2"/>
  <c r="K168" i="2"/>
  <c r="L168" i="2"/>
  <c r="M168" i="2"/>
  <c r="P168" i="2"/>
  <c r="E169" i="2"/>
  <c r="N169" i="2" s="1"/>
  <c r="F169" i="2"/>
  <c r="O169" i="2" s="1"/>
  <c r="G169" i="2"/>
  <c r="H169" i="2"/>
  <c r="I169" i="2"/>
  <c r="J169" i="2"/>
  <c r="K169" i="2"/>
  <c r="L169" i="2"/>
  <c r="M169" i="2"/>
  <c r="P169" i="2"/>
  <c r="E170" i="2"/>
  <c r="N170" i="2" s="1"/>
  <c r="F170" i="2"/>
  <c r="O170" i="2" s="1"/>
  <c r="G170" i="2"/>
  <c r="H170" i="2"/>
  <c r="I170" i="2"/>
  <c r="J170" i="2"/>
  <c r="K170" i="2"/>
  <c r="L170" i="2"/>
  <c r="M170" i="2"/>
  <c r="P170" i="2"/>
  <c r="E171" i="2"/>
  <c r="N171" i="2" s="1"/>
  <c r="F171" i="2"/>
  <c r="O171" i="2" s="1"/>
  <c r="G171" i="2"/>
  <c r="H171" i="2"/>
  <c r="I171" i="2"/>
  <c r="J171" i="2"/>
  <c r="K171" i="2"/>
  <c r="L171" i="2"/>
  <c r="M171" i="2"/>
  <c r="P171" i="2"/>
  <c r="E172" i="2"/>
  <c r="N172" i="2" s="1"/>
  <c r="F172" i="2"/>
  <c r="O172" i="2" s="1"/>
  <c r="G172" i="2"/>
  <c r="H172" i="2"/>
  <c r="I172" i="2"/>
  <c r="J172" i="2"/>
  <c r="K172" i="2"/>
  <c r="L172" i="2"/>
  <c r="M172" i="2"/>
  <c r="P172" i="2"/>
  <c r="E173" i="2"/>
  <c r="N173" i="2" s="1"/>
  <c r="F173" i="2"/>
  <c r="O173" i="2" s="1"/>
  <c r="G173" i="2"/>
  <c r="H173" i="2"/>
  <c r="I173" i="2"/>
  <c r="J173" i="2"/>
  <c r="K173" i="2"/>
  <c r="L173" i="2"/>
  <c r="M173" i="2"/>
  <c r="P173" i="2"/>
  <c r="E174" i="2"/>
  <c r="N174" i="2" s="1"/>
  <c r="F174" i="2"/>
  <c r="O174" i="2" s="1"/>
  <c r="G174" i="2"/>
  <c r="H174" i="2"/>
  <c r="I174" i="2"/>
  <c r="J174" i="2"/>
  <c r="K174" i="2"/>
  <c r="L174" i="2"/>
  <c r="M174" i="2"/>
  <c r="P174" i="2"/>
  <c r="E175" i="2"/>
  <c r="N175" i="2" s="1"/>
  <c r="F175" i="2"/>
  <c r="O175" i="2" s="1"/>
  <c r="G175" i="2"/>
  <c r="H175" i="2"/>
  <c r="I175" i="2"/>
  <c r="J175" i="2"/>
  <c r="K175" i="2"/>
  <c r="L175" i="2"/>
  <c r="M175" i="2"/>
  <c r="P175" i="2"/>
  <c r="E176" i="2"/>
  <c r="N176" i="2" s="1"/>
  <c r="F176" i="2"/>
  <c r="O176" i="2" s="1"/>
  <c r="G176" i="2"/>
  <c r="H176" i="2"/>
  <c r="I176" i="2"/>
  <c r="J176" i="2"/>
  <c r="K176" i="2"/>
  <c r="L176" i="2"/>
  <c r="M176" i="2"/>
  <c r="P176" i="2"/>
  <c r="E177" i="2"/>
  <c r="N177" i="2" s="1"/>
  <c r="F177" i="2"/>
  <c r="O177" i="2" s="1"/>
  <c r="G177" i="2"/>
  <c r="H177" i="2"/>
  <c r="I177" i="2"/>
  <c r="J177" i="2"/>
  <c r="K177" i="2"/>
  <c r="L177" i="2"/>
  <c r="M177" i="2"/>
  <c r="P177" i="2"/>
  <c r="E178" i="2"/>
  <c r="N178" i="2" s="1"/>
  <c r="F178" i="2"/>
  <c r="O178" i="2" s="1"/>
  <c r="G178" i="2"/>
  <c r="H178" i="2"/>
  <c r="I178" i="2"/>
  <c r="J178" i="2"/>
  <c r="K178" i="2"/>
  <c r="L178" i="2"/>
  <c r="M178" i="2"/>
  <c r="P178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AB122" i="2" l="1"/>
  <c r="AC113" i="2"/>
  <c r="AB107" i="2"/>
  <c r="AC102" i="2"/>
  <c r="AC97" i="2"/>
  <c r="AB91" i="2"/>
  <c r="AC86" i="2"/>
  <c r="AC81" i="2"/>
  <c r="AA115" i="2"/>
  <c r="AB110" i="2"/>
  <c r="AC105" i="2"/>
  <c r="AA99" i="2"/>
  <c r="AB94" i="2"/>
  <c r="AC89" i="2"/>
  <c r="AA83" i="2"/>
  <c r="AB78" i="2"/>
  <c r="AC117" i="2"/>
  <c r="AA111" i="2"/>
  <c r="AB106" i="2"/>
  <c r="AC101" i="2"/>
  <c r="AA95" i="2"/>
  <c r="AB90" i="2"/>
  <c r="AC85" i="2"/>
  <c r="AA79" i="2"/>
  <c r="AA76" i="2"/>
  <c r="AC74" i="2"/>
  <c r="AB71" i="2"/>
  <c r="AA68" i="2"/>
  <c r="AC66" i="2"/>
  <c r="AB63" i="2"/>
  <c r="AA60" i="2"/>
  <c r="AC58" i="2"/>
  <c r="AB55" i="2"/>
  <c r="AA52" i="2"/>
  <c r="AC50" i="2"/>
  <c r="AB47" i="2"/>
  <c r="AA44" i="2"/>
  <c r="AC42" i="2"/>
  <c r="AB39" i="2"/>
  <c r="AA36" i="2"/>
  <c r="AC34" i="2"/>
  <c r="AB31" i="2"/>
  <c r="AA28" i="2"/>
  <c r="AC26" i="2"/>
  <c r="AB23" i="2"/>
  <c r="AA20" i="2"/>
  <c r="AC18" i="2"/>
  <c r="AB15" i="2"/>
  <c r="AA12" i="2"/>
  <c r="AC10" i="2"/>
  <c r="AB7" i="2"/>
  <c r="D3" i="2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L946" i="11"/>
  <c r="N942" i="11"/>
  <c r="N936" i="11"/>
  <c r="L932" i="11"/>
  <c r="L930" i="11"/>
  <c r="N920" i="11"/>
  <c r="N916" i="11"/>
  <c r="N914" i="11"/>
  <c r="L914" i="11"/>
  <c r="L910" i="11"/>
  <c r="K906" i="11"/>
  <c r="N904" i="11"/>
  <c r="N899" i="11"/>
  <c r="L882" i="11"/>
  <c r="K869" i="11"/>
  <c r="N862" i="11"/>
  <c r="M860" i="11"/>
  <c r="L856" i="11"/>
  <c r="M845" i="11"/>
  <c r="N836" i="11"/>
  <c r="M987" i="11"/>
  <c r="L956" i="11"/>
  <c r="N954" i="11"/>
  <c r="N950" i="11"/>
  <c r="L950" i="11"/>
  <c r="L944" i="11"/>
  <c r="N943" i="11"/>
  <c r="N940" i="11"/>
  <c r="N938" i="11"/>
  <c r="L938" i="11"/>
  <c r="N934" i="11"/>
  <c r="N928" i="11"/>
  <c r="N927" i="11"/>
  <c r="N924" i="11"/>
  <c r="L924" i="11"/>
  <c r="L922" i="11"/>
  <c r="N918" i="11"/>
  <c r="N912" i="11"/>
  <c r="L912" i="11"/>
  <c r="M909" i="11"/>
  <c r="L902" i="11"/>
  <c r="L897" i="11"/>
  <c r="N891" i="11"/>
  <c r="L891" i="11"/>
  <c r="M867" i="11"/>
  <c r="N865" i="11"/>
  <c r="L860" i="11"/>
  <c r="L846" i="11"/>
  <c r="N838" i="11"/>
  <c r="K835" i="11"/>
  <c r="L826" i="11"/>
  <c r="N820" i="11"/>
  <c r="E869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N893" i="11" l="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I801" i="11" s="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H945" i="11" s="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E917" i="11" s="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H913" i="11"/>
  <c r="H903" i="11"/>
  <c r="E899" i="11"/>
  <c r="F899" i="11"/>
  <c r="H899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F929" i="11"/>
  <c r="J929" i="11" s="1"/>
  <c r="H918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8" i="11"/>
  <c r="H912" i="11"/>
  <c r="E909" i="11"/>
  <c r="H907" i="11"/>
  <c r="H904" i="11"/>
  <c r="F904" i="11"/>
  <c r="E904" i="11"/>
  <c r="E882" i="11"/>
  <c r="H882" i="11"/>
  <c r="F882" i="11"/>
  <c r="E876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8" i="11"/>
  <c r="E896" i="11"/>
  <c r="H896" i="11"/>
  <c r="H892" i="11"/>
  <c r="E881" i="11"/>
  <c r="E868" i="11"/>
  <c r="H868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E812" i="4" s="1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F916" i="4" s="1"/>
  <c r="H916" i="4"/>
  <c r="K915" i="4"/>
  <c r="AR915" i="4"/>
  <c r="K914" i="4"/>
  <c r="D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E902" i="4" s="1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G887" i="4" s="1"/>
  <c r="H887" i="4"/>
  <c r="K886" i="4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N873" i="4" s="1"/>
  <c r="R873" i="4" s="1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D981" i="4" s="1"/>
  <c r="AR981" i="4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D909" i="4" s="1"/>
  <c r="AR909" i="4"/>
  <c r="H909" i="4"/>
  <c r="L906" i="4"/>
  <c r="P906" i="4" s="1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985" i="4"/>
  <c r="R985" i="4" s="1"/>
  <c r="N59" i="4"/>
  <c r="J979" i="4"/>
  <c r="M979" i="4"/>
  <c r="N979" i="4" s="1"/>
  <c r="R979" i="4" s="1"/>
  <c r="D956" i="4"/>
  <c r="E941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I759" i="11"/>
  <c r="J75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D880" i="4"/>
  <c r="F880" i="4"/>
  <c r="F888" i="4"/>
  <c r="D888" i="4"/>
  <c r="F979" i="4"/>
  <c r="D959" i="4"/>
  <c r="R928" i="4"/>
  <c r="F975" i="4"/>
  <c r="E975" i="4"/>
  <c r="G975" i="4"/>
  <c r="G880" i="4"/>
  <c r="G961" i="4"/>
  <c r="F961" i="4"/>
  <c r="D961" i="4"/>
  <c r="F995" i="4"/>
  <c r="F812" i="4"/>
  <c r="D812" i="4"/>
  <c r="E959" i="4"/>
  <c r="F878" i="4"/>
  <c r="G886" i="4"/>
  <c r="G894" i="4"/>
  <c r="E894" i="4"/>
  <c r="F930" i="4"/>
  <c r="D930" i="4"/>
  <c r="F904" i="4"/>
  <c r="E904" i="4"/>
  <c r="E967" i="4"/>
  <c r="F967" i="4"/>
  <c r="G909" i="4"/>
  <c r="F917" i="4"/>
  <c r="G917" i="4"/>
  <c r="E943" i="4"/>
  <c r="D943" i="4"/>
  <c r="G958" i="4"/>
  <c r="F958" i="4"/>
  <c r="E958" i="4"/>
  <c r="D984" i="4"/>
  <c r="F984" i="4"/>
  <c r="R910" i="4"/>
  <c r="R789" i="4"/>
  <c r="N736" i="4"/>
  <c r="R736" i="4" s="1"/>
  <c r="P736" i="4"/>
  <c r="N870" i="4"/>
  <c r="S870" i="4" s="1"/>
  <c r="N878" i="4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U985" i="4" s="1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L889" i="4"/>
  <c r="P889" i="4" s="1"/>
  <c r="I889" i="4"/>
  <c r="N888" i="4"/>
  <c r="R888" i="4" s="1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J816" i="4"/>
  <c r="N813" i="4"/>
  <c r="R813" i="4" s="1"/>
  <c r="N812" i="4"/>
  <c r="R812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T630" i="4" s="1"/>
  <c r="Q638" i="4"/>
  <c r="T638" i="4" s="1"/>
  <c r="Q650" i="4"/>
  <c r="N666" i="4"/>
  <c r="R666" i="4" s="1"/>
  <c r="N67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E887" i="4"/>
  <c r="D991" i="4"/>
  <c r="E991" i="4"/>
  <c r="G991" i="4"/>
  <c r="F903" i="4"/>
  <c r="D903" i="4"/>
  <c r="G903" i="4"/>
  <c r="G941" i="4"/>
  <c r="F883" i="4"/>
  <c r="G978" i="4"/>
  <c r="G944" i="4"/>
  <c r="D970" i="4"/>
  <c r="F970" i="4"/>
  <c r="E970" i="4"/>
  <c r="F994" i="4"/>
  <c r="G994" i="4"/>
  <c r="E994" i="4"/>
  <c r="D962" i="4"/>
  <c r="F962" i="4"/>
  <c r="E962" i="4"/>
  <c r="D998" i="4"/>
  <c r="F954" i="4"/>
  <c r="F936" i="4"/>
  <c r="D936" i="4"/>
  <c r="E936" i="4"/>
  <c r="F882" i="4"/>
  <c r="D882" i="4"/>
  <c r="E882" i="4"/>
  <c r="F948" i="4"/>
  <c r="E948" i="4"/>
  <c r="F938" i="4"/>
  <c r="G938" i="4"/>
  <c r="E875" i="4"/>
  <c r="D875" i="4"/>
  <c r="F920" i="4"/>
  <c r="D920" i="4"/>
  <c r="D996" i="4"/>
  <c r="D924" i="4"/>
  <c r="F924" i="4"/>
  <c r="E924" i="4"/>
  <c r="D992" i="4"/>
  <c r="F992" i="4"/>
  <c r="E992" i="4"/>
  <c r="E981" i="4"/>
  <c r="F981" i="4"/>
  <c r="G981" i="4"/>
  <c r="E977" i="4"/>
  <c r="F914" i="4"/>
  <c r="E914" i="4"/>
  <c r="E913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D871" i="4"/>
  <c r="G871" i="4"/>
  <c r="G915" i="4"/>
  <c r="F915" i="4"/>
  <c r="D883" i="4"/>
  <c r="D994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F890" i="4"/>
  <c r="D906" i="4"/>
  <c r="E906" i="4"/>
  <c r="F881" i="4"/>
  <c r="F913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G136" i="5"/>
  <c r="Q698" i="4"/>
  <c r="Q714" i="4"/>
  <c r="P714" i="4"/>
  <c r="E71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68" i="4"/>
  <c r="T993" i="4"/>
  <c r="P954" i="4"/>
  <c r="P916" i="4"/>
  <c r="N826" i="4"/>
  <c r="R826" i="4" s="1"/>
  <c r="R770" i="4"/>
  <c r="P764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T912" i="4" s="1"/>
  <c r="V912" i="4" s="1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2" i="4"/>
  <c r="R992" i="4" s="1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N982" i="4"/>
  <c r="P982" i="4"/>
  <c r="N980" i="4"/>
  <c r="P980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4" i="4"/>
  <c r="P891" i="4"/>
  <c r="N891" i="4"/>
  <c r="Q880" i="4"/>
  <c r="Q879" i="4"/>
  <c r="N879" i="4"/>
  <c r="R879" i="4" s="1"/>
  <c r="Q878" i="4"/>
  <c r="T878" i="4" s="1"/>
  <c r="Q876" i="4"/>
  <c r="P875" i="4"/>
  <c r="N875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39" i="4"/>
  <c r="R939" i="4" s="1"/>
  <c r="Q935" i="4"/>
  <c r="P935" i="4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I152" i="5"/>
  <c r="D151" i="5"/>
  <c r="F151" i="5" s="1"/>
  <c r="D150" i="5"/>
  <c r="G150" i="5" s="1"/>
  <c r="D148" i="5"/>
  <c r="G148" i="5" s="1"/>
  <c r="D147" i="5"/>
  <c r="F147" i="5" s="1"/>
  <c r="E142" i="5"/>
  <c r="E140" i="5"/>
  <c r="E136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31" i="5" l="1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T890" i="4" s="1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I867" i="11" s="1"/>
  <c r="H887" i="11"/>
  <c r="I887" i="11" s="1"/>
  <c r="F887" i="11"/>
  <c r="H901" i="11"/>
  <c r="F901" i="11"/>
  <c r="I695" i="11"/>
  <c r="J695" i="11"/>
  <c r="D155" i="9"/>
  <c r="D145" i="9"/>
  <c r="G87" i="9"/>
  <c r="H973" i="11"/>
  <c r="E973" i="11"/>
  <c r="F973" i="11"/>
  <c r="J973" i="11" s="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J959" i="11" s="1"/>
  <c r="E959" i="11"/>
  <c r="H881" i="11"/>
  <c r="F881" i="11"/>
  <c r="H933" i="11"/>
  <c r="F933" i="1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J923" i="11" s="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I874" i="11" s="1"/>
  <c r="F874" i="11"/>
  <c r="E874" i="11"/>
  <c r="H970" i="11"/>
  <c r="F970" i="11"/>
  <c r="I970" i="11" s="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V547" i="4" s="1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V586" i="4" s="1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I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3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J876" i="11"/>
  <c r="I876" i="11"/>
  <c r="J882" i="11"/>
  <c r="I882" i="11"/>
  <c r="J904" i="11"/>
  <c r="I904" i="11"/>
  <c r="J967" i="11"/>
  <c r="I967" i="11"/>
  <c r="I968" i="11"/>
  <c r="J974" i="11"/>
  <c r="I974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V656" i="4"/>
  <c r="W656" i="4" s="1"/>
  <c r="X656" i="4" s="1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V873" i="4" s="1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562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S557" i="4"/>
  <c r="U557" i="4" s="1"/>
  <c r="S861" i="4"/>
  <c r="U861" i="4" s="1"/>
  <c r="S120" i="4"/>
  <c r="V120" i="4" s="1"/>
  <c r="S888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V959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U80" i="4"/>
  <c r="V638" i="4"/>
  <c r="W638" i="4" s="1"/>
  <c r="R978" i="4"/>
  <c r="T978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W517" i="4" s="1"/>
  <c r="S167" i="4"/>
  <c r="S716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S431" i="4"/>
  <c r="U431" i="4" s="1"/>
  <c r="S457" i="4"/>
  <c r="S551" i="4"/>
  <c r="R618" i="4"/>
  <c r="S618" i="4"/>
  <c r="V643" i="4"/>
  <c r="S743" i="4"/>
  <c r="S775" i="4"/>
  <c r="R940" i="4"/>
  <c r="U699" i="4"/>
  <c r="R934" i="4"/>
  <c r="U954" i="4"/>
  <c r="T991" i="4"/>
  <c r="U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U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986" i="4" l="1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U942" i="4" s="1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W888" i="4" s="1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Y985" i="4"/>
  <c r="AF985" i="4" s="1"/>
  <c r="X985" i="4"/>
  <c r="K172" i="11"/>
  <c r="M172" i="11" s="1"/>
  <c r="L101" i="11"/>
  <c r="N101" i="11" s="1"/>
  <c r="V538" i="4"/>
  <c r="W538" i="4" s="1"/>
  <c r="V823" i="4"/>
  <c r="V968" i="4"/>
  <c r="V483" i="4"/>
  <c r="V784" i="4"/>
  <c r="W784" i="4" s="1"/>
  <c r="X784" i="4" s="1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W66" i="4" s="1"/>
  <c r="X66" i="4" s="1"/>
  <c r="Y66" i="4" s="1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Y944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W893" i="4" s="1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168" i="4"/>
  <c r="X168" i="4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W145" i="4"/>
  <c r="X145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W534" i="4" s="1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622" i="4" s="1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50" i="4"/>
  <c r="X550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S965" i="4"/>
  <c r="U965" i="4" s="1"/>
  <c r="T925" i="4"/>
  <c r="V925" i="4" s="1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X950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W134" i="4"/>
  <c r="V58" i="4"/>
  <c r="U58" i="4"/>
  <c r="V681" i="4"/>
  <c r="U681" i="4"/>
  <c r="W662" i="4"/>
  <c r="AV985" i="4"/>
  <c r="AU985" i="4"/>
  <c r="AW985" i="4"/>
  <c r="AS985" i="4"/>
  <c r="AT985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AL423" i="4" s="1"/>
  <c r="AR423" i="4" s="1"/>
  <c r="W481" i="4"/>
  <c r="AA393" i="4"/>
  <c r="AG441" i="4"/>
  <c r="AI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E116" i="4" l="1"/>
  <c r="AE207" i="4"/>
  <c r="AJ207" i="4"/>
  <c r="W41" i="4"/>
  <c r="X893" i="4"/>
  <c r="Y893" i="4"/>
  <c r="X812" i="4"/>
  <c r="AG812" i="4" s="1"/>
  <c r="Y812" i="4"/>
  <c r="X984" i="4"/>
  <c r="Y984" i="4"/>
  <c r="Y888" i="4"/>
  <c r="X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D985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AQ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AE985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B985" i="4"/>
  <c r="AA985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Z985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W886" i="4" s="1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C985" i="4"/>
  <c r="AO732" i="4"/>
  <c r="AU732" i="4" s="1"/>
  <c r="Y897" i="4"/>
  <c r="Y711" i="4"/>
  <c r="AI124" i="4"/>
  <c r="AF124" i="4"/>
  <c r="AH709" i="4"/>
  <c r="V885" i="4"/>
  <c r="AK985" i="4"/>
  <c r="AQ985" i="4" s="1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W884" i="4" s="1"/>
  <c r="AL985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L207" i="4" s="1"/>
  <c r="AR207" i="4" s="1"/>
  <c r="G207" i="4" s="1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G888" i="4"/>
  <c r="AI888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F757" i="4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AE580" i="4"/>
  <c r="Z580" i="4"/>
  <c r="AI580" i="4"/>
  <c r="Y660" i="4"/>
  <c r="AD660" i="4" s="1"/>
  <c r="X981" i="4"/>
  <c r="Y981" i="4"/>
  <c r="X759" i="4"/>
  <c r="Y759" i="4"/>
  <c r="X941" i="4"/>
  <c r="Y941" i="4"/>
  <c r="Y392" i="4"/>
  <c r="AD392" i="4" s="1"/>
  <c r="AK392" i="4"/>
  <c r="X556" i="4"/>
  <c r="Y556" i="4"/>
  <c r="AE400" i="4"/>
  <c r="AA400" i="4"/>
  <c r="AK400" i="4"/>
  <c r="W389" i="4"/>
  <c r="X389" i="4" s="1"/>
  <c r="AM732" i="4"/>
  <c r="AJ888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I985" i="4"/>
  <c r="AO985" i="4" s="1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K888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F888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P691" i="4" s="1"/>
  <c r="AV691" i="4" s="1"/>
  <c r="AA691" i="4"/>
  <c r="Z585" i="4"/>
  <c r="AD585" i="4"/>
  <c r="AF669" i="4"/>
  <c r="AF691" i="4"/>
  <c r="AH96" i="4"/>
  <c r="AC96" i="4"/>
  <c r="AO96" i="4" s="1"/>
  <c r="AU96" i="4" s="1"/>
  <c r="AB96" i="4"/>
  <c r="AH711" i="4"/>
  <c r="AH888" i="4"/>
  <c r="W891" i="4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AI927" i="4" s="1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M667" i="4"/>
  <c r="AS667" i="4" s="1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I978" i="4"/>
  <c r="AG978" i="4"/>
  <c r="AH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AF592" i="4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I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B888" i="4"/>
  <c r="AN888" i="4" s="1"/>
  <c r="AD888" i="4"/>
  <c r="AP888" i="4" s="1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O116" i="4" l="1"/>
  <c r="AU116" i="4" s="1"/>
  <c r="AP31" i="4"/>
  <c r="AV31" i="4" s="1"/>
  <c r="AA556" i="4"/>
  <c r="Z392" i="4"/>
  <c r="Z759" i="4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M556" i="4"/>
  <c r="AS556" i="4" s="1"/>
  <c r="AL580" i="4"/>
  <c r="AR580" i="4" s="1"/>
  <c r="AI776" i="4"/>
  <c r="AK805" i="4"/>
  <c r="AB648" i="4"/>
  <c r="AJ648" i="4"/>
  <c r="AG648" i="4"/>
  <c r="AK648" i="4"/>
  <c r="AC648" i="4"/>
  <c r="AO648" i="4" s="1"/>
  <c r="AU648" i="4" s="1"/>
  <c r="AE648" i="4"/>
  <c r="AQ648" i="4" s="1"/>
  <c r="AW648" i="4" s="1"/>
  <c r="AI648" i="4"/>
  <c r="AF648" i="4"/>
  <c r="AH648" i="4"/>
  <c r="AD648" i="4"/>
  <c r="AP648" i="4" s="1"/>
  <c r="AV648" i="4" s="1"/>
  <c r="Z648" i="4"/>
  <c r="AL648" i="4" s="1"/>
  <c r="AR648" i="4" s="1"/>
  <c r="AA648" i="4"/>
  <c r="AM648" i="4" s="1"/>
  <c r="AS648" i="4" s="1"/>
  <c r="Z983" i="4"/>
  <c r="AL983" i="4" s="1"/>
  <c r="AH990" i="4"/>
  <c r="AE663" i="4"/>
  <c r="AP661" i="4"/>
  <c r="AV661" i="4" s="1"/>
  <c r="AQ661" i="4"/>
  <c r="AW661" i="4" s="1"/>
  <c r="AL759" i="4"/>
  <c r="AR759" i="4" s="1"/>
  <c r="AJ392" i="4"/>
  <c r="AD580" i="4"/>
  <c r="AK580" i="4"/>
  <c r="AQ580" i="4" s="1"/>
  <c r="AW580" i="4" s="1"/>
  <c r="AC776" i="4"/>
  <c r="AO776" i="4" s="1"/>
  <c r="AU776" i="4" s="1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G648" i="4"/>
  <c r="AN465" i="4"/>
  <c r="AT465" i="4" s="1"/>
  <c r="AM250" i="4"/>
  <c r="AS250" i="4" s="1"/>
  <c r="Z152" i="4"/>
  <c r="AJ152" i="4"/>
  <c r="AK152" i="4"/>
  <c r="AG757" i="4"/>
  <c r="X886" i="4"/>
  <c r="AJ886" i="4" s="1"/>
  <c r="Y886" i="4"/>
  <c r="AF929" i="4"/>
  <c r="AO694" i="4"/>
  <c r="AU694" i="4" s="1"/>
  <c r="AK757" i="4"/>
  <c r="AF886" i="4"/>
  <c r="AG886" i="4"/>
  <c r="AI886" i="4"/>
  <c r="AH886" i="4"/>
  <c r="AH97" i="4"/>
  <c r="AN615" i="4"/>
  <c r="AT615" i="4" s="1"/>
  <c r="AF152" i="4"/>
  <c r="AD152" i="4"/>
  <c r="AE152" i="4"/>
  <c r="AB152" i="4"/>
  <c r="AH580" i="4"/>
  <c r="Z757" i="4"/>
  <c r="AL757" i="4" s="1"/>
  <c r="AR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Y884" i="4"/>
  <c r="Z506" i="4"/>
  <c r="AA314" i="4"/>
  <c r="G433" i="4"/>
  <c r="AD702" i="4"/>
  <c r="AC702" i="4"/>
  <c r="AD682" i="4"/>
  <c r="D593" i="4"/>
  <c r="H593" i="4" s="1"/>
  <c r="AO728" i="4"/>
  <c r="AU728" i="4" s="1"/>
  <c r="D757" i="4"/>
  <c r="H757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H884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AI702" i="4"/>
  <c r="AJ682" i="4"/>
  <c r="AP682" i="4" s="1"/>
  <c r="AV682" i="4" s="1"/>
  <c r="AA682" i="4"/>
  <c r="AL888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AM669" i="4"/>
  <c r="AS669" i="4" s="1"/>
  <c r="F648" i="4"/>
  <c r="J648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M585" i="4" s="1"/>
  <c r="AS585" i="4" s="1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L850" i="4" s="1"/>
  <c r="AR850" i="4" s="1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L94" i="4" s="1"/>
  <c r="AR94" i="4" s="1"/>
  <c r="AG108" i="4"/>
  <c r="AH94" i="4"/>
  <c r="AJ108" i="4"/>
  <c r="AQ69" i="4"/>
  <c r="AW69" i="4" s="1"/>
  <c r="AK94" i="4"/>
  <c r="AQ94" i="4" s="1"/>
  <c r="AW94" i="4" s="1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L108" i="4" s="1"/>
  <c r="AR108" i="4" s="1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M392" i="4" s="1"/>
  <c r="AS392" i="4" s="1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P776" i="4" s="1"/>
  <c r="AV776" i="4" s="1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398" i="4" s="1"/>
  <c r="AT398" i="4" s="1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G562" i="4"/>
  <c r="F562" i="4"/>
  <c r="J562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N152" i="4"/>
  <c r="AT152" i="4" s="1"/>
  <c r="AA59" i="4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M148" i="4" s="1"/>
  <c r="AS148" i="4" s="1"/>
  <c r="AE174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I174" i="4"/>
  <c r="AO115" i="4"/>
  <c r="AU115" i="4" s="1"/>
  <c r="AG180" i="4"/>
  <c r="Z174" i="4"/>
  <c r="AB174" i="4"/>
  <c r="AN174" i="4" s="1"/>
  <c r="AT174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AG94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Y876" i="4"/>
  <c r="X876" i="4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L783" i="4" s="1"/>
  <c r="AR783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M59" i="4"/>
  <c r="AS59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160" i="4"/>
  <c r="J160" i="4" s="1"/>
  <c r="D160" i="4"/>
  <c r="H160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F828" i="4"/>
  <c r="J828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B955" i="4"/>
  <c r="AN955" i="4" s="1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U937" i="4"/>
  <c r="AS937" i="4"/>
  <c r="AT937" i="4"/>
  <c r="AV937" i="4"/>
  <c r="AW937" i="4"/>
  <c r="AB937" i="4"/>
  <c r="AQ913" i="4"/>
  <c r="AP913" i="4"/>
  <c r="AM913" i="4"/>
  <c r="Y819" i="4"/>
  <c r="Y811" i="4"/>
  <c r="Z811" i="4" s="1"/>
  <c r="Y760" i="4"/>
  <c r="AB747" i="4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E717" i="4"/>
  <c r="AQ717" i="4" s="1"/>
  <c r="AW717" i="4" s="1"/>
  <c r="AD717" i="4"/>
  <c r="AC717" i="4"/>
  <c r="AC705" i="4"/>
  <c r="AD705" i="4"/>
  <c r="AE705" i="4"/>
  <c r="AB705" i="4"/>
  <c r="Z705" i="4"/>
  <c r="AL705" i="4" s="1"/>
  <c r="AR705" i="4" s="1"/>
  <c r="AA705" i="4"/>
  <c r="AM705" i="4" s="1"/>
  <c r="AS705" i="4" s="1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N108" i="4"/>
  <c r="AT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M682" i="4"/>
  <c r="AS682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O682" i="4"/>
  <c r="AU682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L532" i="4" s="1"/>
  <c r="AR532" i="4" s="1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Q244" i="4"/>
  <c r="AW244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82" i="4" l="1"/>
  <c r="AT82" i="4" s="1"/>
  <c r="G160" i="4"/>
  <c r="D31" i="4"/>
  <c r="H31" i="4" s="1"/>
  <c r="AO24" i="4"/>
  <c r="AU24" i="4" s="1"/>
  <c r="E648" i="4"/>
  <c r="I648" i="4" s="1"/>
  <c r="D648" i="4"/>
  <c r="H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N59" i="4" s="1"/>
  <c r="AT59" i="4" s="1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E5" i="4"/>
  <c r="I5" i="4" s="1"/>
  <c r="AP100" i="4"/>
  <c r="AV100" i="4" s="1"/>
  <c r="AM174" i="4"/>
  <c r="AS174" i="4" s="1"/>
  <c r="AQ191" i="4"/>
  <c r="AW191" i="4" s="1"/>
  <c r="AP783" i="4"/>
  <c r="AV783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174" i="4" s="1"/>
  <c r="AV174" i="4" s="1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N886" i="4" s="1"/>
  <c r="AD886" i="4"/>
  <c r="AP886" i="4" s="1"/>
  <c r="AU886" i="4"/>
  <c r="AW886" i="4"/>
  <c r="AV886" i="4"/>
  <c r="Z886" i="4"/>
  <c r="AL886" i="4" s="1"/>
  <c r="AE886" i="4"/>
  <c r="AQ886" i="4" s="1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O420" i="4" s="1"/>
  <c r="AU420" i="4" s="1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AO293" i="4" s="1"/>
  <c r="AU293" i="4" s="1"/>
  <c r="D387" i="4"/>
  <c r="H387" i="4" s="1"/>
  <c r="AD293" i="4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M791" i="4" s="1"/>
  <c r="AS791" i="4" s="1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N937" i="4" s="1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M965" i="4" s="1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N962" i="4" s="1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N299" i="4" s="1"/>
  <c r="AT299" i="4" s="1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P937" i="4" s="1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M770" i="4" s="1"/>
  <c r="AS770" i="4" s="1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D587" i="4"/>
  <c r="H587" i="4" s="1"/>
  <c r="G587" i="4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M898" i="4" s="1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AO438" i="4" s="1"/>
  <c r="AU438" i="4" s="1"/>
  <c r="Z438" i="4"/>
  <c r="AK293" i="4"/>
  <c r="AF293" i="4"/>
  <c r="AA293" i="4"/>
  <c r="AM293" i="4" s="1"/>
  <c r="AS293" i="4" s="1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M302" i="4" s="1"/>
  <c r="AS302" i="4" s="1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L496" i="4" s="1"/>
  <c r="AR496" i="4" s="1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G641" i="4"/>
  <c r="AI809" i="4"/>
  <c r="AO809" i="4" s="1"/>
  <c r="AU809" i="4" s="1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AP496" i="4" s="1"/>
  <c r="AV496" i="4" s="1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M283" i="4" s="1"/>
  <c r="AS283" i="4" s="1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P269" i="4" s="1"/>
  <c r="AV269" i="4" s="1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N749" i="4" s="1"/>
  <c r="AT749" i="4" s="1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D643" i="4"/>
  <c r="H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O749" i="4" s="1"/>
  <c r="AU749" i="4" s="1"/>
  <c r="AE743" i="4"/>
  <c r="AN829" i="4"/>
  <c r="AT829" i="4" s="1"/>
  <c r="D10" i="4"/>
  <c r="H10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Q444" i="4" s="1"/>
  <c r="AW444" i="4" s="1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Q281" i="4" s="1"/>
  <c r="AW281" i="4" s="1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P619" i="4" s="1"/>
  <c r="AV619" i="4" s="1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E870" i="4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F866" i="4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43" i="4"/>
  <c r="H43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F23" i="4"/>
  <c r="J23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G1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L137" i="4" s="1"/>
  <c r="AR137" i="4" s="1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632" i="3"/>
  <c r="D635" i="3"/>
  <c r="D992" i="3"/>
  <c r="D913" i="3"/>
  <c r="D599" i="10"/>
  <c r="D783" i="3"/>
  <c r="D651" i="10"/>
  <c r="D922" i="3"/>
  <c r="D858" i="3"/>
  <c r="D526" i="3"/>
  <c r="D937" i="3"/>
  <c r="D603" i="10"/>
  <c r="D924" i="3"/>
  <c r="D947" i="3"/>
  <c r="D829" i="3"/>
  <c r="D652" i="3"/>
  <c r="D501" i="3"/>
  <c r="D769" i="3"/>
  <c r="D773" i="10"/>
  <c r="D662" i="3"/>
  <c r="D679" i="3"/>
  <c r="D862" i="3"/>
  <c r="D488" i="3"/>
  <c r="D489" i="10"/>
  <c r="D713" i="10"/>
  <c r="D615" i="10"/>
  <c r="D665" i="3"/>
  <c r="D824" i="3"/>
  <c r="D464" i="10"/>
  <c r="D746" i="3"/>
  <c r="D942" i="3"/>
  <c r="D859" i="3"/>
  <c r="D339" i="10"/>
  <c r="D685" i="3"/>
  <c r="D475" i="3"/>
  <c r="D821" i="10"/>
  <c r="D714" i="3"/>
  <c r="D893" i="3"/>
  <c r="D854" i="3"/>
  <c r="D525" i="10"/>
  <c r="D952" i="3"/>
  <c r="D699" i="3"/>
  <c r="D491" i="10"/>
  <c r="D723" i="10"/>
  <c r="D843" i="3"/>
  <c r="D634" i="3"/>
  <c r="D490" i="10"/>
  <c r="D474" i="3"/>
  <c r="D478" i="3"/>
  <c r="D348" i="10"/>
  <c r="D589" i="10"/>
  <c r="D483" i="3"/>
  <c r="D882" i="10"/>
  <c r="D779" i="3"/>
  <c r="D346" i="10"/>
  <c r="D780" i="3"/>
  <c r="D310" i="10"/>
  <c r="D678" i="3"/>
  <c r="D598" i="3"/>
  <c r="D735" i="3"/>
  <c r="D582" i="3"/>
  <c r="D890" i="3"/>
  <c r="D481" i="10"/>
  <c r="D470" i="10"/>
  <c r="D508" i="10"/>
  <c r="D721" i="3"/>
  <c r="D701" i="10"/>
  <c r="D486" i="3"/>
  <c r="D700" i="3"/>
  <c r="D742" i="3"/>
  <c r="D526" i="10"/>
  <c r="D953" i="10"/>
  <c r="D482" i="3"/>
  <c r="D801" i="3"/>
  <c r="D973" i="10"/>
  <c r="D341" i="10"/>
  <c r="D864" i="10"/>
  <c r="D409" i="10"/>
  <c r="D390" i="10"/>
  <c r="D574" i="3"/>
  <c r="D877" i="3"/>
  <c r="D810" i="3"/>
  <c r="D790" i="10"/>
  <c r="D752" i="10"/>
  <c r="D457" i="10"/>
  <c r="D487" i="3"/>
  <c r="D680" i="10"/>
  <c r="D737" i="3"/>
  <c r="D427" i="10"/>
  <c r="D689" i="3"/>
  <c r="D657" i="10"/>
  <c r="D839" i="10"/>
  <c r="D694" i="3"/>
  <c r="D494" i="10"/>
  <c r="D903" i="3"/>
  <c r="D715" i="10"/>
  <c r="D983" i="10"/>
  <c r="D648" i="3"/>
  <c r="D866" i="3"/>
  <c r="D516" i="3"/>
  <c r="D483" i="10"/>
  <c r="D324" i="10"/>
  <c r="D876" i="3"/>
  <c r="D891" i="10"/>
  <c r="D911" i="3"/>
  <c r="D470" i="3"/>
  <c r="D669" i="3"/>
  <c r="D886" i="10"/>
  <c r="D602" i="10"/>
  <c r="D943" i="10"/>
  <c r="D546" i="10"/>
  <c r="D868" i="3"/>
  <c r="D654" i="3"/>
  <c r="D495" i="3"/>
  <c r="D513" i="10"/>
  <c r="D535" i="3"/>
  <c r="D662" i="10"/>
  <c r="D834" i="3"/>
  <c r="D556" i="10"/>
  <c r="D872" i="10"/>
  <c r="D702" i="3"/>
  <c r="D826" i="3"/>
  <c r="D951" i="3"/>
  <c r="D783" i="10"/>
  <c r="D735" i="10"/>
  <c r="D841" i="10"/>
  <c r="D681" i="10"/>
  <c r="D571" i="3"/>
  <c r="D518" i="3"/>
  <c r="D954" i="10"/>
  <c r="D655" i="10"/>
  <c r="D359" i="10"/>
  <c r="D717" i="3"/>
  <c r="D551" i="10"/>
  <c r="D921" i="10"/>
  <c r="D760" i="3"/>
  <c r="D471" i="3"/>
  <c r="D333" i="10"/>
  <c r="D508" i="3"/>
  <c r="D659" i="3"/>
  <c r="D875" i="3"/>
  <c r="D417" i="10"/>
  <c r="D649" i="3"/>
  <c r="D850" i="3"/>
  <c r="D747" i="10"/>
  <c r="D658" i="10"/>
  <c r="D550" i="3"/>
  <c r="D763" i="3"/>
  <c r="D594" i="3"/>
  <c r="D586" i="3"/>
  <c r="D719" i="3"/>
  <c r="D750" i="10"/>
  <c r="D718" i="3"/>
  <c r="D571" i="10"/>
  <c r="D634" i="10"/>
  <c r="D581" i="10"/>
  <c r="D905" i="3"/>
  <c r="D591" i="3"/>
  <c r="D567" i="3"/>
  <c r="D939" i="3"/>
  <c r="D943" i="3"/>
  <c r="D820" i="10"/>
  <c r="D834" i="10"/>
  <c r="D505" i="3"/>
  <c r="D561" i="10"/>
  <c r="D448" i="10"/>
  <c r="D624" i="10"/>
  <c r="D840" i="3"/>
  <c r="D464" i="3"/>
  <c r="D693" i="3"/>
  <c r="D534" i="10"/>
  <c r="D568" i="3"/>
  <c r="D931" i="10"/>
  <c r="D573" i="10"/>
  <c r="D685" i="10"/>
  <c r="D769" i="10"/>
  <c r="D646" i="10"/>
  <c r="D553" i="10"/>
  <c r="D675" i="10"/>
  <c r="D852" i="10"/>
  <c r="D511" i="3"/>
  <c r="D861" i="10"/>
  <c r="D865" i="3"/>
  <c r="D757" i="10"/>
  <c r="D598" i="10"/>
  <c r="D458" i="10"/>
  <c r="D563" i="3"/>
  <c r="D680" i="3"/>
  <c r="D746" i="10"/>
  <c r="D661" i="3"/>
  <c r="D937" i="10"/>
  <c r="D307" i="10"/>
  <c r="D532" i="3"/>
  <c r="D974" i="3"/>
  <c r="D660" i="3"/>
  <c r="D479" i="10"/>
  <c r="D695" i="10"/>
  <c r="D724" i="10"/>
  <c r="D677" i="10"/>
  <c r="D861" i="3"/>
  <c r="D793" i="3"/>
  <c r="D991" i="3"/>
  <c r="D878" i="3"/>
  <c r="D736" i="10"/>
  <c r="D734" i="10"/>
  <c r="D477" i="10"/>
  <c r="D480" i="3"/>
  <c r="D918" i="3"/>
  <c r="D900" i="10"/>
  <c r="D632" i="10"/>
  <c r="D966" i="10"/>
  <c r="D412" i="10"/>
  <c r="D785" i="3"/>
  <c r="D753" i="10"/>
  <c r="D494" i="3"/>
  <c r="D605" i="3"/>
  <c r="D422" i="10"/>
  <c r="D777" i="3"/>
  <c r="D802" i="10"/>
  <c r="D611" i="3"/>
  <c r="D724" i="3"/>
  <c r="D764" i="3"/>
  <c r="D951" i="10"/>
  <c r="D838" i="3"/>
  <c r="D720" i="3"/>
  <c r="D805" i="3"/>
  <c r="D766" i="3"/>
  <c r="D460" i="10"/>
  <c r="D757" i="3"/>
  <c r="D945" i="3"/>
  <c r="D473" i="10"/>
  <c r="D739" i="3"/>
  <c r="D473" i="3"/>
  <c r="D722" i="3"/>
  <c r="D942" i="10"/>
  <c r="D744" i="10"/>
  <c r="D828" i="3"/>
  <c r="D690" i="3"/>
  <c r="D917" i="3"/>
  <c r="D422" i="3"/>
  <c r="D705" i="3"/>
  <c r="D667" i="3"/>
  <c r="D487" i="10"/>
  <c r="D439" i="10"/>
  <c r="D825" i="3"/>
  <c r="D490" i="3"/>
  <c r="D405" i="10"/>
  <c r="D953" i="3"/>
  <c r="D945" i="10"/>
  <c r="D969" i="3"/>
  <c r="D560" i="10"/>
  <c r="D761" i="3"/>
  <c r="D557" i="10"/>
  <c r="D761" i="10"/>
  <c r="D497" i="3"/>
  <c r="D515" i="3"/>
  <c r="D775" i="3"/>
  <c r="D782" i="3"/>
  <c r="D999" i="10"/>
  <c r="D997" i="10"/>
  <c r="D320" i="10"/>
  <c r="D808" i="10"/>
  <c r="D874" i="3"/>
  <c r="D515" i="10"/>
  <c r="D434" i="10"/>
  <c r="D521" i="10"/>
  <c r="D517" i="3"/>
  <c r="D950" i="10"/>
  <c r="D784" i="10"/>
  <c r="D485" i="3"/>
  <c r="D618" i="10"/>
  <c r="D665" i="10"/>
  <c r="D539" i="10"/>
  <c r="D795" i="3"/>
  <c r="D488" i="10"/>
  <c r="D786" i="3"/>
  <c r="D510" i="3"/>
  <c r="D929" i="3"/>
  <c r="D981" i="10"/>
  <c r="D758" i="3"/>
  <c r="D666" i="3"/>
  <c r="D1001" i="10"/>
  <c r="D712" i="3"/>
  <c r="D683" i="3"/>
  <c r="D642" i="3"/>
  <c r="D816" i="3"/>
  <c r="D688" i="3"/>
  <c r="D647" i="3"/>
  <c r="D502" i="10"/>
  <c r="D558" i="3"/>
  <c r="D540" i="3"/>
  <c r="D496" i="10"/>
  <c r="D413" i="10"/>
  <c r="D720" i="10"/>
  <c r="D740" i="3"/>
  <c r="D445" i="10"/>
  <c r="D698" i="3"/>
  <c r="D941" i="10"/>
  <c r="D399" i="10"/>
  <c r="D493" i="3"/>
  <c r="D931" i="3"/>
  <c r="D960" i="3"/>
  <c r="D857" i="3"/>
  <c r="D668" i="10"/>
  <c r="D599" i="3"/>
  <c r="D518" i="10"/>
  <c r="D619" i="10"/>
  <c r="D581" i="3"/>
  <c r="D609" i="3"/>
  <c r="D997" i="3"/>
  <c r="D709" i="3"/>
  <c r="D595" i="10"/>
  <c r="D972" i="3"/>
  <c r="D623" i="10"/>
  <c r="D672" i="3"/>
  <c r="D836" i="3"/>
  <c r="D736" i="3"/>
  <c r="D298" i="10"/>
  <c r="D676" i="3"/>
  <c r="D614" i="3"/>
  <c r="D802" i="3"/>
  <c r="D884" i="3"/>
  <c r="D806" i="10"/>
  <c r="D572" i="10"/>
  <c r="D716" i="10"/>
  <c r="D607" i="3"/>
  <c r="D855" i="3"/>
  <c r="D883" i="3"/>
  <c r="D988" i="3"/>
  <c r="D719" i="10"/>
  <c r="D585" i="3"/>
  <c r="D932" i="3"/>
  <c r="D345" i="10"/>
  <c r="D839" i="3"/>
  <c r="D985" i="3"/>
  <c r="D329" i="10"/>
  <c r="D561" i="3"/>
  <c r="D379" i="10"/>
  <c r="D577" i="3"/>
  <c r="D530" i="3"/>
  <c r="D497" i="10"/>
  <c r="D562" i="10"/>
  <c r="D772" i="3"/>
  <c r="D510" i="10"/>
  <c r="D934" i="3"/>
  <c r="D676" i="10"/>
  <c r="D623" i="3"/>
  <c r="D903" i="10"/>
  <c r="D844" i="3"/>
  <c r="D566" i="3"/>
  <c r="D792" i="3"/>
  <c r="D576" i="3"/>
  <c r="D753" i="3"/>
  <c r="D912" i="3"/>
  <c r="D691" i="10"/>
  <c r="D958" i="10"/>
  <c r="D686" i="3"/>
  <c r="D664" i="3"/>
  <c r="D612" i="3"/>
  <c r="D845" i="3"/>
  <c r="D600" i="10"/>
  <c r="D868" i="10"/>
  <c r="D920" i="10"/>
  <c r="D894" i="10"/>
  <c r="D827" i="10"/>
  <c r="D881" i="10"/>
  <c r="D633" i="3"/>
  <c r="D887" i="3"/>
  <c r="D593" i="10"/>
  <c r="D835" i="10"/>
  <c r="D879" i="3"/>
  <c r="D610" i="3"/>
  <c r="D730" i="3"/>
  <c r="D683" i="10"/>
  <c r="D812" i="3"/>
  <c r="D327" i="10"/>
  <c r="D590" i="3"/>
  <c r="D970" i="10"/>
  <c r="D993" i="3"/>
  <c r="D467" i="10"/>
  <c r="D975" i="3"/>
  <c r="D484" i="3"/>
  <c r="D522" i="3"/>
  <c r="D564" i="3"/>
  <c r="D955" i="3"/>
  <c r="D962" i="10"/>
  <c r="D899" i="10"/>
  <c r="D711" i="3"/>
  <c r="D899" i="3"/>
  <c r="D549" i="3"/>
  <c r="D639" i="10"/>
  <c r="D546" i="3"/>
  <c r="D792" i="10"/>
  <c r="D321" i="10"/>
  <c r="D450" i="10"/>
  <c r="D343" i="10"/>
  <c r="D411" i="10"/>
  <c r="D459" i="10"/>
  <c r="D930" i="10"/>
  <c r="D975" i="10"/>
  <c r="D916" i="3"/>
  <c r="D687" i="10"/>
  <c r="D393" i="10"/>
  <c r="D784" i="3"/>
  <c r="D639" i="3"/>
  <c r="D472" i="10"/>
  <c r="D475" i="10"/>
  <c r="D776" i="10"/>
  <c r="D801" i="10"/>
  <c r="D658" i="3"/>
  <c r="D919" i="3"/>
  <c r="D509" i="10"/>
  <c r="D604" i="10"/>
  <c r="D741" i="10"/>
  <c r="D509" i="3"/>
  <c r="D865" i="10"/>
  <c r="D387" i="10"/>
  <c r="D973" i="3"/>
  <c r="D437" i="10"/>
  <c r="D613" i="3"/>
  <c r="D803" i="3"/>
  <c r="D998" i="10"/>
  <c r="D751" i="3"/>
  <c r="D388" i="10"/>
  <c r="D424" i="3"/>
  <c r="D297" i="10"/>
  <c r="D848" i="3"/>
  <c r="D741" i="3"/>
  <c r="D613" i="10"/>
  <c r="D737" i="10"/>
  <c r="D914" i="10"/>
  <c r="D914" i="3"/>
  <c r="D303" i="10"/>
  <c r="D748" i="3"/>
  <c r="D533" i="3"/>
  <c r="D421" i="3"/>
  <c r="D669" i="10"/>
  <c r="D860" i="3"/>
  <c r="D551" i="3"/>
  <c r="D684" i="3"/>
  <c r="D978" i="3"/>
  <c r="D637" i="3"/>
  <c r="D976" i="10"/>
  <c r="D465" i="10"/>
  <c r="D533" i="10"/>
  <c r="D425" i="10"/>
  <c r="D813" i="10"/>
  <c r="D987" i="10"/>
  <c r="D612" i="10"/>
  <c r="D560" i="3"/>
  <c r="D697" i="3"/>
  <c r="D492" i="3"/>
  <c r="D791" i="3"/>
  <c r="D323" i="10"/>
  <c r="D780" i="10"/>
  <c r="D923" i="3"/>
  <c r="D554" i="3"/>
  <c r="D907" i="3"/>
  <c r="D968" i="3"/>
  <c r="D896" i="3"/>
  <c r="D822" i="3"/>
  <c r="D414" i="10"/>
  <c r="D817" i="3"/>
  <c r="D980" i="10"/>
  <c r="D819" i="3"/>
  <c r="D902" i="10"/>
  <c r="D714" i="10"/>
  <c r="D777" i="10"/>
  <c r="D767" i="10"/>
  <c r="D976" i="3"/>
  <c r="D844" i="10"/>
  <c r="D469" i="3"/>
  <c r="D603" i="3"/>
  <c r="D373" i="10"/>
  <c r="D520" i="10"/>
  <c r="D268" i="10"/>
  <c r="D673" i="10"/>
  <c r="D476" i="3"/>
  <c r="D898" i="3"/>
  <c r="D807" i="10"/>
  <c r="D440" i="10"/>
  <c r="D606" i="10"/>
  <c r="D647" i="10"/>
  <c r="D949" i="10"/>
  <c r="D269" i="10"/>
  <c r="D848" i="10"/>
  <c r="D608" i="3"/>
  <c r="D308" i="10"/>
  <c r="D807" i="3"/>
  <c r="D731" i="3"/>
  <c r="D503" i="10"/>
  <c r="D717" i="10"/>
  <c r="D833" i="10"/>
  <c r="D974" i="10"/>
  <c r="D699" i="10"/>
  <c r="D843" i="10"/>
  <c r="D595" i="3"/>
  <c r="D1001" i="3"/>
  <c r="D585" i="10"/>
  <c r="D642" i="10"/>
  <c r="D745" i="10"/>
  <c r="D572" i="3"/>
  <c r="D855" i="10"/>
  <c r="D650" i="10"/>
  <c r="D495" i="10"/>
  <c r="D752" i="3"/>
  <c r="D426" i="10"/>
  <c r="D282" i="10"/>
  <c r="D728" i="3"/>
  <c r="D851" i="10"/>
  <c r="D845" i="10"/>
  <c r="D873" i="10"/>
  <c r="D514" i="3"/>
  <c r="D873" i="3"/>
  <c r="D723" i="3"/>
  <c r="D846" i="10"/>
  <c r="D624" i="3"/>
  <c r="D852" i="3"/>
  <c r="D837" i="3"/>
  <c r="D406" i="10"/>
  <c r="D606" i="3"/>
  <c r="D618" i="3"/>
  <c r="D311" i="10"/>
  <c r="D811" i="3"/>
  <c r="D468" i="3"/>
  <c r="D755" i="3"/>
  <c r="D701" i="3"/>
  <c r="D928" i="3"/>
  <c r="D505" i="10"/>
  <c r="D335" i="10"/>
  <c r="D541" i="3"/>
  <c r="D519" i="3"/>
  <c r="D889" i="3"/>
  <c r="D534" i="3"/>
  <c r="D530" i="10"/>
  <c r="D633" i="10"/>
  <c r="D842" i="3"/>
  <c r="D682" i="3"/>
  <c r="D477" i="3"/>
  <c r="D674" i="3"/>
  <c r="D625" i="3"/>
  <c r="D696" i="3"/>
  <c r="D352" i="10"/>
  <c r="D638" i="10"/>
  <c r="D659" i="10"/>
  <c r="D506" i="3"/>
  <c r="D629" i="3"/>
  <c r="D636" i="3"/>
  <c r="D356" i="10"/>
  <c r="D552" i="10"/>
  <c r="D754" i="10"/>
  <c r="D336" i="10"/>
  <c r="D787" i="3"/>
  <c r="D731" i="10"/>
  <c r="D732" i="3"/>
  <c r="D799" i="3"/>
  <c r="D376" i="10"/>
  <c r="D576" i="10"/>
  <c r="D767" i="3"/>
  <c r="D902" i="3"/>
  <c r="D645" i="3"/>
  <c r="D966" i="3"/>
  <c r="D983" i="3"/>
  <c r="D791" i="10"/>
  <c r="D524" i="10"/>
  <c r="D778" i="3"/>
  <c r="D794" i="10"/>
  <c r="D528" i="3"/>
  <c r="D968" i="10"/>
  <c r="D452" i="10"/>
  <c r="D910" i="3"/>
  <c r="D313" i="10"/>
  <c r="D747" i="3"/>
  <c r="D532" i="10"/>
  <c r="D666" i="10"/>
  <c r="D631" i="10"/>
  <c r="D442" i="10"/>
  <c r="D512" i="3"/>
  <c r="D1000" i="3"/>
  <c r="D631" i="3"/>
  <c r="D499" i="10"/>
  <c r="D946" i="3"/>
  <c r="D552" i="3"/>
  <c r="D858" i="10"/>
  <c r="D584" i="3"/>
  <c r="D565" i="3"/>
  <c r="D607" i="10"/>
  <c r="D690" i="10"/>
  <c r="D687" i="3"/>
  <c r="D707" i="3"/>
  <c r="D952" i="10"/>
  <c r="D716" i="3"/>
  <c r="D688" i="10"/>
  <c r="D866" i="10"/>
  <c r="D762" i="10"/>
  <c r="D278" i="10"/>
  <c r="D569" i="10"/>
  <c r="D306" i="10"/>
  <c r="D841" i="3"/>
  <c r="D420" i="10"/>
  <c r="D486" i="10"/>
  <c r="D401" i="10"/>
  <c r="D904" i="3"/>
  <c r="D915" i="10"/>
  <c r="D592" i="3"/>
  <c r="D567" i="10"/>
  <c r="D262" i="10"/>
  <c r="D727" i="10"/>
  <c r="D786" i="10"/>
  <c r="D749" i="3"/>
  <c r="D956" i="3"/>
  <c r="D374" i="10"/>
  <c r="D565" i="10"/>
  <c r="D657" i="3"/>
  <c r="D755" i="10"/>
  <c r="D271" i="10"/>
  <c r="D355" i="10"/>
  <c r="D382" i="10"/>
  <c r="D653" i="10"/>
  <c r="D354" i="10"/>
  <c r="D797" i="10"/>
  <c r="D620" i="10"/>
  <c r="D939" i="10"/>
  <c r="D830" i="3"/>
  <c r="D703" i="10"/>
  <c r="D909" i="3"/>
  <c r="D537" i="3"/>
  <c r="D263" i="10"/>
  <c r="D814" i="10"/>
  <c r="D369" i="10"/>
  <c r="D999" i="3"/>
  <c r="D328" i="10"/>
  <c r="D498" i="10"/>
  <c r="D730" i="10"/>
  <c r="D864" i="3"/>
  <c r="D504" i="10"/>
  <c r="D960" i="10"/>
  <c r="D768" i="3"/>
  <c r="D944" i="3"/>
  <c r="D967" i="3"/>
  <c r="D765" i="3"/>
  <c r="D558" i="10"/>
  <c r="D312" i="10"/>
  <c r="D990" i="3"/>
  <c r="D583" i="3"/>
  <c r="D981" i="3"/>
  <c r="D622" i="3"/>
  <c r="D965" i="3"/>
  <c r="D531" i="3"/>
  <c r="D1000" i="10"/>
  <c r="D906" i="10"/>
  <c r="D544" i="10"/>
  <c r="D961" i="3"/>
  <c r="D555" i="10"/>
  <c r="D492" i="10"/>
  <c r="D650" i="3"/>
  <c r="D808" i="3"/>
  <c r="D779" i="10"/>
  <c r="D570" i="3"/>
  <c r="D918" i="10"/>
  <c r="D871" i="3"/>
  <c r="D557" i="3"/>
  <c r="D877" i="10"/>
  <c r="D553" i="3"/>
  <c r="D732" i="10"/>
  <c r="D992" i="10"/>
  <c r="D789" i="3"/>
  <c r="D672" i="10"/>
  <c r="D601" i="3"/>
  <c r="D438" i="10"/>
  <c r="D380" i="10"/>
  <c r="D423" i="3"/>
  <c r="D959" i="3"/>
  <c r="D938" i="3"/>
  <c r="D851" i="3"/>
  <c r="D793" i="10"/>
  <c r="D542" i="3"/>
  <c r="D751" i="10"/>
  <c r="D856" i="3"/>
  <c r="D892" i="3"/>
  <c r="D781" i="3"/>
  <c r="D933" i="3"/>
  <c r="D897" i="3"/>
  <c r="D956" i="10"/>
  <c r="D941" i="3"/>
  <c r="D773" i="3"/>
  <c r="D547" i="10"/>
  <c r="D555" i="3"/>
  <c r="D957" i="3"/>
  <c r="D805" i="10"/>
  <c r="D869" i="3"/>
  <c r="D744" i="3"/>
  <c r="D881" i="3"/>
  <c r="D640" i="10"/>
  <c r="D529" i="3"/>
  <c r="D504" i="3"/>
  <c r="D536" i="3"/>
  <c r="D527" i="3"/>
  <c r="D915" i="3"/>
  <c r="D948" i="3"/>
  <c r="D371" i="10"/>
  <c r="D362" i="10"/>
  <c r="D419" i="10"/>
  <c r="D674" i="10"/>
  <c r="D996" i="3"/>
  <c r="D703" i="3"/>
  <c r="D569" i="3"/>
  <c r="D938" i="10"/>
  <c r="D304" i="10"/>
  <c r="D853" i="10"/>
  <c r="D542" i="10"/>
  <c r="D738" i="3"/>
  <c r="D467" i="3"/>
  <c r="D799" i="10"/>
  <c r="D627" i="10"/>
  <c r="D295" i="10"/>
  <c r="D933" i="10"/>
  <c r="D886" i="3"/>
  <c r="D514" i="10"/>
  <c r="D940" i="10"/>
  <c r="D590" i="10"/>
  <c r="D338" i="10"/>
  <c r="D921" i="3"/>
  <c r="D986" i="3"/>
  <c r="D990" i="10"/>
  <c r="D740" i="10"/>
  <c r="D874" i="10"/>
  <c r="D570" i="10"/>
  <c r="D441" i="10"/>
  <c r="D898" i="10"/>
  <c r="D935" i="3"/>
  <c r="D407" i="10"/>
  <c r="D994" i="10"/>
  <c r="D630" i="3"/>
  <c r="D702" i="10"/>
  <c r="D929" i="10"/>
  <c r="D541" i="10"/>
  <c r="D749" i="10"/>
  <c r="D934" i="10"/>
  <c r="D614" i="10"/>
  <c r="D363" i="10"/>
  <c r="D646" i="3"/>
  <c r="D887" i="10"/>
  <c r="D727" i="3"/>
  <c r="D279" i="10"/>
  <c r="D996" i="10"/>
  <c r="D924" i="10"/>
  <c r="D317" i="10"/>
  <c r="D404" i="10"/>
  <c r="D863" i="10"/>
  <c r="D418" i="10"/>
  <c r="D726" i="10"/>
  <c r="D626" i="3"/>
  <c r="D547" i="3"/>
  <c r="D544" i="3"/>
  <c r="D846" i="3"/>
  <c r="D353" i="10"/>
  <c r="D995" i="10"/>
  <c r="D587" i="10"/>
  <c r="D781" i="10"/>
  <c r="D765" i="10"/>
  <c r="D768" i="10"/>
  <c r="D823" i="10"/>
  <c r="D760" i="10"/>
  <c r="D984" i="3"/>
  <c r="D989" i="3"/>
  <c r="D829" i="10"/>
  <c r="D935" i="10"/>
  <c r="D882" i="3"/>
  <c r="D671" i="3"/>
  <c r="D835" i="3"/>
  <c r="D498" i="3"/>
  <c r="D745" i="3"/>
  <c r="D334" i="10"/>
  <c r="D813" i="3"/>
  <c r="D927" i="10"/>
  <c r="D759" i="3"/>
  <c r="D849" i="3"/>
  <c r="D525" i="3"/>
  <c r="D950" i="3"/>
  <c r="D758" i="10"/>
  <c r="D601" i="10"/>
  <c r="D480" i="10"/>
  <c r="D936" i="10"/>
  <c r="D469" i="10"/>
  <c r="D940" i="3"/>
  <c r="D971" i="3"/>
  <c r="D817" i="10"/>
  <c r="D610" i="10"/>
  <c r="D588" i="3"/>
  <c r="D628" i="10"/>
  <c r="D971" i="10"/>
  <c r="D463" i="10"/>
  <c r="D538" i="3"/>
  <c r="D392" i="10"/>
  <c r="D472" i="3"/>
  <c r="D319" i="10"/>
  <c r="D276" i="10"/>
  <c r="D332" i="10"/>
  <c r="D906" i="3"/>
  <c r="D528" i="10"/>
  <c r="D648" i="10"/>
  <c r="D910" i="10"/>
  <c r="D847" i="3"/>
  <c r="D579" i="3"/>
  <c r="D770" i="10"/>
  <c r="D267" i="10"/>
  <c r="D847" i="10"/>
  <c r="D287" i="10"/>
  <c r="D503" i="3"/>
  <c r="D512" i="10"/>
  <c r="D309" i="10"/>
  <c r="D331" i="10"/>
  <c r="D446" i="10"/>
  <c r="D738" i="10"/>
  <c r="D923" i="10"/>
  <c r="D739" i="10"/>
  <c r="D804" i="3"/>
  <c r="D991" i="10"/>
  <c r="D592" i="10"/>
  <c r="D584" i="10"/>
  <c r="D936" i="3"/>
  <c r="D707" i="10"/>
  <c r="D403" i="10"/>
  <c r="D822" i="10"/>
  <c r="D566" i="10"/>
  <c r="D729" i="10"/>
  <c r="D432" i="10"/>
  <c r="D616" i="10"/>
  <c r="D800" i="3"/>
  <c r="D977" i="3"/>
  <c r="D589" i="3"/>
  <c r="D453" i="10"/>
  <c r="D948" i="10"/>
  <c r="D340" i="10"/>
  <c r="D748" i="10"/>
  <c r="D862" i="10"/>
  <c r="D545" i="10"/>
  <c r="D818" i="3"/>
  <c r="D367" i="10"/>
  <c r="D729" i="3"/>
  <c r="D527" i="10"/>
  <c r="D410" i="10"/>
  <c r="D636" i="10"/>
  <c r="D524" i="3"/>
  <c r="D998" i="3"/>
  <c r="D984" i="10"/>
  <c r="D543" i="3"/>
  <c r="D863" i="3"/>
  <c r="D548" i="10"/>
  <c r="D449" i="10"/>
  <c r="D857" i="10"/>
  <c r="D725" i="3"/>
  <c r="D725" i="10"/>
  <c r="D292" i="10"/>
  <c r="D925" i="3"/>
  <c r="D378" i="10"/>
  <c r="D972" i="10"/>
  <c r="D986" i="10"/>
  <c r="D771" i="3"/>
  <c r="D869" i="10"/>
  <c r="D641" i="3"/>
  <c r="D421" i="10"/>
  <c r="D710" i="3"/>
  <c r="D893" i="10"/>
  <c r="D775" i="10"/>
  <c r="D880" i="10"/>
  <c r="D499" i="3"/>
  <c r="D798" i="3"/>
  <c r="D812" i="10"/>
  <c r="D342" i="10"/>
  <c r="D876" i="10"/>
  <c r="D605" i="10"/>
  <c r="D789" i="10"/>
  <c r="D912" i="10"/>
  <c r="D838" i="10"/>
  <c r="D678" i="10"/>
  <c r="D507" i="10"/>
  <c r="D402" i="10"/>
  <c r="D832" i="3"/>
  <c r="D274" i="10"/>
  <c r="D251" i="3"/>
  <c r="D249" i="3"/>
  <c r="D466" i="10"/>
  <c r="D564" i="10"/>
  <c r="D573" i="3"/>
  <c r="D424" i="10"/>
  <c r="D245" i="10"/>
  <c r="D266" i="10"/>
  <c r="D428" i="10"/>
  <c r="D283" i="10"/>
  <c r="D756" i="10"/>
  <c r="D476" i="10"/>
  <c r="D247" i="10"/>
  <c r="D398" i="10"/>
  <c r="D314" i="10"/>
  <c r="D285" i="10"/>
  <c r="D919" i="10"/>
  <c r="D246" i="10"/>
  <c r="D250" i="10"/>
  <c r="D246" i="3"/>
  <c r="D312" i="3"/>
  <c r="D302" i="3"/>
  <c r="D292" i="3"/>
  <c r="D372" i="3"/>
  <c r="D303" i="3"/>
  <c r="D301" i="3"/>
  <c r="D415" i="3"/>
  <c r="D348" i="3"/>
  <c r="D325" i="3"/>
  <c r="D430" i="3"/>
  <c r="D368" i="3"/>
  <c r="D351" i="3"/>
  <c r="D342" i="3"/>
  <c r="D250" i="3"/>
  <c r="D304" i="3"/>
  <c r="D263" i="3"/>
  <c r="D271" i="3"/>
  <c r="D296" i="3"/>
  <c r="D321" i="3"/>
  <c r="D287" i="3"/>
  <c r="D314" i="3"/>
  <c r="D420" i="3"/>
  <c r="D377" i="3"/>
  <c r="D318" i="3"/>
  <c r="D463" i="3"/>
  <c r="D286" i="3"/>
  <c r="D289" i="3"/>
  <c r="D248" i="3"/>
  <c r="D388" i="3"/>
  <c r="D411" i="3"/>
  <c r="D324" i="3"/>
  <c r="D405" i="3"/>
  <c r="D340" i="3"/>
  <c r="D371" i="3"/>
  <c r="D425" i="3"/>
  <c r="D316" i="3"/>
  <c r="D273" i="3"/>
  <c r="D460" i="3"/>
  <c r="D459" i="3"/>
  <c r="D392" i="3"/>
  <c r="D434" i="3"/>
  <c r="D439" i="3"/>
  <c r="D299" i="3"/>
  <c r="D331" i="3"/>
  <c r="D295" i="3"/>
  <c r="D458" i="3"/>
  <c r="D356" i="3"/>
  <c r="D452" i="3"/>
  <c r="D352" i="3"/>
  <c r="D336" i="3"/>
  <c r="D264" i="3"/>
  <c r="D238" i="3"/>
  <c r="D240" i="3"/>
  <c r="D242" i="3"/>
  <c r="D234" i="10"/>
  <c r="D242" i="10"/>
  <c r="D235" i="10"/>
  <c r="D513" i="3"/>
  <c r="D468" i="10"/>
  <c r="D556" i="3"/>
  <c r="D713" i="3"/>
  <c r="D500" i="3"/>
  <c r="D644" i="3"/>
  <c r="D675" i="3"/>
  <c r="D562" i="3"/>
  <c r="D580" i="3"/>
  <c r="D734" i="3"/>
  <c r="D638" i="3"/>
  <c r="D790" i="3"/>
  <c r="D391" i="10"/>
  <c r="D365" i="10"/>
  <c r="D704" i="10"/>
  <c r="D691" i="3"/>
  <c r="D384" i="10"/>
  <c r="D708" i="10"/>
  <c r="D594" i="10"/>
  <c r="D523" i="10"/>
  <c r="D709" i="10"/>
  <c r="D742" i="10"/>
  <c r="D884" i="10"/>
  <c r="D722" i="10"/>
  <c r="D640" i="3"/>
  <c r="D482" i="10"/>
  <c r="D925" i="10"/>
  <c r="D833" i="3"/>
  <c r="D617" i="3"/>
  <c r="D774" i="10"/>
  <c r="D916" i="10"/>
  <c r="D655" i="3"/>
  <c r="D995" i="3"/>
  <c r="D485" i="10"/>
  <c r="D600" i="3"/>
  <c r="D684" i="10"/>
  <c r="D465" i="3"/>
  <c r="D668" i="3"/>
  <c r="D963" i="10"/>
  <c r="D824" i="10"/>
  <c r="D540" i="10"/>
  <c r="D930" i="3"/>
  <c r="D444" i="10"/>
  <c r="D656" i="10"/>
  <c r="D856" i="10"/>
  <c r="D797" i="3"/>
  <c r="D764" i="10"/>
  <c r="D980" i="3"/>
  <c r="D586" i="10"/>
  <c r="D901" i="10"/>
  <c r="D872" i="3"/>
  <c r="D293" i="10"/>
  <c r="D994" i="3"/>
  <c r="D501" i="10"/>
  <c r="D351" i="10"/>
  <c r="D913" i="10"/>
  <c r="D615" i="3"/>
  <c r="D535" i="10"/>
  <c r="D721" i="10"/>
  <c r="D804" i="10"/>
  <c r="D800" i="10"/>
  <c r="D831" i="10"/>
  <c r="D962" i="3"/>
  <c r="D456" i="10"/>
  <c r="D686" i="10"/>
  <c r="D696" i="10"/>
  <c r="D520" i="3"/>
  <c r="D754" i="3"/>
  <c r="D270" i="10"/>
  <c r="D679" i="10"/>
  <c r="D539" i="3"/>
  <c r="D330" i="10"/>
  <c r="D619" i="3"/>
  <c r="D305" i="10"/>
  <c r="D718" i="10"/>
  <c r="D423" i="10"/>
  <c r="D895" i="10"/>
  <c r="D559" i="3"/>
  <c r="D908" i="3"/>
  <c r="D471" i="10"/>
  <c r="D349" i="10"/>
  <c r="D389" i="10"/>
  <c r="D596" i="3"/>
  <c r="D961" i="10"/>
  <c r="D277" i="10"/>
  <c r="D447" i="10"/>
  <c r="D272" i="10"/>
  <c r="D901" i="3"/>
  <c r="D604" i="3"/>
  <c r="D932" i="10"/>
  <c r="D360" i="10"/>
  <c r="D875" i="10"/>
  <c r="D830" i="10"/>
  <c r="D265" i="10"/>
  <c r="D969" i="10"/>
  <c r="D275" i="10"/>
  <c r="D386" i="10"/>
  <c r="D630" i="10"/>
  <c r="D381" i="10"/>
  <c r="D879" i="10"/>
  <c r="D993" i="10"/>
  <c r="D888" i="10"/>
  <c r="D825" i="10"/>
  <c r="D795" i="10"/>
  <c r="D481" i="3"/>
  <c r="D583" i="10"/>
  <c r="D300" i="10"/>
  <c r="D785" i="10"/>
  <c r="D867" i="10"/>
  <c r="D602" i="3"/>
  <c r="D654" i="10"/>
  <c r="D519" i="10"/>
  <c r="D454" i="10"/>
  <c r="D455" i="10"/>
  <c r="D920" i="3"/>
  <c r="D368" i="10"/>
  <c r="D625" i="10"/>
  <c r="D251" i="10"/>
  <c r="D260" i="3"/>
  <c r="D254" i="3"/>
  <c r="D892" i="10"/>
  <c r="D415" i="10"/>
  <c r="D502" i="3"/>
  <c r="D766" i="10"/>
  <c r="D256" i="10"/>
  <c r="D778" i="10"/>
  <c r="D908" i="10"/>
  <c r="D922" i="10"/>
  <c r="D645" i="10"/>
  <c r="D260" i="10"/>
  <c r="D243" i="3"/>
  <c r="D649" i="10"/>
  <c r="D853" i="3"/>
  <c r="D964" i="3"/>
  <c r="D478" i="10"/>
  <c r="D257" i="10"/>
  <c r="D253" i="10"/>
  <c r="D258" i="3"/>
  <c r="D374" i="3"/>
  <c r="D290" i="3"/>
  <c r="D433" i="3"/>
  <c r="D363" i="3"/>
  <c r="D344" i="3"/>
  <c r="D327" i="3"/>
  <c r="D461" i="3"/>
  <c r="D373" i="3"/>
  <c r="D447" i="3"/>
  <c r="D440" i="3"/>
  <c r="D391" i="3"/>
  <c r="D270" i="3"/>
  <c r="D367" i="3"/>
  <c r="D353" i="3"/>
  <c r="D350" i="3"/>
  <c r="D360" i="3"/>
  <c r="D330" i="3"/>
  <c r="D400" i="3"/>
  <c r="D328" i="3"/>
  <c r="D291" i="3"/>
  <c r="D311" i="3"/>
  <c r="D401" i="3"/>
  <c r="D298" i="3"/>
  <c r="D323" i="3"/>
  <c r="D280" i="3"/>
  <c r="D308" i="3"/>
  <c r="D269" i="3"/>
  <c r="D361" i="3"/>
  <c r="D412" i="3"/>
  <c r="D288" i="3"/>
  <c r="D281" i="3"/>
  <c r="D427" i="3"/>
  <c r="D414" i="3"/>
  <c r="D275" i="3"/>
  <c r="D319" i="3"/>
  <c r="D306" i="3"/>
  <c r="D305" i="3"/>
  <c r="D283" i="3"/>
  <c r="D450" i="3"/>
  <c r="D413" i="3"/>
  <c r="D309" i="3"/>
  <c r="D407" i="3"/>
  <c r="D387" i="3"/>
  <c r="D278" i="3"/>
  <c r="D449" i="3"/>
  <c r="D457" i="3"/>
  <c r="D266" i="3"/>
  <c r="D403" i="3"/>
  <c r="D261" i="3"/>
  <c r="D438" i="3"/>
  <c r="D379" i="3"/>
  <c r="D241" i="3"/>
  <c r="D237" i="3"/>
  <c r="D236" i="3"/>
  <c r="D233" i="10"/>
  <c r="D241" i="10"/>
  <c r="D762" i="3"/>
  <c r="D796" i="3"/>
  <c r="D814" i="3"/>
  <c r="D794" i="3"/>
  <c r="D671" i="10"/>
  <c r="D493" i="10"/>
  <c r="D917" i="10"/>
  <c r="D831" i="3"/>
  <c r="D489" i="3"/>
  <c r="D978" i="10"/>
  <c r="D889" i="10"/>
  <c r="D443" i="10"/>
  <c r="D537" i="10"/>
  <c r="D743" i="10"/>
  <c r="D820" i="3"/>
  <c r="D750" i="3"/>
  <c r="D883" i="10"/>
  <c r="D682" i="10"/>
  <c r="D706" i="3"/>
  <c r="D627" i="3"/>
  <c r="D461" i="10"/>
  <c r="D878" i="10"/>
  <c r="D989" i="10"/>
  <c r="D538" i="10"/>
  <c r="D372" i="10"/>
  <c r="D977" i="10"/>
  <c r="D842" i="10"/>
  <c r="D286" i="10"/>
  <c r="D796" i="10"/>
  <c r="D609" i="10"/>
  <c r="D660" i="10"/>
  <c r="D350" i="10"/>
  <c r="D809" i="10"/>
  <c r="D694" i="10"/>
  <c r="D575" i="3"/>
  <c r="D955" i="10"/>
  <c r="D635" i="10"/>
  <c r="D394" i="10"/>
  <c r="D578" i="10"/>
  <c r="D704" i="3"/>
  <c r="D529" i="10"/>
  <c r="D578" i="3"/>
  <c r="D383" i="10"/>
  <c r="D870" i="10"/>
  <c r="D949" i="3"/>
  <c r="D911" i="10"/>
  <c r="D772" i="10"/>
  <c r="D661" i="10"/>
  <c r="D896" i="10"/>
  <c r="D819" i="10"/>
  <c r="D823" i="3"/>
  <c r="D832" i="10"/>
  <c r="D291" i="10"/>
  <c r="D859" i="10"/>
  <c r="D377" i="10"/>
  <c r="D840" i="10"/>
  <c r="D549" i="10"/>
  <c r="D466" i="3"/>
  <c r="D370" i="10"/>
  <c r="D568" i="10"/>
  <c r="D880" i="3"/>
  <c r="D281" i="10"/>
  <c r="D982" i="10"/>
  <c r="D289" i="10"/>
  <c r="D358" i="10"/>
  <c r="D907" i="10"/>
  <c r="D507" i="3"/>
  <c r="D836" i="10"/>
  <c r="D616" i="3"/>
  <c r="D536" i="10"/>
  <c r="D261" i="10"/>
  <c r="D522" i="10"/>
  <c r="D867" i="3"/>
  <c r="D301" i="10"/>
  <c r="D885" i="10"/>
  <c r="D985" i="10"/>
  <c r="D337" i="10"/>
  <c r="D788" i="10"/>
  <c r="D958" i="3"/>
  <c r="D531" i="10"/>
  <c r="D322" i="10"/>
  <c r="D870" i="3"/>
  <c r="D854" i="10"/>
  <c r="D928" i="10"/>
  <c r="D574" i="10"/>
  <c r="D344" i="10"/>
  <c r="D677" i="3"/>
  <c r="D302" i="10"/>
  <c r="D543" i="10"/>
  <c r="D575" i="10"/>
  <c r="D296" i="10"/>
  <c r="D815" i="3"/>
  <c r="D827" i="3"/>
  <c r="D733" i="10"/>
  <c r="D979" i="10"/>
  <c r="D815" i="10"/>
  <c r="D511" i="10"/>
  <c r="D798" i="10"/>
  <c r="D771" i="10"/>
  <c r="D946" i="10"/>
  <c r="D700" i="10"/>
  <c r="D315" i="10"/>
  <c r="D947" i="10"/>
  <c r="D763" i="10"/>
  <c r="D681" i="3"/>
  <c r="D776" i="3"/>
  <c r="D641" i="10"/>
  <c r="D617" i="10"/>
  <c r="D280" i="10"/>
  <c r="D670" i="10"/>
  <c r="D326" i="10"/>
  <c r="D697" i="10"/>
  <c r="D451" i="10"/>
  <c r="D926" i="3"/>
  <c r="D597" i="10"/>
  <c r="D743" i="3"/>
  <c r="D891" i="3"/>
  <c r="D247" i="3"/>
  <c r="D255" i="3"/>
  <c r="D810" i="10"/>
  <c r="D621" i="10"/>
  <c r="D591" i="10"/>
  <c r="D888" i="3"/>
  <c r="D698" i="10"/>
  <c r="D254" i="10"/>
  <c r="D264" i="10"/>
  <c r="D484" i="10"/>
  <c r="D644" i="10"/>
  <c r="D474" i="10"/>
  <c r="D244" i="10"/>
  <c r="D663" i="10"/>
  <c r="D927" i="3"/>
  <c r="D284" i="10"/>
  <c r="D608" i="10"/>
  <c r="D288" i="10"/>
  <c r="D255" i="10"/>
  <c r="D259" i="10"/>
  <c r="D253" i="3"/>
  <c r="D362" i="3"/>
  <c r="D284" i="3"/>
  <c r="D282" i="3"/>
  <c r="D294" i="3"/>
  <c r="D339" i="3"/>
  <c r="D300" i="3"/>
  <c r="D369" i="3"/>
  <c r="D397" i="3"/>
  <c r="D429" i="3"/>
  <c r="D462" i="3"/>
  <c r="D364" i="3"/>
  <c r="D277" i="3"/>
  <c r="D272" i="3"/>
  <c r="D446" i="3"/>
  <c r="D394" i="3"/>
  <c r="D445" i="3"/>
  <c r="D378" i="3"/>
  <c r="D349" i="3"/>
  <c r="D383" i="3"/>
  <c r="D265" i="3"/>
  <c r="D322" i="3"/>
  <c r="D357" i="3"/>
  <c r="D386" i="3"/>
  <c r="D329" i="3"/>
  <c r="D410" i="3"/>
  <c r="D384" i="3"/>
  <c r="D252" i="3"/>
  <c r="D419" i="3"/>
  <c r="D365" i="3"/>
  <c r="D297" i="3"/>
  <c r="D409" i="3"/>
  <c r="D444" i="3"/>
  <c r="D406" i="3"/>
  <c r="D431" i="3"/>
  <c r="D399" i="3"/>
  <c r="D354" i="3"/>
  <c r="D370" i="3"/>
  <c r="D276" i="3"/>
  <c r="D345" i="3"/>
  <c r="D285" i="3"/>
  <c r="D435" i="3"/>
  <c r="D389" i="3"/>
  <c r="D376" i="3"/>
  <c r="D334" i="3"/>
  <c r="D380" i="3"/>
  <c r="D428" i="3"/>
  <c r="D436" i="3"/>
  <c r="D358" i="3"/>
  <c r="D396" i="3"/>
  <c r="D268" i="3"/>
  <c r="D317" i="3"/>
  <c r="D233" i="3"/>
  <c r="D236" i="10"/>
  <c r="D240" i="10"/>
  <c r="D238" i="10"/>
  <c r="D587" i="3"/>
  <c r="D479" i="3"/>
  <c r="D774" i="3"/>
  <c r="D695" i="3"/>
  <c r="D548" i="3"/>
  <c r="D670" i="3"/>
  <c r="D954" i="3"/>
  <c r="D708" i="3"/>
  <c r="D782" i="10"/>
  <c r="D944" i="10"/>
  <c r="D806" i="3"/>
  <c r="D894" i="3"/>
  <c r="D987" i="3"/>
  <c r="D897" i="10"/>
  <c r="D582" i="10"/>
  <c r="D733" i="3"/>
  <c r="D715" i="3"/>
  <c r="D837" i="10"/>
  <c r="D579" i="10"/>
  <c r="D979" i="3"/>
  <c r="D294" i="10"/>
  <c r="D909" i="10"/>
  <c r="D885" i="3"/>
  <c r="D580" i="10"/>
  <c r="D416" i="10"/>
  <c r="D523" i="3"/>
  <c r="D385" i="10"/>
  <c r="D821" i="3"/>
  <c r="D653" i="3"/>
  <c r="D563" i="10"/>
  <c r="D462" i="10"/>
  <c r="D692" i="10"/>
  <c r="D611" i="10"/>
  <c r="D860" i="10"/>
  <c r="D770" i="3"/>
  <c r="D364" i="10"/>
  <c r="D706" i="10"/>
  <c r="D366" i="10"/>
  <c r="D290" i="10"/>
  <c r="D959" i="10"/>
  <c r="D982" i="3"/>
  <c r="D628" i="3"/>
  <c r="D965" i="10"/>
  <c r="D491" i="3"/>
  <c r="D550" i="10"/>
  <c r="D850" i="10"/>
  <c r="D516" i="10"/>
  <c r="D726" i="3"/>
  <c r="D545" i="3"/>
  <c r="D559" i="10"/>
  <c r="D429" i="10"/>
  <c r="D597" i="3"/>
  <c r="D964" i="10"/>
  <c r="D554" i="10"/>
  <c r="D663" i="3"/>
  <c r="D357" i="10"/>
  <c r="D890" i="10"/>
  <c r="D430" i="10"/>
  <c r="D431" i="10"/>
  <c r="D325" i="10"/>
  <c r="D396" i="10"/>
  <c r="D787" i="10"/>
  <c r="D710" i="10"/>
  <c r="D712" i="10"/>
  <c r="D900" i="3"/>
  <c r="D397" i="10"/>
  <c r="D756" i="3"/>
  <c r="D596" i="10"/>
  <c r="D667" i="10"/>
  <c r="D637" i="10"/>
  <c r="D967" i="10"/>
  <c r="D517" i="10"/>
  <c r="D871" i="10"/>
  <c r="D811" i="10"/>
  <c r="D651" i="3"/>
  <c r="D689" i="10"/>
  <c r="D273" i="10"/>
  <c r="D970" i="3"/>
  <c r="D316" i="10"/>
  <c r="D963" i="3"/>
  <c r="D828" i="10"/>
  <c r="D988" i="10"/>
  <c r="D622" i="10"/>
  <c r="D826" i="10"/>
  <c r="D361" i="10"/>
  <c r="D904" i="10"/>
  <c r="D620" i="3"/>
  <c r="D705" i="10"/>
  <c r="D593" i="3"/>
  <c r="D692" i="3"/>
  <c r="D816" i="10"/>
  <c r="D895" i="3"/>
  <c r="D849" i="10"/>
  <c r="D588" i="10"/>
  <c r="D347" i="10"/>
  <c r="D506" i="10"/>
  <c r="D433" i="10"/>
  <c r="D788" i="3"/>
  <c r="D408" i="10"/>
  <c r="D318" i="10"/>
  <c r="D673" i="3"/>
  <c r="D629" i="10"/>
  <c r="D957" i="10"/>
  <c r="D375" i="10"/>
  <c r="D496" i="3"/>
  <c r="D759" i="10"/>
  <c r="D435" i="10"/>
  <c r="D395" i="10"/>
  <c r="D436" i="10"/>
  <c r="D809" i="3"/>
  <c r="D664" i="10"/>
  <c r="D693" i="10"/>
  <c r="D656" i="3"/>
  <c r="D818" i="10"/>
  <c r="D299" i="10"/>
  <c r="D926" i="10"/>
  <c r="D803" i="10"/>
  <c r="D259" i="3"/>
  <c r="D257" i="3"/>
  <c r="D643" i="10"/>
  <c r="D652" i="10"/>
  <c r="D711" i="10"/>
  <c r="D643" i="3"/>
  <c r="D258" i="10"/>
  <c r="D249" i="10"/>
  <c r="D621" i="3"/>
  <c r="D521" i="3"/>
  <c r="D728" i="10"/>
  <c r="D905" i="10"/>
  <c r="D252" i="10"/>
  <c r="D395" i="3"/>
  <c r="D262" i="3"/>
  <c r="D315" i="3"/>
  <c r="D343" i="3"/>
  <c r="D441" i="3"/>
  <c r="D313" i="3"/>
  <c r="D333" i="3"/>
  <c r="D279" i="3"/>
  <c r="D437" i="3"/>
  <c r="D341" i="3"/>
  <c r="D408" i="3"/>
  <c r="D355" i="3"/>
  <c r="D267" i="3"/>
  <c r="D239" i="3"/>
  <c r="D577" i="10"/>
  <c r="D400" i="10"/>
  <c r="D256" i="3"/>
  <c r="D310" i="3"/>
  <c r="D375" i="3"/>
  <c r="D443" i="3"/>
  <c r="D404" i="3"/>
  <c r="D390" i="3"/>
  <c r="D347" i="3"/>
  <c r="D244" i="3"/>
  <c r="D451" i="3"/>
  <c r="D337" i="3"/>
  <c r="D456" i="3"/>
  <c r="D448" i="3"/>
  <c r="D307" i="3"/>
  <c r="D232" i="3"/>
  <c r="D239" i="10"/>
  <c r="D243" i="10"/>
  <c r="D500" i="10"/>
  <c r="D432" i="3"/>
  <c r="D393" i="3"/>
  <c r="D426" i="3"/>
  <c r="D382" i="3"/>
  <c r="D320" i="3"/>
  <c r="D416" i="3"/>
  <c r="D417" i="3"/>
  <c r="D335" i="3"/>
  <c r="D418" i="3"/>
  <c r="D402" i="3"/>
  <c r="D293" i="3"/>
  <c r="D454" i="3"/>
  <c r="D398" i="3"/>
  <c r="D235" i="3"/>
  <c r="D237" i="10"/>
  <c r="D626" i="10"/>
  <c r="D248" i="10"/>
  <c r="D453" i="3"/>
  <c r="D346" i="3"/>
  <c r="D455" i="3"/>
  <c r="D245" i="3"/>
  <c r="D381" i="3"/>
  <c r="D366" i="3"/>
  <c r="D359" i="3"/>
  <c r="D385" i="3"/>
  <c r="D442" i="3"/>
  <c r="D332" i="3"/>
  <c r="D338" i="3"/>
  <c r="D326" i="3"/>
  <c r="D274" i="3"/>
  <c r="D234" i="3"/>
  <c r="D232" i="10"/>
  <c r="D224" i="3"/>
  <c r="D228" i="3"/>
  <c r="D227" i="3"/>
  <c r="D221" i="3"/>
  <c r="D230" i="3"/>
  <c r="D226" i="3"/>
  <c r="D223" i="3"/>
  <c r="D229" i="3"/>
  <c r="D231" i="3"/>
  <c r="D222" i="3"/>
  <c r="D225" i="3"/>
  <c r="D221" i="10"/>
  <c r="D224" i="10"/>
  <c r="D227" i="10"/>
  <c r="D222" i="10"/>
  <c r="D228" i="10"/>
  <c r="D231" i="10"/>
  <c r="D229" i="10"/>
  <c r="D226" i="10"/>
  <c r="D230" i="10"/>
  <c r="D223" i="10"/>
  <c r="D225" i="10"/>
  <c r="D2" i="10"/>
  <c r="D3" i="10"/>
  <c r="D2" i="3"/>
  <c r="D3" i="3"/>
  <c r="D115" i="10"/>
  <c r="D165" i="10"/>
  <c r="D87" i="10"/>
  <c r="D137" i="10"/>
  <c r="D12" i="10"/>
  <c r="D57" i="10"/>
  <c r="D131" i="10"/>
  <c r="D22" i="10"/>
  <c r="D154" i="10"/>
  <c r="D96" i="10"/>
  <c r="D104" i="10"/>
  <c r="D86" i="10"/>
  <c r="D92" i="10"/>
  <c r="D20" i="10"/>
  <c r="D77" i="10"/>
  <c r="D56" i="10"/>
  <c r="D102" i="10"/>
  <c r="D116" i="10"/>
  <c r="D8" i="10"/>
  <c r="D110" i="10"/>
  <c r="D39" i="10"/>
  <c r="D72" i="10"/>
  <c r="D103" i="10"/>
  <c r="D37" i="10"/>
  <c r="D172" i="10"/>
  <c r="D141" i="10"/>
  <c r="D84" i="10"/>
  <c r="D90" i="10"/>
  <c r="D109" i="10"/>
  <c r="D127" i="10"/>
  <c r="D18" i="10"/>
  <c r="D144" i="10"/>
  <c r="D91" i="10"/>
  <c r="D45" i="10"/>
  <c r="D122" i="10"/>
  <c r="D71" i="10"/>
  <c r="D105" i="10"/>
  <c r="D117" i="10"/>
  <c r="D42" i="10"/>
  <c r="D164" i="10"/>
  <c r="D166" i="10"/>
  <c r="D78" i="10"/>
  <c r="D66" i="10"/>
  <c r="D210" i="10"/>
  <c r="D202" i="10"/>
  <c r="D204" i="10"/>
  <c r="D218" i="10"/>
  <c r="D206" i="10"/>
  <c r="D177" i="10"/>
  <c r="D101" i="10"/>
  <c r="D55" i="10"/>
  <c r="D59" i="10"/>
  <c r="D58" i="10"/>
  <c r="D52" i="10"/>
  <c r="D140" i="10"/>
  <c r="D85" i="10"/>
  <c r="D106" i="10"/>
  <c r="D152" i="10"/>
  <c r="D26" i="10"/>
  <c r="D95" i="10"/>
  <c r="D53" i="10"/>
  <c r="D21" i="10"/>
  <c r="D163" i="10"/>
  <c r="D151" i="10"/>
  <c r="D27" i="10"/>
  <c r="D169" i="10"/>
  <c r="D79" i="10"/>
  <c r="D33" i="10"/>
  <c r="D145" i="10"/>
  <c r="D43" i="10"/>
  <c r="D97" i="10"/>
  <c r="D125" i="10"/>
  <c r="D14" i="10"/>
  <c r="D62" i="10"/>
  <c r="D81" i="10"/>
  <c r="D67" i="10"/>
  <c r="D139" i="10"/>
  <c r="D176" i="10"/>
  <c r="D119" i="10"/>
  <c r="D7" i="10"/>
  <c r="D121" i="10"/>
  <c r="D174" i="10"/>
  <c r="D35" i="10"/>
  <c r="D167" i="10"/>
  <c r="D10" i="10"/>
  <c r="D68" i="10"/>
  <c r="D170" i="10"/>
  <c r="D6" i="10"/>
  <c r="D157" i="10"/>
  <c r="D120" i="10"/>
  <c r="D63" i="10"/>
  <c r="D129" i="10"/>
  <c r="D209" i="10"/>
  <c r="D216" i="10"/>
  <c r="D198" i="10"/>
  <c r="D199" i="10"/>
  <c r="D211" i="10"/>
  <c r="D197" i="10"/>
  <c r="D208" i="10"/>
  <c r="D200" i="10"/>
  <c r="D142" i="10"/>
  <c r="D61" i="10"/>
  <c r="D25" i="10"/>
  <c r="D94" i="10"/>
  <c r="D136" i="10"/>
  <c r="D38" i="10"/>
  <c r="D155" i="10"/>
  <c r="D28" i="10"/>
  <c r="D69" i="10"/>
  <c r="D113" i="10"/>
  <c r="D48" i="10"/>
  <c r="D147" i="10"/>
  <c r="D64" i="10"/>
  <c r="D128" i="10"/>
  <c r="D132" i="10"/>
  <c r="D148" i="10"/>
  <c r="D11" i="10"/>
  <c r="D124" i="10"/>
  <c r="D175" i="10"/>
  <c r="D30" i="10"/>
  <c r="D99" i="10"/>
  <c r="D15" i="10"/>
  <c r="D118" i="10"/>
  <c r="D83" i="10"/>
  <c r="D50" i="10"/>
  <c r="D47" i="10"/>
  <c r="D5" i="10"/>
  <c r="D40" i="10"/>
  <c r="D44" i="10"/>
  <c r="D173" i="10"/>
  <c r="D133" i="10"/>
  <c r="D54" i="10"/>
  <c r="D146" i="10"/>
  <c r="D168" i="10"/>
  <c r="D149" i="10"/>
  <c r="D80" i="10"/>
  <c r="D34" i="10"/>
  <c r="D73" i="10"/>
  <c r="D126" i="10"/>
  <c r="D31" i="10"/>
  <c r="D41" i="10"/>
  <c r="D9" i="10"/>
  <c r="D32" i="10"/>
  <c r="D4" i="10"/>
  <c r="D219" i="10"/>
  <c r="D205" i="10"/>
  <c r="D201" i="10"/>
  <c r="D214" i="10"/>
  <c r="D220" i="10"/>
  <c r="D213" i="10"/>
  <c r="D89" i="10"/>
  <c r="D123" i="10"/>
  <c r="D29" i="10"/>
  <c r="D100" i="10"/>
  <c r="D19" i="10"/>
  <c r="D161" i="10"/>
  <c r="D75" i="10"/>
  <c r="D13" i="10"/>
  <c r="D130" i="10"/>
  <c r="D134" i="10"/>
  <c r="D51" i="10"/>
  <c r="D114" i="10"/>
  <c r="D74" i="10"/>
  <c r="D135" i="10"/>
  <c r="D159" i="10"/>
  <c r="D82" i="10"/>
  <c r="D49" i="10"/>
  <c r="D138" i="10"/>
  <c r="D153" i="10"/>
  <c r="D162" i="10"/>
  <c r="D108" i="10"/>
  <c r="D36" i="10"/>
  <c r="D76" i="10"/>
  <c r="D158" i="10"/>
  <c r="D156" i="10"/>
  <c r="D150" i="10"/>
  <c r="D93" i="10"/>
  <c r="D112" i="10"/>
  <c r="D16" i="10"/>
  <c r="D60" i="10"/>
  <c r="D107" i="10"/>
  <c r="D17" i="10"/>
  <c r="D65" i="10"/>
  <c r="D46" i="10"/>
  <c r="D88" i="10"/>
  <c r="D143" i="10"/>
  <c r="D23" i="10"/>
  <c r="D70" i="10"/>
  <c r="D160" i="10"/>
  <c r="D98" i="10"/>
  <c r="D24" i="10"/>
  <c r="D171" i="10"/>
  <c r="D111" i="10"/>
  <c r="D203" i="10"/>
  <c r="D212" i="10"/>
  <c r="D215" i="10"/>
  <c r="D217" i="10"/>
  <c r="D207" i="10"/>
  <c r="D152" i="3"/>
  <c r="D57" i="3"/>
  <c r="D19" i="3"/>
  <c r="D96" i="3"/>
  <c r="D32" i="3"/>
  <c r="D72" i="3"/>
  <c r="D166" i="3"/>
  <c r="D11" i="3"/>
  <c r="D171" i="3"/>
  <c r="D138" i="3"/>
  <c r="D36" i="3"/>
  <c r="D133" i="3"/>
  <c r="D64" i="3"/>
  <c r="D100" i="3"/>
  <c r="D158" i="3"/>
  <c r="D38" i="3"/>
  <c r="D58" i="3"/>
  <c r="D66" i="3"/>
  <c r="D17" i="3"/>
  <c r="D144" i="3"/>
  <c r="D142" i="3"/>
  <c r="D12" i="3"/>
  <c r="D83" i="3"/>
  <c r="D106" i="3"/>
  <c r="D173" i="3"/>
  <c r="D70" i="3"/>
  <c r="D42" i="3"/>
  <c r="D174" i="3"/>
  <c r="D99" i="3"/>
  <c r="D7" i="3"/>
  <c r="D102" i="3"/>
  <c r="D65" i="3"/>
  <c r="D21" i="3"/>
  <c r="D117" i="3"/>
  <c r="D26" i="3"/>
  <c r="D82" i="3"/>
  <c r="D126" i="3"/>
  <c r="D15" i="3"/>
  <c r="D150" i="3"/>
  <c r="D160" i="3"/>
  <c r="D43" i="3"/>
  <c r="D119" i="3"/>
  <c r="D33" i="3"/>
  <c r="D217" i="3"/>
  <c r="D216" i="3"/>
  <c r="D199" i="3"/>
  <c r="D219" i="3"/>
  <c r="D203" i="3"/>
  <c r="D200" i="3"/>
  <c r="D108" i="3"/>
  <c r="D139" i="3"/>
  <c r="D123" i="3"/>
  <c r="D145" i="3"/>
  <c r="D4" i="3"/>
  <c r="D60" i="3"/>
  <c r="D69" i="3"/>
  <c r="D55" i="3"/>
  <c r="D105" i="3"/>
  <c r="D63" i="3"/>
  <c r="D141" i="3"/>
  <c r="D79" i="3"/>
  <c r="D52" i="3"/>
  <c r="D109" i="3"/>
  <c r="D121" i="3"/>
  <c r="D48" i="3"/>
  <c r="D124" i="3"/>
  <c r="D103" i="3"/>
  <c r="D131" i="3"/>
  <c r="D129" i="3"/>
  <c r="D59" i="3"/>
  <c r="D85" i="3"/>
  <c r="D71" i="3"/>
  <c r="D18" i="3"/>
  <c r="D111" i="3"/>
  <c r="D147" i="3"/>
  <c r="D28" i="3"/>
  <c r="D74" i="3"/>
  <c r="D155" i="3"/>
  <c r="D75" i="3"/>
  <c r="D156" i="3"/>
  <c r="D6" i="3"/>
  <c r="D84" i="3"/>
  <c r="D62" i="3"/>
  <c r="D51" i="3"/>
  <c r="D73" i="3"/>
  <c r="D175" i="3"/>
  <c r="D25" i="3"/>
  <c r="D148" i="3"/>
  <c r="D176" i="3"/>
  <c r="D97" i="3"/>
  <c r="D154" i="3"/>
  <c r="D53" i="3"/>
  <c r="D204" i="3"/>
  <c r="D197" i="3"/>
  <c r="D212" i="3"/>
  <c r="D206" i="3"/>
  <c r="D211" i="3"/>
  <c r="D202" i="3"/>
  <c r="D177" i="3"/>
  <c r="D132" i="3"/>
  <c r="D146" i="3"/>
  <c r="D30" i="3"/>
  <c r="D127" i="3"/>
  <c r="D76" i="3"/>
  <c r="D47" i="3"/>
  <c r="D134" i="3"/>
  <c r="D40" i="3"/>
  <c r="D135" i="3"/>
  <c r="D114" i="3"/>
  <c r="D10" i="3"/>
  <c r="D115" i="3"/>
  <c r="D89" i="3"/>
  <c r="D34" i="3"/>
  <c r="D61" i="3"/>
  <c r="D91" i="3"/>
  <c r="D14" i="3"/>
  <c r="D137" i="3"/>
  <c r="D37" i="3"/>
  <c r="D163" i="3"/>
  <c r="D161" i="3"/>
  <c r="D50" i="3"/>
  <c r="D112" i="3"/>
  <c r="D143" i="3"/>
  <c r="D45" i="3"/>
  <c r="D157" i="3"/>
  <c r="D130" i="3"/>
  <c r="D107" i="3"/>
  <c r="D68" i="3"/>
  <c r="D23" i="3"/>
  <c r="D136" i="3"/>
  <c r="D113" i="3"/>
  <c r="D41" i="3"/>
  <c r="D172" i="3"/>
  <c r="D116" i="3"/>
  <c r="D9" i="3"/>
  <c r="D88" i="3"/>
  <c r="D149" i="3"/>
  <c r="D27" i="3"/>
  <c r="D164" i="3"/>
  <c r="D16" i="3"/>
  <c r="D140" i="3"/>
  <c r="D77" i="3"/>
  <c r="D49" i="3"/>
  <c r="D209" i="3"/>
  <c r="D210" i="3"/>
  <c r="D214" i="3"/>
  <c r="D198" i="3"/>
  <c r="D215" i="3"/>
  <c r="D208" i="3"/>
  <c r="D104" i="3"/>
  <c r="D168" i="3"/>
  <c r="D22" i="3"/>
  <c r="D93" i="3"/>
  <c r="D95" i="3"/>
  <c r="D67" i="3"/>
  <c r="D90" i="3"/>
  <c r="D29" i="3"/>
  <c r="D56" i="3"/>
  <c r="D122" i="3"/>
  <c r="D35" i="3"/>
  <c r="D98" i="3"/>
  <c r="D92" i="3"/>
  <c r="D5" i="3"/>
  <c r="D110" i="3"/>
  <c r="D125" i="3"/>
  <c r="D165" i="3"/>
  <c r="D86" i="3"/>
  <c r="D20" i="3"/>
  <c r="D162" i="3"/>
  <c r="D101" i="3"/>
  <c r="D8" i="3"/>
  <c r="D169" i="3"/>
  <c r="D170" i="3"/>
  <c r="D39" i="3"/>
  <c r="D78" i="3"/>
  <c r="D46" i="3"/>
  <c r="D151" i="3"/>
  <c r="D94" i="3"/>
  <c r="D13" i="3"/>
  <c r="D118" i="3"/>
  <c r="D120" i="3"/>
  <c r="D24" i="3"/>
  <c r="D159" i="3"/>
  <c r="D80" i="3"/>
  <c r="D44" i="3"/>
  <c r="D128" i="3"/>
  <c r="D54" i="3"/>
  <c r="D167" i="3"/>
  <c r="D87" i="3"/>
  <c r="D31" i="3"/>
  <c r="D81" i="3"/>
  <c r="D153" i="3"/>
  <c r="D218" i="3"/>
  <c r="D213" i="3"/>
  <c r="D205" i="3"/>
  <c r="D201" i="3"/>
  <c r="D207" i="3"/>
  <c r="D220" i="3"/>
  <c r="D179" i="10"/>
  <c r="D185" i="10"/>
  <c r="D189" i="10"/>
  <c r="D187" i="10"/>
  <c r="D182" i="10"/>
  <c r="D188" i="10"/>
  <c r="D180" i="10"/>
  <c r="D190" i="10"/>
  <c r="D192" i="10"/>
  <c r="D184" i="10"/>
  <c r="D196" i="10"/>
  <c r="D193" i="10"/>
  <c r="D191" i="10"/>
  <c r="D186" i="10"/>
  <c r="D195" i="10"/>
  <c r="D181" i="10"/>
  <c r="D183" i="10"/>
  <c r="D178" i="10"/>
  <c r="D194" i="10"/>
  <c r="D194" i="3"/>
  <c r="D192" i="3"/>
  <c r="D184" i="3"/>
  <c r="D193" i="3"/>
  <c r="D191" i="3"/>
  <c r="D181" i="3"/>
  <c r="D189" i="3"/>
  <c r="D186" i="3"/>
  <c r="D188" i="3"/>
  <c r="D182" i="3"/>
  <c r="D178" i="3"/>
  <c r="D187" i="3"/>
  <c r="D196" i="3"/>
  <c r="D185" i="3"/>
  <c r="D195" i="3"/>
  <c r="D190" i="3"/>
  <c r="D183" i="3"/>
  <c r="D180" i="3"/>
  <c r="D179" i="3"/>
  <c r="F156" i="4" l="1"/>
  <c r="J156" i="4" s="1"/>
  <c r="AN172" i="4"/>
  <c r="AT172" i="4" s="1"/>
  <c r="F105" i="4"/>
  <c r="J105" i="4" s="1"/>
  <c r="F44" i="4"/>
  <c r="J44" i="4" s="1"/>
  <c r="G44" i="4"/>
  <c r="AL149" i="4"/>
  <c r="AR149" i="4" s="1"/>
  <c r="H199" i="3"/>
  <c r="K199" i="3"/>
  <c r="J199" i="3"/>
  <c r="F199" i="3"/>
  <c r="I199" i="3"/>
  <c r="I205" i="3"/>
  <c r="H205" i="3"/>
  <c r="F205" i="3"/>
  <c r="J205" i="3"/>
  <c r="K205" i="3"/>
  <c r="H201" i="3"/>
  <c r="F201" i="3"/>
  <c r="I201" i="3"/>
  <c r="J201" i="3"/>
  <c r="K201" i="3"/>
  <c r="I210" i="3"/>
  <c r="H210" i="3"/>
  <c r="J210" i="3"/>
  <c r="K210" i="3"/>
  <c r="F210" i="3"/>
  <c r="I41" i="3"/>
  <c r="F41" i="3"/>
  <c r="K41" i="3"/>
  <c r="H41" i="3"/>
  <c r="J41" i="3"/>
  <c r="F43" i="3"/>
  <c r="H43" i="3"/>
  <c r="J43" i="3"/>
  <c r="I43" i="3"/>
  <c r="K43" i="3"/>
  <c r="K61" i="3"/>
  <c r="F61" i="3"/>
  <c r="J61" i="3"/>
  <c r="I61" i="3"/>
  <c r="H61" i="3"/>
  <c r="I18" i="3"/>
  <c r="H18" i="3"/>
  <c r="J18" i="3"/>
  <c r="K18" i="3"/>
  <c r="F18" i="3"/>
  <c r="K8" i="3"/>
  <c r="J8" i="3"/>
  <c r="I8" i="3"/>
  <c r="F8" i="3"/>
  <c r="H8" i="3"/>
  <c r="H28" i="3"/>
  <c r="F28" i="3"/>
  <c r="J28" i="3"/>
  <c r="I28" i="3"/>
  <c r="K28" i="3"/>
  <c r="H59" i="3"/>
  <c r="F59" i="3"/>
  <c r="I59" i="3"/>
  <c r="K59" i="3"/>
  <c r="J59" i="3"/>
  <c r="I10" i="3"/>
  <c r="K10" i="3"/>
  <c r="H10" i="3"/>
  <c r="J10" i="3"/>
  <c r="F10" i="3"/>
  <c r="I21" i="3"/>
  <c r="K21" i="3"/>
  <c r="H21" i="3"/>
  <c r="F21" i="3"/>
  <c r="J21" i="3"/>
  <c r="K39" i="3"/>
  <c r="J39" i="3"/>
  <c r="F39" i="3"/>
  <c r="I39" i="3"/>
  <c r="H39" i="3"/>
  <c r="F46" i="3"/>
  <c r="K46" i="3"/>
  <c r="J46" i="3"/>
  <c r="H46" i="3"/>
  <c r="I46" i="3"/>
  <c r="J23" i="3"/>
  <c r="H23" i="3"/>
  <c r="I23" i="3"/>
  <c r="K23" i="3"/>
  <c r="F23" i="3"/>
  <c r="F29" i="3"/>
  <c r="I29" i="3"/>
  <c r="J29" i="3"/>
  <c r="H29" i="3"/>
  <c r="K29" i="3"/>
  <c r="J36" i="3"/>
  <c r="I36" i="3"/>
  <c r="F36" i="3"/>
  <c r="H36" i="3"/>
  <c r="K36" i="3"/>
  <c r="I45" i="3"/>
  <c r="K45" i="3"/>
  <c r="J45" i="3"/>
  <c r="F45" i="3"/>
  <c r="H45" i="3"/>
  <c r="I176" i="3"/>
  <c r="K176" i="3"/>
  <c r="H176" i="3"/>
  <c r="J176" i="3"/>
  <c r="F176" i="3"/>
  <c r="K178" i="3"/>
  <c r="F178" i="3"/>
  <c r="J178" i="3"/>
  <c r="I178" i="3"/>
  <c r="H178" i="3"/>
  <c r="J104" i="3"/>
  <c r="F104" i="3"/>
  <c r="K104" i="3"/>
  <c r="H104" i="3"/>
  <c r="I104" i="3"/>
  <c r="K186" i="3"/>
  <c r="I186" i="3"/>
  <c r="J186" i="3"/>
  <c r="H186" i="3"/>
  <c r="F186" i="3"/>
  <c r="H121" i="3"/>
  <c r="J121" i="3"/>
  <c r="K121" i="3"/>
  <c r="F121" i="3"/>
  <c r="I121" i="3"/>
  <c r="I68" i="3"/>
  <c r="H68" i="3"/>
  <c r="J68" i="3"/>
  <c r="K68" i="3"/>
  <c r="F68" i="3"/>
  <c r="K136" i="3"/>
  <c r="I136" i="3"/>
  <c r="J136" i="3"/>
  <c r="F136" i="3"/>
  <c r="H136" i="3"/>
  <c r="H130" i="3"/>
  <c r="K130" i="3"/>
  <c r="F130" i="3"/>
  <c r="J130" i="3"/>
  <c r="I130" i="3"/>
  <c r="F89" i="3"/>
  <c r="I89" i="3"/>
  <c r="K89" i="3"/>
  <c r="H89" i="3"/>
  <c r="J89" i="3"/>
  <c r="J2" i="3"/>
  <c r="H2" i="3"/>
  <c r="F2" i="3"/>
  <c r="I2" i="3"/>
  <c r="K2" i="3"/>
  <c r="I124" i="3"/>
  <c r="K124" i="3"/>
  <c r="J124" i="3"/>
  <c r="F124" i="3"/>
  <c r="H124" i="3"/>
  <c r="J106" i="3"/>
  <c r="K106" i="3"/>
  <c r="H106" i="3"/>
  <c r="I106" i="3"/>
  <c r="F106" i="3"/>
  <c r="J154" i="3"/>
  <c r="H154" i="3"/>
  <c r="K154" i="3"/>
  <c r="I154" i="3"/>
  <c r="F154" i="3"/>
  <c r="H108" i="3"/>
  <c r="J108" i="3"/>
  <c r="F108" i="3"/>
  <c r="I108" i="3"/>
  <c r="K108" i="3"/>
  <c r="F127" i="3"/>
  <c r="H127" i="3"/>
  <c r="K127" i="3"/>
  <c r="J127" i="3"/>
  <c r="I127" i="3"/>
  <c r="K63" i="3"/>
  <c r="H63" i="3"/>
  <c r="F63" i="3"/>
  <c r="J63" i="3"/>
  <c r="I63" i="3"/>
  <c r="J99" i="3"/>
  <c r="H99" i="3"/>
  <c r="K99" i="3"/>
  <c r="I99" i="3"/>
  <c r="F99" i="3"/>
  <c r="I102" i="3"/>
  <c r="K102" i="3"/>
  <c r="J102" i="3"/>
  <c r="H102" i="3"/>
  <c r="F102" i="3"/>
  <c r="K172" i="3"/>
  <c r="I172" i="3"/>
  <c r="F172" i="3"/>
  <c r="J172" i="3"/>
  <c r="H172" i="3"/>
  <c r="H155" i="3"/>
  <c r="J155" i="3"/>
  <c r="F155" i="3"/>
  <c r="K155" i="3"/>
  <c r="I155" i="3"/>
  <c r="J192" i="3"/>
  <c r="H192" i="3"/>
  <c r="F192" i="3"/>
  <c r="K192" i="3"/>
  <c r="I192" i="3"/>
  <c r="F86" i="3"/>
  <c r="J86" i="3"/>
  <c r="H86" i="3"/>
  <c r="I86" i="3"/>
  <c r="K86" i="3"/>
  <c r="F163" i="3"/>
  <c r="K163" i="3"/>
  <c r="H163" i="3"/>
  <c r="J163" i="3"/>
  <c r="I163" i="3"/>
  <c r="J125" i="3"/>
  <c r="H125" i="3"/>
  <c r="F125" i="3"/>
  <c r="I125" i="3"/>
  <c r="K125" i="3"/>
  <c r="I168" i="3"/>
  <c r="F168" i="3"/>
  <c r="H168" i="3"/>
  <c r="J168" i="3"/>
  <c r="K168" i="3"/>
  <c r="K96" i="3"/>
  <c r="H96" i="3"/>
  <c r="I96" i="3"/>
  <c r="J96" i="3"/>
  <c r="F96" i="3"/>
  <c r="K72" i="3"/>
  <c r="F72" i="3"/>
  <c r="J72" i="3"/>
  <c r="I72" i="3"/>
  <c r="H72" i="3"/>
  <c r="K64" i="3"/>
  <c r="H64" i="3"/>
  <c r="J64" i="3"/>
  <c r="I64" i="3"/>
  <c r="F64" i="3"/>
  <c r="J113" i="3"/>
  <c r="I113" i="3"/>
  <c r="K113" i="3"/>
  <c r="H113" i="3"/>
  <c r="F113" i="3"/>
  <c r="I117" i="3"/>
  <c r="F117" i="3"/>
  <c r="H117" i="3"/>
  <c r="K117" i="3"/>
  <c r="J117" i="3"/>
  <c r="I73" i="3"/>
  <c r="K73" i="3"/>
  <c r="F73" i="3"/>
  <c r="J73" i="3"/>
  <c r="H73" i="3"/>
  <c r="F153" i="3"/>
  <c r="K153" i="3"/>
  <c r="I153" i="3"/>
  <c r="J153" i="3"/>
  <c r="H153" i="3"/>
  <c r="K188" i="3"/>
  <c r="H188" i="3"/>
  <c r="F188" i="3"/>
  <c r="I188" i="3"/>
  <c r="J188" i="3"/>
  <c r="F215" i="3"/>
  <c r="K215" i="3"/>
  <c r="I215" i="3"/>
  <c r="J215" i="3"/>
  <c r="H215" i="3"/>
  <c r="H234" i="3"/>
  <c r="J234" i="3"/>
  <c r="F234" i="3"/>
  <c r="K234" i="3"/>
  <c r="I234" i="3"/>
  <c r="K274" i="3"/>
  <c r="H274" i="3"/>
  <c r="F274" i="3"/>
  <c r="J274" i="3"/>
  <c r="I274" i="3"/>
  <c r="H326" i="3"/>
  <c r="F326" i="3"/>
  <c r="J326" i="3"/>
  <c r="I326" i="3"/>
  <c r="K326" i="3"/>
  <c r="J338" i="3"/>
  <c r="F338" i="3"/>
  <c r="H338" i="3"/>
  <c r="K338" i="3"/>
  <c r="I338" i="3"/>
  <c r="K332" i="3"/>
  <c r="H332" i="3"/>
  <c r="F332" i="3"/>
  <c r="J332" i="3"/>
  <c r="I332" i="3"/>
  <c r="H442" i="3"/>
  <c r="F442" i="3"/>
  <c r="K442" i="3"/>
  <c r="J442" i="3"/>
  <c r="I442" i="3"/>
  <c r="F385" i="3"/>
  <c r="I385" i="3"/>
  <c r="J385" i="3"/>
  <c r="H385" i="3"/>
  <c r="K385" i="3"/>
  <c r="K359" i="3"/>
  <c r="H359" i="3"/>
  <c r="J359" i="3"/>
  <c r="I359" i="3"/>
  <c r="F359" i="3"/>
  <c r="J366" i="3"/>
  <c r="H366" i="3"/>
  <c r="K366" i="3"/>
  <c r="I366" i="3"/>
  <c r="F366" i="3"/>
  <c r="I381" i="3"/>
  <c r="K381" i="3"/>
  <c r="F381" i="3"/>
  <c r="H381" i="3"/>
  <c r="J381" i="3"/>
  <c r="F245" i="3"/>
  <c r="H245" i="3"/>
  <c r="I245" i="3"/>
  <c r="J245" i="3"/>
  <c r="K245" i="3"/>
  <c r="I455" i="3"/>
  <c r="F455" i="3"/>
  <c r="J455" i="3"/>
  <c r="K455" i="3"/>
  <c r="H455" i="3"/>
  <c r="F346" i="3"/>
  <c r="H346" i="3"/>
  <c r="K346" i="3"/>
  <c r="I346" i="3"/>
  <c r="J346" i="3"/>
  <c r="I453" i="3"/>
  <c r="J453" i="3"/>
  <c r="K453" i="3"/>
  <c r="H453" i="3"/>
  <c r="F453" i="3"/>
  <c r="I207" i="3"/>
  <c r="F207" i="3"/>
  <c r="H207" i="3"/>
  <c r="J207" i="3"/>
  <c r="K207" i="3"/>
  <c r="I194" i="3"/>
  <c r="H194" i="3"/>
  <c r="K194" i="3"/>
  <c r="J194" i="3"/>
  <c r="F194" i="3"/>
  <c r="H202" i="3"/>
  <c r="K202" i="3"/>
  <c r="I202" i="3"/>
  <c r="F202" i="3"/>
  <c r="J202" i="3"/>
  <c r="I200" i="3"/>
  <c r="F200" i="3"/>
  <c r="H200" i="3"/>
  <c r="K200" i="3"/>
  <c r="J200" i="3"/>
  <c r="F198" i="3"/>
  <c r="H198" i="3"/>
  <c r="J198" i="3"/>
  <c r="K198" i="3"/>
  <c r="I198" i="3"/>
  <c r="H56" i="3"/>
  <c r="K56" i="3"/>
  <c r="I56" i="3"/>
  <c r="J56" i="3"/>
  <c r="F56" i="3"/>
  <c r="F7" i="3"/>
  <c r="K7" i="3"/>
  <c r="J7" i="3"/>
  <c r="I7" i="3"/>
  <c r="H7" i="3"/>
  <c r="H35" i="3"/>
  <c r="K35" i="3"/>
  <c r="F35" i="3"/>
  <c r="I35" i="3"/>
  <c r="J35" i="3"/>
  <c r="I38" i="3"/>
  <c r="F38" i="3"/>
  <c r="H38" i="3"/>
  <c r="J38" i="3"/>
  <c r="K38" i="3"/>
  <c r="K55" i="3"/>
  <c r="F55" i="3"/>
  <c r="H55" i="3"/>
  <c r="I55" i="3"/>
  <c r="J55" i="3"/>
  <c r="F14" i="3"/>
  <c r="K14" i="3"/>
  <c r="J14" i="3"/>
  <c r="H14" i="3"/>
  <c r="I14" i="3"/>
  <c r="I13" i="3"/>
  <c r="H13" i="3"/>
  <c r="K13" i="3"/>
  <c r="J13" i="3"/>
  <c r="F13" i="3"/>
  <c r="K52" i="3"/>
  <c r="F52" i="3"/>
  <c r="I52" i="3"/>
  <c r="J52" i="3"/>
  <c r="H52" i="3"/>
  <c r="J15" i="3"/>
  <c r="I15" i="3"/>
  <c r="H15" i="3"/>
  <c r="K15" i="3"/>
  <c r="F15" i="3"/>
  <c r="J5" i="3"/>
  <c r="H5" i="3"/>
  <c r="K5" i="3"/>
  <c r="F5" i="3"/>
  <c r="I5" i="3"/>
  <c r="J48" i="3"/>
  <c r="I48" i="3"/>
  <c r="H48" i="3"/>
  <c r="F48" i="3"/>
  <c r="K48" i="3"/>
  <c r="J33" i="3"/>
  <c r="H33" i="3"/>
  <c r="K33" i="3"/>
  <c r="I33" i="3"/>
  <c r="F33" i="3"/>
  <c r="J31" i="3"/>
  <c r="H31" i="3"/>
  <c r="F31" i="3"/>
  <c r="K31" i="3"/>
  <c r="I31" i="3"/>
  <c r="H49" i="3"/>
  <c r="I49" i="3"/>
  <c r="K49" i="3"/>
  <c r="F49" i="3"/>
  <c r="J49" i="3"/>
  <c r="H34" i="3"/>
  <c r="J34" i="3"/>
  <c r="I34" i="3"/>
  <c r="F34" i="3"/>
  <c r="K34" i="3"/>
  <c r="H183" i="3"/>
  <c r="J183" i="3"/>
  <c r="K183" i="3"/>
  <c r="F183" i="3"/>
  <c r="I183" i="3"/>
  <c r="K126" i="3"/>
  <c r="J126" i="3"/>
  <c r="F126" i="3"/>
  <c r="H126" i="3"/>
  <c r="I126" i="3"/>
  <c r="F144" i="3"/>
  <c r="I144" i="3"/>
  <c r="J144" i="3"/>
  <c r="H144" i="3"/>
  <c r="K144" i="3"/>
  <c r="J150" i="3"/>
  <c r="K150" i="3"/>
  <c r="F150" i="3"/>
  <c r="H150" i="3"/>
  <c r="I150" i="3"/>
  <c r="K95" i="3"/>
  <c r="J95" i="3"/>
  <c r="I95" i="3"/>
  <c r="H95" i="3"/>
  <c r="F95" i="3"/>
  <c r="J181" i="3"/>
  <c r="F181" i="3"/>
  <c r="I181" i="3"/>
  <c r="K181" i="3"/>
  <c r="H181" i="3"/>
  <c r="K134" i="3"/>
  <c r="F134" i="3"/>
  <c r="J134" i="3"/>
  <c r="H134" i="3"/>
  <c r="I134" i="3"/>
  <c r="J187" i="3"/>
  <c r="H187" i="3"/>
  <c r="I187" i="3"/>
  <c r="F187" i="3"/>
  <c r="K187" i="3"/>
  <c r="H139" i="3"/>
  <c r="J139" i="3"/>
  <c r="F139" i="3"/>
  <c r="K139" i="3"/>
  <c r="I139" i="3"/>
  <c r="K161" i="3"/>
  <c r="J161" i="3"/>
  <c r="F161" i="3"/>
  <c r="I161" i="3"/>
  <c r="H161" i="3"/>
  <c r="K189" i="3"/>
  <c r="J189" i="3"/>
  <c r="F189" i="3"/>
  <c r="H189" i="3"/>
  <c r="I189" i="3"/>
  <c r="K115" i="3"/>
  <c r="H115" i="3"/>
  <c r="I115" i="3"/>
  <c r="J115" i="3"/>
  <c r="F115" i="3"/>
  <c r="K65" i="3"/>
  <c r="I65" i="3"/>
  <c r="F65" i="3"/>
  <c r="J65" i="3"/>
  <c r="H65" i="3"/>
  <c r="J166" i="3"/>
  <c r="H166" i="3"/>
  <c r="K166" i="3"/>
  <c r="I166" i="3"/>
  <c r="F166" i="3"/>
  <c r="I169" i="3"/>
  <c r="J169" i="3"/>
  <c r="F169" i="3"/>
  <c r="H169" i="3"/>
  <c r="K169" i="3"/>
  <c r="K140" i="3"/>
  <c r="J140" i="3"/>
  <c r="I140" i="3"/>
  <c r="H140" i="3"/>
  <c r="F140" i="3"/>
  <c r="I177" i="3"/>
  <c r="J177" i="3"/>
  <c r="H177" i="3"/>
  <c r="F177" i="3"/>
  <c r="K177" i="3"/>
  <c r="K70" i="3"/>
  <c r="I70" i="3"/>
  <c r="H70" i="3"/>
  <c r="J70" i="3"/>
  <c r="F70" i="3"/>
  <c r="J105" i="3"/>
  <c r="I105" i="3"/>
  <c r="K105" i="3"/>
  <c r="F105" i="3"/>
  <c r="H105" i="3"/>
  <c r="I151" i="3"/>
  <c r="K151" i="3"/>
  <c r="F151" i="3"/>
  <c r="H151" i="3"/>
  <c r="J151" i="3"/>
  <c r="J149" i="3"/>
  <c r="H149" i="3"/>
  <c r="F149" i="3"/>
  <c r="I149" i="3"/>
  <c r="K149" i="3"/>
  <c r="J71" i="3"/>
  <c r="K71" i="3"/>
  <c r="I71" i="3"/>
  <c r="H71" i="3"/>
  <c r="F71" i="3"/>
  <c r="F164" i="3"/>
  <c r="K164" i="3"/>
  <c r="J164" i="3"/>
  <c r="I164" i="3"/>
  <c r="H164" i="3"/>
  <c r="H109" i="3"/>
  <c r="I109" i="3"/>
  <c r="J109" i="3"/>
  <c r="K109" i="3"/>
  <c r="F109" i="3"/>
  <c r="F80" i="3"/>
  <c r="J80" i="3"/>
  <c r="K80" i="3"/>
  <c r="H80" i="3"/>
  <c r="I80" i="3"/>
  <c r="I122" i="3"/>
  <c r="K122" i="3"/>
  <c r="J122" i="3"/>
  <c r="H122" i="3"/>
  <c r="F122" i="3"/>
  <c r="F157" i="3"/>
  <c r="H157" i="3"/>
  <c r="I157" i="3"/>
  <c r="J157" i="3"/>
  <c r="K157" i="3"/>
  <c r="J182" i="3"/>
  <c r="I182" i="3"/>
  <c r="F182" i="3"/>
  <c r="H182" i="3"/>
  <c r="K182" i="3"/>
  <c r="J142" i="3"/>
  <c r="I142" i="3"/>
  <c r="K142" i="3"/>
  <c r="F142" i="3"/>
  <c r="H142" i="3"/>
  <c r="J160" i="3"/>
  <c r="K160" i="3"/>
  <c r="F160" i="3"/>
  <c r="H160" i="3"/>
  <c r="I160" i="3"/>
  <c r="F98" i="3"/>
  <c r="H98" i="3"/>
  <c r="K98" i="3"/>
  <c r="J98" i="3"/>
  <c r="I98" i="3"/>
  <c r="I184" i="3"/>
  <c r="K184" i="3"/>
  <c r="J184" i="3"/>
  <c r="F184" i="3"/>
  <c r="H184" i="3"/>
  <c r="J180" i="3"/>
  <c r="F180" i="3"/>
  <c r="I180" i="3"/>
  <c r="K180" i="3"/>
  <c r="H180" i="3"/>
  <c r="F190" i="3"/>
  <c r="J190" i="3"/>
  <c r="I190" i="3"/>
  <c r="H190" i="3"/>
  <c r="K190" i="3"/>
  <c r="K3" i="8"/>
  <c r="J3" i="8"/>
  <c r="I224" i="3"/>
  <c r="F224" i="3"/>
  <c r="K224" i="3"/>
  <c r="H224" i="3"/>
  <c r="J224" i="3"/>
  <c r="F235" i="3"/>
  <c r="I235" i="3"/>
  <c r="J235" i="3"/>
  <c r="K235" i="3"/>
  <c r="H235" i="3"/>
  <c r="J398" i="3"/>
  <c r="K398" i="3"/>
  <c r="F398" i="3"/>
  <c r="H398" i="3"/>
  <c r="I398" i="3"/>
  <c r="H454" i="3"/>
  <c r="F454" i="3"/>
  <c r="J454" i="3"/>
  <c r="I454" i="3"/>
  <c r="K454" i="3"/>
  <c r="I293" i="3"/>
  <c r="F293" i="3"/>
  <c r="K293" i="3"/>
  <c r="J293" i="3"/>
  <c r="H293" i="3"/>
  <c r="J402" i="3"/>
  <c r="K402" i="3"/>
  <c r="H402" i="3"/>
  <c r="F402" i="3"/>
  <c r="I402" i="3"/>
  <c r="F418" i="3"/>
  <c r="I418" i="3"/>
  <c r="H418" i="3"/>
  <c r="K418" i="3"/>
  <c r="J418" i="3"/>
  <c r="I335" i="3"/>
  <c r="J335" i="3"/>
  <c r="K335" i="3"/>
  <c r="F335" i="3"/>
  <c r="H335" i="3"/>
  <c r="I417" i="3"/>
  <c r="H417" i="3"/>
  <c r="F417" i="3"/>
  <c r="K417" i="3"/>
  <c r="J417" i="3"/>
  <c r="K416" i="3"/>
  <c r="F416" i="3"/>
  <c r="H416" i="3"/>
  <c r="I416" i="3"/>
  <c r="J416" i="3"/>
  <c r="H320" i="3"/>
  <c r="K320" i="3"/>
  <c r="I320" i="3"/>
  <c r="J320" i="3"/>
  <c r="F320" i="3"/>
  <c r="H382" i="3"/>
  <c r="I382" i="3"/>
  <c r="F382" i="3"/>
  <c r="K382" i="3"/>
  <c r="J382" i="3"/>
  <c r="K426" i="3"/>
  <c r="J426" i="3"/>
  <c r="F426" i="3"/>
  <c r="I426" i="3"/>
  <c r="H426" i="3"/>
  <c r="K393" i="3"/>
  <c r="J393" i="3"/>
  <c r="I393" i="3"/>
  <c r="H393" i="3"/>
  <c r="F393" i="3"/>
  <c r="I432" i="3"/>
  <c r="K432" i="3"/>
  <c r="J432" i="3"/>
  <c r="F432" i="3"/>
  <c r="H432" i="3"/>
  <c r="H196" i="3"/>
  <c r="F196" i="3"/>
  <c r="J196" i="3"/>
  <c r="K196" i="3"/>
  <c r="I196" i="3"/>
  <c r="J208" i="3"/>
  <c r="I208" i="3"/>
  <c r="F208" i="3"/>
  <c r="H208" i="3"/>
  <c r="K208" i="3"/>
  <c r="H195" i="3"/>
  <c r="I195" i="3"/>
  <c r="J195" i="3"/>
  <c r="F195" i="3"/>
  <c r="K195" i="3"/>
  <c r="F197" i="3"/>
  <c r="K197" i="3"/>
  <c r="J197" i="3"/>
  <c r="I197" i="3"/>
  <c r="H197" i="3"/>
  <c r="H27" i="3"/>
  <c r="J27" i="3"/>
  <c r="K27" i="3"/>
  <c r="F27" i="3"/>
  <c r="I27" i="3"/>
  <c r="I17" i="3"/>
  <c r="F17" i="3"/>
  <c r="J17" i="3"/>
  <c r="K17" i="3"/>
  <c r="H17" i="3"/>
  <c r="J53" i="3"/>
  <c r="F53" i="3"/>
  <c r="I53" i="3"/>
  <c r="H53" i="3"/>
  <c r="K53" i="3"/>
  <c r="I37" i="3"/>
  <c r="K37" i="3"/>
  <c r="F37" i="3"/>
  <c r="J37" i="3"/>
  <c r="H37" i="3"/>
  <c r="K51" i="3"/>
  <c r="F51" i="3"/>
  <c r="J51" i="3"/>
  <c r="H51" i="3"/>
  <c r="I51" i="3"/>
  <c r="H47" i="3"/>
  <c r="K47" i="3"/>
  <c r="F47" i="3"/>
  <c r="J47" i="3"/>
  <c r="I47" i="3"/>
  <c r="J20" i="3"/>
  <c r="I20" i="3"/>
  <c r="F20" i="3"/>
  <c r="K20" i="3"/>
  <c r="H20" i="3"/>
  <c r="H32" i="3"/>
  <c r="J32" i="3"/>
  <c r="I32" i="3"/>
  <c r="K32" i="3"/>
  <c r="F32" i="3"/>
  <c r="I44" i="3"/>
  <c r="K44" i="3"/>
  <c r="J44" i="3"/>
  <c r="F44" i="3"/>
  <c r="H44" i="3"/>
  <c r="I19" i="3"/>
  <c r="J19" i="3"/>
  <c r="F19" i="3"/>
  <c r="K19" i="3"/>
  <c r="H19" i="3"/>
  <c r="F58" i="3"/>
  <c r="I58" i="3"/>
  <c r="H58" i="3"/>
  <c r="J58" i="3"/>
  <c r="K58" i="3"/>
  <c r="J30" i="3"/>
  <c r="K30" i="3"/>
  <c r="H30" i="3"/>
  <c r="F30" i="3"/>
  <c r="I30" i="3"/>
  <c r="H50" i="3"/>
  <c r="J50" i="3"/>
  <c r="F50" i="3"/>
  <c r="I50" i="3"/>
  <c r="K50" i="3"/>
  <c r="F24" i="3"/>
  <c r="I24" i="3"/>
  <c r="H24" i="3"/>
  <c r="J24" i="3"/>
  <c r="K24" i="3"/>
  <c r="I185" i="3"/>
  <c r="J185" i="3"/>
  <c r="K185" i="3"/>
  <c r="H185" i="3"/>
  <c r="F185" i="3"/>
  <c r="F123" i="3"/>
  <c r="K123" i="3"/>
  <c r="I123" i="3"/>
  <c r="J123" i="3"/>
  <c r="H123" i="3"/>
  <c r="H170" i="3"/>
  <c r="I170" i="3"/>
  <c r="J170" i="3"/>
  <c r="F170" i="3"/>
  <c r="K170" i="3"/>
  <c r="H79" i="3"/>
  <c r="J79" i="3"/>
  <c r="F79" i="3"/>
  <c r="I79" i="3"/>
  <c r="K79" i="3"/>
  <c r="J74" i="3"/>
  <c r="K74" i="3"/>
  <c r="H74" i="3"/>
  <c r="I74" i="3"/>
  <c r="F74" i="3"/>
  <c r="J84" i="3"/>
  <c r="H84" i="3"/>
  <c r="I84" i="3"/>
  <c r="K84" i="3"/>
  <c r="F84" i="3"/>
  <c r="K138" i="3"/>
  <c r="F138" i="3"/>
  <c r="I138" i="3"/>
  <c r="J138" i="3"/>
  <c r="H138" i="3"/>
  <c r="K119" i="3"/>
  <c r="F119" i="3"/>
  <c r="I119" i="3"/>
  <c r="J119" i="3"/>
  <c r="H119" i="3"/>
  <c r="I110" i="3"/>
  <c r="F110" i="3"/>
  <c r="K110" i="3"/>
  <c r="H110" i="3"/>
  <c r="J110" i="3"/>
  <c r="F131" i="3"/>
  <c r="J131" i="3"/>
  <c r="I131" i="3"/>
  <c r="H131" i="3"/>
  <c r="K131" i="3"/>
  <c r="H193" i="3"/>
  <c r="K193" i="3"/>
  <c r="I193" i="3"/>
  <c r="F193" i="3"/>
  <c r="J193" i="3"/>
  <c r="F94" i="3"/>
  <c r="J94" i="3"/>
  <c r="I94" i="3"/>
  <c r="K94" i="3"/>
  <c r="H94" i="3"/>
  <c r="F152" i="3"/>
  <c r="H152" i="3"/>
  <c r="J152" i="3"/>
  <c r="K152" i="3"/>
  <c r="I152" i="3"/>
  <c r="F67" i="3"/>
  <c r="I67" i="3"/>
  <c r="H67" i="3"/>
  <c r="J67" i="3"/>
  <c r="K67" i="3"/>
  <c r="I91" i="3"/>
  <c r="J91" i="3"/>
  <c r="H91" i="3"/>
  <c r="F91" i="3"/>
  <c r="K91" i="3"/>
  <c r="J145" i="3"/>
  <c r="I145" i="3"/>
  <c r="K145" i="3"/>
  <c r="F145" i="3"/>
  <c r="H145" i="3"/>
  <c r="H118" i="3"/>
  <c r="I118" i="3"/>
  <c r="F118" i="3"/>
  <c r="K118" i="3"/>
  <c r="J118" i="3"/>
  <c r="I82" i="3"/>
  <c r="F82" i="3"/>
  <c r="K82" i="3"/>
  <c r="H82" i="3"/>
  <c r="J82" i="3"/>
  <c r="H92" i="3"/>
  <c r="I92" i="3"/>
  <c r="K92" i="3"/>
  <c r="J92" i="3"/>
  <c r="F92" i="3"/>
  <c r="H146" i="3"/>
  <c r="K146" i="3"/>
  <c r="I146" i="3"/>
  <c r="F146" i="3"/>
  <c r="J146" i="3"/>
  <c r="J137" i="3"/>
  <c r="K137" i="3"/>
  <c r="F137" i="3"/>
  <c r="I137" i="3"/>
  <c r="H137" i="3"/>
  <c r="I85" i="3"/>
  <c r="F85" i="3"/>
  <c r="K85" i="3"/>
  <c r="H85" i="3"/>
  <c r="J85" i="3"/>
  <c r="I77" i="3"/>
  <c r="J77" i="3"/>
  <c r="F77" i="3"/>
  <c r="K77" i="3"/>
  <c r="H77" i="3"/>
  <c r="H156" i="3"/>
  <c r="J156" i="3"/>
  <c r="F156" i="3"/>
  <c r="I156" i="3"/>
  <c r="K156" i="3"/>
  <c r="I93" i="3"/>
  <c r="H93" i="3"/>
  <c r="K93" i="3"/>
  <c r="J93" i="3"/>
  <c r="F93" i="3"/>
  <c r="J135" i="3"/>
  <c r="F135" i="3"/>
  <c r="K135" i="3"/>
  <c r="I135" i="3"/>
  <c r="H135" i="3"/>
  <c r="F103" i="3"/>
  <c r="J103" i="3"/>
  <c r="H103" i="3"/>
  <c r="K103" i="3"/>
  <c r="I103" i="3"/>
  <c r="F66" i="3"/>
  <c r="K66" i="3"/>
  <c r="H66" i="3"/>
  <c r="I66" i="3"/>
  <c r="J66" i="3"/>
  <c r="J159" i="3"/>
  <c r="H159" i="3"/>
  <c r="I159" i="3"/>
  <c r="K159" i="3"/>
  <c r="F159" i="3"/>
  <c r="J167" i="3"/>
  <c r="H167" i="3"/>
  <c r="I167" i="3"/>
  <c r="F167" i="3"/>
  <c r="K167" i="3"/>
  <c r="K76" i="3"/>
  <c r="H76" i="3"/>
  <c r="J76" i="3"/>
  <c r="I76" i="3"/>
  <c r="F76" i="3"/>
  <c r="I128" i="3"/>
  <c r="K128" i="3"/>
  <c r="F128" i="3"/>
  <c r="H128" i="3"/>
  <c r="J128" i="3"/>
  <c r="J162" i="3"/>
  <c r="H162" i="3"/>
  <c r="F162" i="3"/>
  <c r="K162" i="3"/>
  <c r="I162" i="3"/>
  <c r="K219" i="3"/>
  <c r="F219" i="3"/>
  <c r="J219" i="3"/>
  <c r="I219" i="3"/>
  <c r="H219" i="3"/>
  <c r="K232" i="3"/>
  <c r="H232" i="3"/>
  <c r="I232" i="3"/>
  <c r="J232" i="3"/>
  <c r="F232" i="3"/>
  <c r="F307" i="3"/>
  <c r="J307" i="3"/>
  <c r="H307" i="3"/>
  <c r="I307" i="3"/>
  <c r="K307" i="3"/>
  <c r="J448" i="3"/>
  <c r="I448" i="3"/>
  <c r="F448" i="3"/>
  <c r="K448" i="3"/>
  <c r="H448" i="3"/>
  <c r="F456" i="3"/>
  <c r="J456" i="3"/>
  <c r="K456" i="3"/>
  <c r="H456" i="3"/>
  <c r="I456" i="3"/>
  <c r="F337" i="3"/>
  <c r="I337" i="3"/>
  <c r="J337" i="3"/>
  <c r="H337" i="3"/>
  <c r="K337" i="3"/>
  <c r="I451" i="3"/>
  <c r="K451" i="3"/>
  <c r="J451" i="3"/>
  <c r="H451" i="3"/>
  <c r="F451" i="3"/>
  <c r="I244" i="3"/>
  <c r="F244" i="3"/>
  <c r="H244" i="3"/>
  <c r="K244" i="3"/>
  <c r="J244" i="3"/>
  <c r="J347" i="3"/>
  <c r="H347" i="3"/>
  <c r="I347" i="3"/>
  <c r="F347" i="3"/>
  <c r="K347" i="3"/>
  <c r="K390" i="3"/>
  <c r="H390" i="3"/>
  <c r="J390" i="3"/>
  <c r="F390" i="3"/>
  <c r="I390" i="3"/>
  <c r="I404" i="3"/>
  <c r="K404" i="3"/>
  <c r="F404" i="3"/>
  <c r="J404" i="3"/>
  <c r="H404" i="3"/>
  <c r="J443" i="3"/>
  <c r="F443" i="3"/>
  <c r="I443" i="3"/>
  <c r="K443" i="3"/>
  <c r="H443" i="3"/>
  <c r="F375" i="3"/>
  <c r="J375" i="3"/>
  <c r="H375" i="3"/>
  <c r="I375" i="3"/>
  <c r="K375" i="3"/>
  <c r="K310" i="3"/>
  <c r="I310" i="3"/>
  <c r="F310" i="3"/>
  <c r="H310" i="3"/>
  <c r="J310" i="3"/>
  <c r="K256" i="3"/>
  <c r="I256" i="3"/>
  <c r="J256" i="3"/>
  <c r="F256" i="3"/>
  <c r="H256" i="3"/>
  <c r="K209" i="3"/>
  <c r="F209" i="3"/>
  <c r="I209" i="3"/>
  <c r="H209" i="3"/>
  <c r="J209" i="3"/>
  <c r="I203" i="3"/>
  <c r="F203" i="3"/>
  <c r="K203" i="3"/>
  <c r="H203" i="3"/>
  <c r="J203" i="3"/>
  <c r="I204" i="3"/>
  <c r="K204" i="3"/>
  <c r="J204" i="3"/>
  <c r="F204" i="3"/>
  <c r="H204" i="3"/>
  <c r="K206" i="3"/>
  <c r="I206" i="3"/>
  <c r="J206" i="3"/>
  <c r="H206" i="3"/>
  <c r="F206" i="3"/>
  <c r="F6" i="3"/>
  <c r="K6" i="3"/>
  <c r="I6" i="3"/>
  <c r="H6" i="3"/>
  <c r="J6" i="3"/>
  <c r="I16" i="3"/>
  <c r="J16" i="3"/>
  <c r="K16" i="3"/>
  <c r="F16" i="3"/>
  <c r="H16" i="3"/>
  <c r="I57" i="3"/>
  <c r="F57" i="3"/>
  <c r="K57" i="3"/>
  <c r="J57" i="3"/>
  <c r="H57" i="3"/>
  <c r="F62" i="3"/>
  <c r="H62" i="3"/>
  <c r="K62" i="3"/>
  <c r="I62" i="3"/>
  <c r="J62" i="3"/>
  <c r="H60" i="3"/>
  <c r="J60" i="3"/>
  <c r="F60" i="3"/>
  <c r="K60" i="3"/>
  <c r="I60" i="3"/>
  <c r="K42" i="3"/>
  <c r="F42" i="3"/>
  <c r="J42" i="3"/>
  <c r="H42" i="3"/>
  <c r="I42" i="3"/>
  <c r="H11" i="3"/>
  <c r="K11" i="3"/>
  <c r="J11" i="3"/>
  <c r="F11" i="3"/>
  <c r="I11" i="3"/>
  <c r="K4" i="3"/>
  <c r="I4" i="3"/>
  <c r="J4" i="3"/>
  <c r="F4" i="3"/>
  <c r="H4" i="3"/>
  <c r="H40" i="3"/>
  <c r="I40" i="3"/>
  <c r="J40" i="3"/>
  <c r="K40" i="3"/>
  <c r="F40" i="3"/>
  <c r="K12" i="3"/>
  <c r="I12" i="3"/>
  <c r="H12" i="3"/>
  <c r="J12" i="3"/>
  <c r="F12" i="3"/>
  <c r="F25" i="3"/>
  <c r="K25" i="3"/>
  <c r="H25" i="3"/>
  <c r="I25" i="3"/>
  <c r="J25" i="3"/>
  <c r="J22" i="3"/>
  <c r="F22" i="3"/>
  <c r="I22" i="3"/>
  <c r="K22" i="3"/>
  <c r="H22" i="3"/>
  <c r="H54" i="3"/>
  <c r="I54" i="3"/>
  <c r="J54" i="3"/>
  <c r="K54" i="3"/>
  <c r="F54" i="3"/>
  <c r="F26" i="3"/>
  <c r="J26" i="3"/>
  <c r="H26" i="3"/>
  <c r="I26" i="3"/>
  <c r="K26" i="3"/>
  <c r="K9" i="3"/>
  <c r="H9" i="3"/>
  <c r="I9" i="3"/>
  <c r="J9" i="3"/>
  <c r="F9" i="3"/>
  <c r="I120" i="3"/>
  <c r="K120" i="3"/>
  <c r="J120" i="3"/>
  <c r="H120" i="3"/>
  <c r="F120" i="3"/>
  <c r="I129" i="3"/>
  <c r="H129" i="3"/>
  <c r="F129" i="3"/>
  <c r="J129" i="3"/>
  <c r="K129" i="3"/>
  <c r="I88" i="3"/>
  <c r="F88" i="3"/>
  <c r="J88" i="3"/>
  <c r="K88" i="3"/>
  <c r="H88" i="3"/>
  <c r="J173" i="3"/>
  <c r="I173" i="3"/>
  <c r="F173" i="3"/>
  <c r="K173" i="3"/>
  <c r="H173" i="3"/>
  <c r="H69" i="3"/>
  <c r="F69" i="3"/>
  <c r="J69" i="3"/>
  <c r="I69" i="3"/>
  <c r="K69" i="3"/>
  <c r="J90" i="3"/>
  <c r="I90" i="3"/>
  <c r="H90" i="3"/>
  <c r="K90" i="3"/>
  <c r="F90" i="3"/>
  <c r="K112" i="3"/>
  <c r="F112" i="3"/>
  <c r="J112" i="3"/>
  <c r="H112" i="3"/>
  <c r="I112" i="3"/>
  <c r="K141" i="3"/>
  <c r="I141" i="3"/>
  <c r="F141" i="3"/>
  <c r="J141" i="3"/>
  <c r="H141" i="3"/>
  <c r="H175" i="3"/>
  <c r="F175" i="3"/>
  <c r="I175" i="3"/>
  <c r="K175" i="3"/>
  <c r="J175" i="3"/>
  <c r="F78" i="3"/>
  <c r="J78" i="3"/>
  <c r="I78" i="3"/>
  <c r="H78" i="3"/>
  <c r="K78" i="3"/>
  <c r="K171" i="3"/>
  <c r="J171" i="3"/>
  <c r="F171" i="3"/>
  <c r="I171" i="3"/>
  <c r="H171" i="3"/>
  <c r="F97" i="3"/>
  <c r="J97" i="3"/>
  <c r="I97" i="3"/>
  <c r="H97" i="3"/>
  <c r="K97" i="3"/>
  <c r="I116" i="3"/>
  <c r="J116" i="3"/>
  <c r="H116" i="3"/>
  <c r="F116" i="3"/>
  <c r="K116" i="3"/>
  <c r="K83" i="3"/>
  <c r="I83" i="3"/>
  <c r="F83" i="3"/>
  <c r="J83" i="3"/>
  <c r="H83" i="3"/>
  <c r="J148" i="3"/>
  <c r="K148" i="3"/>
  <c r="F148" i="3"/>
  <c r="I148" i="3"/>
  <c r="H148" i="3"/>
  <c r="F107" i="3"/>
  <c r="J107" i="3"/>
  <c r="H107" i="3"/>
  <c r="I107" i="3"/>
  <c r="K107" i="3"/>
  <c r="K101" i="3"/>
  <c r="J101" i="3"/>
  <c r="I101" i="3"/>
  <c r="F101" i="3"/>
  <c r="H101" i="3"/>
  <c r="H114" i="3"/>
  <c r="K114" i="3"/>
  <c r="F114" i="3"/>
  <c r="I114" i="3"/>
  <c r="J114" i="3"/>
  <c r="K111" i="3"/>
  <c r="I111" i="3"/>
  <c r="J111" i="3"/>
  <c r="H111" i="3"/>
  <c r="F111" i="3"/>
  <c r="K100" i="3"/>
  <c r="H100" i="3"/>
  <c r="I100" i="3"/>
  <c r="F100" i="3"/>
  <c r="J100" i="3"/>
  <c r="I3" i="3"/>
  <c r="J3" i="3"/>
  <c r="H3" i="3"/>
  <c r="K3" i="3"/>
  <c r="F3" i="3"/>
  <c r="K87" i="3"/>
  <c r="I87" i="3"/>
  <c r="F87" i="3"/>
  <c r="J87" i="3"/>
  <c r="H87" i="3"/>
  <c r="K179" i="3"/>
  <c r="J179" i="3"/>
  <c r="F179" i="3"/>
  <c r="I179" i="3"/>
  <c r="H179" i="3"/>
  <c r="I132" i="3"/>
  <c r="F132" i="3"/>
  <c r="H132" i="3"/>
  <c r="K132" i="3"/>
  <c r="J132" i="3"/>
  <c r="J147" i="3"/>
  <c r="K147" i="3"/>
  <c r="F147" i="3"/>
  <c r="I147" i="3"/>
  <c r="H147" i="3"/>
  <c r="I158" i="3"/>
  <c r="K158" i="3"/>
  <c r="H158" i="3"/>
  <c r="J158" i="3"/>
  <c r="F158" i="3"/>
  <c r="F81" i="3"/>
  <c r="I81" i="3"/>
  <c r="J81" i="3"/>
  <c r="H81" i="3"/>
  <c r="K81" i="3"/>
  <c r="H75" i="3"/>
  <c r="I75" i="3"/>
  <c r="J75" i="3"/>
  <c r="F75" i="3"/>
  <c r="K75" i="3"/>
  <c r="J143" i="3"/>
  <c r="H143" i="3"/>
  <c r="F143" i="3"/>
  <c r="K143" i="3"/>
  <c r="I143" i="3"/>
  <c r="I133" i="3"/>
  <c r="F133" i="3"/>
  <c r="K133" i="3"/>
  <c r="H133" i="3"/>
  <c r="J133" i="3"/>
  <c r="K174" i="3"/>
  <c r="H174" i="3"/>
  <c r="F174" i="3"/>
  <c r="J174" i="3"/>
  <c r="I174" i="3"/>
  <c r="H165" i="3"/>
  <c r="K165" i="3"/>
  <c r="F165" i="3"/>
  <c r="J165" i="3"/>
  <c r="I165" i="3"/>
  <c r="K191" i="3"/>
  <c r="J191" i="3"/>
  <c r="F191" i="3"/>
  <c r="H191" i="3"/>
  <c r="I191" i="3"/>
  <c r="K4" i="8"/>
  <c r="J4" i="8"/>
  <c r="J221" i="3"/>
  <c r="H221" i="3"/>
  <c r="K221" i="3"/>
  <c r="F221" i="3"/>
  <c r="I221" i="3"/>
  <c r="I225" i="3"/>
  <c r="J225" i="3"/>
  <c r="F225" i="3"/>
  <c r="K225" i="3"/>
  <c r="H225" i="3"/>
  <c r="I239" i="3"/>
  <c r="F239" i="3"/>
  <c r="H239" i="3"/>
  <c r="K239" i="3"/>
  <c r="J239" i="3"/>
  <c r="J267" i="3"/>
  <c r="I267" i="3"/>
  <c r="F267" i="3"/>
  <c r="K267" i="3"/>
  <c r="H267" i="3"/>
  <c r="H355" i="3"/>
  <c r="K355" i="3"/>
  <c r="F355" i="3"/>
  <c r="I355" i="3"/>
  <c r="J355" i="3"/>
  <c r="K408" i="3"/>
  <c r="F408" i="3"/>
  <c r="J408" i="3"/>
  <c r="H408" i="3"/>
  <c r="I408" i="3"/>
  <c r="J341" i="3"/>
  <c r="H341" i="3"/>
  <c r="F341" i="3"/>
  <c r="K341" i="3"/>
  <c r="I341" i="3"/>
  <c r="J437" i="3"/>
  <c r="F437" i="3"/>
  <c r="H437" i="3"/>
  <c r="K437" i="3"/>
  <c r="I437" i="3"/>
  <c r="J279" i="3"/>
  <c r="I279" i="3"/>
  <c r="K279" i="3"/>
  <c r="H279" i="3"/>
  <c r="F279" i="3"/>
  <c r="K333" i="3"/>
  <c r="F333" i="3"/>
  <c r="H333" i="3"/>
  <c r="J333" i="3"/>
  <c r="I333" i="3"/>
  <c r="H313" i="3"/>
  <c r="J313" i="3"/>
  <c r="I313" i="3"/>
  <c r="K313" i="3"/>
  <c r="F313" i="3"/>
  <c r="F441" i="3"/>
  <c r="H441" i="3"/>
  <c r="K441" i="3"/>
  <c r="J441" i="3"/>
  <c r="I441" i="3"/>
  <c r="K343" i="3"/>
  <c r="F343" i="3"/>
  <c r="H343" i="3"/>
  <c r="J343" i="3"/>
  <c r="I343" i="3"/>
  <c r="H315" i="3"/>
  <c r="I315" i="3"/>
  <c r="J315" i="3"/>
  <c r="K315" i="3"/>
  <c r="F315" i="3"/>
  <c r="F262" i="3"/>
  <c r="K262" i="3"/>
  <c r="H262" i="3"/>
  <c r="J262" i="3"/>
  <c r="I262" i="3"/>
  <c r="I395" i="3"/>
  <c r="J395" i="3"/>
  <c r="H395" i="3"/>
  <c r="K395" i="3"/>
  <c r="F395" i="3"/>
  <c r="K906" i="8"/>
  <c r="J906" i="8"/>
  <c r="K729" i="8"/>
  <c r="J729" i="8"/>
  <c r="J521" i="3"/>
  <c r="K521" i="3"/>
  <c r="F521" i="3"/>
  <c r="I521" i="3"/>
  <c r="H521" i="3"/>
  <c r="H621" i="3"/>
  <c r="J621" i="3"/>
  <c r="F621" i="3"/>
  <c r="K621" i="3"/>
  <c r="I621" i="3"/>
  <c r="F643" i="3"/>
  <c r="J643" i="3"/>
  <c r="H643" i="3"/>
  <c r="I643" i="3"/>
  <c r="K643" i="3"/>
  <c r="K712" i="8"/>
  <c r="J712" i="8"/>
  <c r="F257" i="3"/>
  <c r="K257" i="3"/>
  <c r="I257" i="3"/>
  <c r="J257" i="3"/>
  <c r="H257" i="3"/>
  <c r="H259" i="3"/>
  <c r="J259" i="3"/>
  <c r="F259" i="3"/>
  <c r="K259" i="3"/>
  <c r="I259" i="3"/>
  <c r="J804" i="8"/>
  <c r="K804" i="8"/>
  <c r="K927" i="8"/>
  <c r="J927" i="8"/>
  <c r="K819" i="8"/>
  <c r="J819" i="8"/>
  <c r="F656" i="3"/>
  <c r="H656" i="3"/>
  <c r="J656" i="3"/>
  <c r="I656" i="3"/>
  <c r="K656" i="3"/>
  <c r="J694" i="8"/>
  <c r="K694" i="8"/>
  <c r="K809" i="3"/>
  <c r="F809" i="3"/>
  <c r="I809" i="3"/>
  <c r="H809" i="3"/>
  <c r="J809" i="3"/>
  <c r="J760" i="8"/>
  <c r="K760" i="8"/>
  <c r="J496" i="3"/>
  <c r="F496" i="3"/>
  <c r="H496" i="3"/>
  <c r="I496" i="3"/>
  <c r="K496" i="3"/>
  <c r="K958" i="8"/>
  <c r="J958" i="8"/>
  <c r="H673" i="3"/>
  <c r="I673" i="3"/>
  <c r="F673" i="3"/>
  <c r="K673" i="3"/>
  <c r="J673" i="3"/>
  <c r="K788" i="3"/>
  <c r="I788" i="3"/>
  <c r="F788" i="3"/>
  <c r="H788" i="3"/>
  <c r="J788" i="3"/>
  <c r="K850" i="8"/>
  <c r="J850" i="8"/>
  <c r="I895" i="3"/>
  <c r="F895" i="3"/>
  <c r="J895" i="3"/>
  <c r="K895" i="3"/>
  <c r="H895" i="3"/>
  <c r="K817" i="8"/>
  <c r="J817" i="8"/>
  <c r="I692" i="3"/>
  <c r="H692" i="3"/>
  <c r="K692" i="3"/>
  <c r="J692" i="3"/>
  <c r="F692" i="3"/>
  <c r="K593" i="3"/>
  <c r="I593" i="3"/>
  <c r="J593" i="3"/>
  <c r="F593" i="3"/>
  <c r="H593" i="3"/>
  <c r="K706" i="8"/>
  <c r="J706" i="8"/>
  <c r="F620" i="3"/>
  <c r="H620" i="3"/>
  <c r="K620" i="3"/>
  <c r="J620" i="3"/>
  <c r="I620" i="3"/>
  <c r="K905" i="8"/>
  <c r="J905" i="8"/>
  <c r="J827" i="8"/>
  <c r="K827" i="8"/>
  <c r="K989" i="8"/>
  <c r="J989" i="8"/>
  <c r="K829" i="8"/>
  <c r="J829" i="8"/>
  <c r="J963" i="3"/>
  <c r="I963" i="3"/>
  <c r="F963" i="3"/>
  <c r="K963" i="3"/>
  <c r="H963" i="3"/>
  <c r="F970" i="3"/>
  <c r="H970" i="3"/>
  <c r="I970" i="3"/>
  <c r="J970" i="3"/>
  <c r="K970" i="3"/>
  <c r="F651" i="3"/>
  <c r="H651" i="3"/>
  <c r="J651" i="3"/>
  <c r="I651" i="3"/>
  <c r="K651" i="3"/>
  <c r="J812" i="8"/>
  <c r="K812" i="8"/>
  <c r="J872" i="8"/>
  <c r="K872" i="8"/>
  <c r="J968" i="8"/>
  <c r="K968" i="8"/>
  <c r="I756" i="3"/>
  <c r="F756" i="3"/>
  <c r="K756" i="3"/>
  <c r="J756" i="3"/>
  <c r="H756" i="3"/>
  <c r="F900" i="3"/>
  <c r="H900" i="3"/>
  <c r="I900" i="3"/>
  <c r="J900" i="3"/>
  <c r="K900" i="3"/>
  <c r="J713" i="8"/>
  <c r="K713" i="8"/>
  <c r="J711" i="8"/>
  <c r="K711" i="8"/>
  <c r="K788" i="8"/>
  <c r="J788" i="8"/>
  <c r="J891" i="8"/>
  <c r="K891" i="8"/>
  <c r="K663" i="3"/>
  <c r="H663" i="3"/>
  <c r="F663" i="3"/>
  <c r="I663" i="3"/>
  <c r="J663" i="3"/>
  <c r="K965" i="8"/>
  <c r="J965" i="8"/>
  <c r="H597" i="3"/>
  <c r="K597" i="3"/>
  <c r="J597" i="3"/>
  <c r="F597" i="3"/>
  <c r="I597" i="3"/>
  <c r="K545" i="3"/>
  <c r="J545" i="3"/>
  <c r="I545" i="3"/>
  <c r="F545" i="3"/>
  <c r="H545" i="3"/>
  <c r="I726" i="3"/>
  <c r="J726" i="3"/>
  <c r="K726" i="3"/>
  <c r="H726" i="3"/>
  <c r="F726" i="3"/>
  <c r="J851" i="8"/>
  <c r="K851" i="8"/>
  <c r="F491" i="3"/>
  <c r="K491" i="3"/>
  <c r="J491" i="3"/>
  <c r="H491" i="3"/>
  <c r="I491" i="3"/>
  <c r="K966" i="8"/>
  <c r="J966" i="8"/>
  <c r="H628" i="3"/>
  <c r="F628" i="3"/>
  <c r="J628" i="3"/>
  <c r="K628" i="3"/>
  <c r="I628" i="3"/>
  <c r="F982" i="3"/>
  <c r="K982" i="3"/>
  <c r="H982" i="3"/>
  <c r="I982" i="3"/>
  <c r="J982" i="3"/>
  <c r="J960" i="8"/>
  <c r="K960" i="8"/>
  <c r="K707" i="8"/>
  <c r="J707" i="8"/>
  <c r="F770" i="3"/>
  <c r="K770" i="3"/>
  <c r="H770" i="3"/>
  <c r="J770" i="3"/>
  <c r="I770" i="3"/>
  <c r="J861" i="8"/>
  <c r="K861" i="8"/>
  <c r="K693" i="8"/>
  <c r="J693" i="8"/>
  <c r="J653" i="3"/>
  <c r="K653" i="3"/>
  <c r="I653" i="3"/>
  <c r="F653" i="3"/>
  <c r="H653" i="3"/>
  <c r="I821" i="3"/>
  <c r="F821" i="3"/>
  <c r="H821" i="3"/>
  <c r="J821" i="3"/>
  <c r="K821" i="3"/>
  <c r="K523" i="3"/>
  <c r="F523" i="3"/>
  <c r="H523" i="3"/>
  <c r="I523" i="3"/>
  <c r="J523" i="3"/>
  <c r="K885" i="3"/>
  <c r="I885" i="3"/>
  <c r="H885" i="3"/>
  <c r="J885" i="3"/>
  <c r="F885" i="3"/>
  <c r="J910" i="8"/>
  <c r="K910" i="8"/>
  <c r="J979" i="3"/>
  <c r="I979" i="3"/>
  <c r="K979" i="3"/>
  <c r="H979" i="3"/>
  <c r="F979" i="3"/>
  <c r="J838" i="8"/>
  <c r="K838" i="8"/>
  <c r="I715" i="3"/>
  <c r="F715" i="3"/>
  <c r="H715" i="3"/>
  <c r="J715" i="3"/>
  <c r="K715" i="3"/>
  <c r="F733" i="3"/>
  <c r="K733" i="3"/>
  <c r="J733" i="3"/>
  <c r="H733" i="3"/>
  <c r="I733" i="3"/>
  <c r="J898" i="8"/>
  <c r="K898" i="8"/>
  <c r="J987" i="3"/>
  <c r="K987" i="3"/>
  <c r="H987" i="3"/>
  <c r="I987" i="3"/>
  <c r="F987" i="3"/>
  <c r="I894" i="3"/>
  <c r="J894" i="3"/>
  <c r="K894" i="3"/>
  <c r="H894" i="3"/>
  <c r="F894" i="3"/>
  <c r="J806" i="3"/>
  <c r="K806" i="3"/>
  <c r="I806" i="3"/>
  <c r="F806" i="3"/>
  <c r="H806" i="3"/>
  <c r="K945" i="8"/>
  <c r="J945" i="8"/>
  <c r="J783" i="8"/>
  <c r="K783" i="8"/>
  <c r="F708" i="3"/>
  <c r="I708" i="3"/>
  <c r="H708" i="3"/>
  <c r="J708" i="3"/>
  <c r="K708" i="3"/>
  <c r="I954" i="3"/>
  <c r="H954" i="3"/>
  <c r="J954" i="3"/>
  <c r="K954" i="3"/>
  <c r="F954" i="3"/>
  <c r="F670" i="3"/>
  <c r="I670" i="3"/>
  <c r="K670" i="3"/>
  <c r="J670" i="3"/>
  <c r="H670" i="3"/>
  <c r="H548" i="3"/>
  <c r="J548" i="3"/>
  <c r="I548" i="3"/>
  <c r="K548" i="3"/>
  <c r="F548" i="3"/>
  <c r="F695" i="3"/>
  <c r="J695" i="3"/>
  <c r="K695" i="3"/>
  <c r="H695" i="3"/>
  <c r="I695" i="3"/>
  <c r="F774" i="3"/>
  <c r="K774" i="3"/>
  <c r="J774" i="3"/>
  <c r="H774" i="3"/>
  <c r="I774" i="3"/>
  <c r="I479" i="3"/>
  <c r="H479" i="3"/>
  <c r="F479" i="3"/>
  <c r="K479" i="3"/>
  <c r="J479" i="3"/>
  <c r="I587" i="3"/>
  <c r="H587" i="3"/>
  <c r="J587" i="3"/>
  <c r="K587" i="3"/>
  <c r="F587" i="3"/>
  <c r="K222" i="3"/>
  <c r="F222" i="3"/>
  <c r="H222" i="3"/>
  <c r="I222" i="3"/>
  <c r="J222" i="3"/>
  <c r="J212" i="3"/>
  <c r="F212" i="3"/>
  <c r="H212" i="3"/>
  <c r="K212" i="3"/>
  <c r="I212" i="3"/>
  <c r="I214" i="3"/>
  <c r="H214" i="3"/>
  <c r="F214" i="3"/>
  <c r="K214" i="3"/>
  <c r="J214" i="3"/>
  <c r="I220" i="3"/>
  <c r="K220" i="3"/>
  <c r="F220" i="3"/>
  <c r="J220" i="3"/>
  <c r="H220" i="3"/>
  <c r="H223" i="3"/>
  <c r="I223" i="3"/>
  <c r="J223" i="3"/>
  <c r="F223" i="3"/>
  <c r="K223" i="3"/>
  <c r="I230" i="3"/>
  <c r="K230" i="3"/>
  <c r="H230" i="3"/>
  <c r="J230" i="3"/>
  <c r="F230" i="3"/>
  <c r="I231" i="3"/>
  <c r="J231" i="3"/>
  <c r="H231" i="3"/>
  <c r="K231" i="3"/>
  <c r="F231" i="3"/>
  <c r="I233" i="3"/>
  <c r="K233" i="3"/>
  <c r="H233" i="3"/>
  <c r="J233" i="3"/>
  <c r="F233" i="3"/>
  <c r="I317" i="3"/>
  <c r="K317" i="3"/>
  <c r="J317" i="3"/>
  <c r="F317" i="3"/>
  <c r="H317" i="3"/>
  <c r="H268" i="3"/>
  <c r="K268" i="3"/>
  <c r="J268" i="3"/>
  <c r="I268" i="3"/>
  <c r="F268" i="3"/>
  <c r="I396" i="3"/>
  <c r="K396" i="3"/>
  <c r="H396" i="3"/>
  <c r="J396" i="3"/>
  <c r="F396" i="3"/>
  <c r="H358" i="3"/>
  <c r="I358" i="3"/>
  <c r="F358" i="3"/>
  <c r="J358" i="3"/>
  <c r="K358" i="3"/>
  <c r="F436" i="3"/>
  <c r="H436" i="3"/>
  <c r="K436" i="3"/>
  <c r="I436" i="3"/>
  <c r="J436" i="3"/>
  <c r="K428" i="3"/>
  <c r="J428" i="3"/>
  <c r="I428" i="3"/>
  <c r="H428" i="3"/>
  <c r="F428" i="3"/>
  <c r="J380" i="3"/>
  <c r="I380" i="3"/>
  <c r="H380" i="3"/>
  <c r="F380" i="3"/>
  <c r="K380" i="3"/>
  <c r="J334" i="3"/>
  <c r="F334" i="3"/>
  <c r="H334" i="3"/>
  <c r="K334" i="3"/>
  <c r="I334" i="3"/>
  <c r="F376" i="3"/>
  <c r="H376" i="3"/>
  <c r="K376" i="3"/>
  <c r="I376" i="3"/>
  <c r="J376" i="3"/>
  <c r="H389" i="3"/>
  <c r="F389" i="3"/>
  <c r="K389" i="3"/>
  <c r="I389" i="3"/>
  <c r="J389" i="3"/>
  <c r="I435" i="3"/>
  <c r="H435" i="3"/>
  <c r="F435" i="3"/>
  <c r="K435" i="3"/>
  <c r="J435" i="3"/>
  <c r="I285" i="3"/>
  <c r="H285" i="3"/>
  <c r="J285" i="3"/>
  <c r="F285" i="3"/>
  <c r="K285" i="3"/>
  <c r="I345" i="3"/>
  <c r="H345" i="3"/>
  <c r="F345" i="3"/>
  <c r="K345" i="3"/>
  <c r="J345" i="3"/>
  <c r="F276" i="3"/>
  <c r="I276" i="3"/>
  <c r="J276" i="3"/>
  <c r="H276" i="3"/>
  <c r="K276" i="3"/>
  <c r="H370" i="3"/>
  <c r="J370" i="3"/>
  <c r="K370" i="3"/>
  <c r="I370" i="3"/>
  <c r="F370" i="3"/>
  <c r="F354" i="3"/>
  <c r="J354" i="3"/>
  <c r="H354" i="3"/>
  <c r="I354" i="3"/>
  <c r="K354" i="3"/>
  <c r="H399" i="3"/>
  <c r="F399" i="3"/>
  <c r="I399" i="3"/>
  <c r="J399" i="3"/>
  <c r="K399" i="3"/>
  <c r="I431" i="3"/>
  <c r="J431" i="3"/>
  <c r="F431" i="3"/>
  <c r="H431" i="3"/>
  <c r="K431" i="3"/>
  <c r="F406" i="3"/>
  <c r="H406" i="3"/>
  <c r="J406" i="3"/>
  <c r="K406" i="3"/>
  <c r="I406" i="3"/>
  <c r="F444" i="3"/>
  <c r="H444" i="3"/>
  <c r="I444" i="3"/>
  <c r="K444" i="3"/>
  <c r="J444" i="3"/>
  <c r="J409" i="3"/>
  <c r="F409" i="3"/>
  <c r="I409" i="3"/>
  <c r="K409" i="3"/>
  <c r="H409" i="3"/>
  <c r="J297" i="3"/>
  <c r="H297" i="3"/>
  <c r="F297" i="3"/>
  <c r="K297" i="3"/>
  <c r="I297" i="3"/>
  <c r="J365" i="3"/>
  <c r="I365" i="3"/>
  <c r="F365" i="3"/>
  <c r="H365" i="3"/>
  <c r="K365" i="3"/>
  <c r="I419" i="3"/>
  <c r="F419" i="3"/>
  <c r="J419" i="3"/>
  <c r="K419" i="3"/>
  <c r="H419" i="3"/>
  <c r="K252" i="3"/>
  <c r="H252" i="3"/>
  <c r="F252" i="3"/>
  <c r="I252" i="3"/>
  <c r="J252" i="3"/>
  <c r="K384" i="3"/>
  <c r="J384" i="3"/>
  <c r="I384" i="3"/>
  <c r="F384" i="3"/>
  <c r="H384" i="3"/>
  <c r="F410" i="3"/>
  <c r="K410" i="3"/>
  <c r="H410" i="3"/>
  <c r="I410" i="3"/>
  <c r="J410" i="3"/>
  <c r="K329" i="3"/>
  <c r="F329" i="3"/>
  <c r="I329" i="3"/>
  <c r="J329" i="3"/>
  <c r="H329" i="3"/>
  <c r="F386" i="3"/>
  <c r="H386" i="3"/>
  <c r="K386" i="3"/>
  <c r="I386" i="3"/>
  <c r="J386" i="3"/>
  <c r="I357" i="3"/>
  <c r="K357" i="3"/>
  <c r="H357" i="3"/>
  <c r="F357" i="3"/>
  <c r="J357" i="3"/>
  <c r="K322" i="3"/>
  <c r="I322" i="3"/>
  <c r="H322" i="3"/>
  <c r="J322" i="3"/>
  <c r="F322" i="3"/>
  <c r="I265" i="3"/>
  <c r="F265" i="3"/>
  <c r="H265" i="3"/>
  <c r="K265" i="3"/>
  <c r="J265" i="3"/>
  <c r="F383" i="3"/>
  <c r="K383" i="3"/>
  <c r="H383" i="3"/>
  <c r="I383" i="3"/>
  <c r="J383" i="3"/>
  <c r="K349" i="3"/>
  <c r="I349" i="3"/>
  <c r="F349" i="3"/>
  <c r="H349" i="3"/>
  <c r="J349" i="3"/>
  <c r="J378" i="3"/>
  <c r="F378" i="3"/>
  <c r="H378" i="3"/>
  <c r="I378" i="3"/>
  <c r="K378" i="3"/>
  <c r="K445" i="3"/>
  <c r="F445" i="3"/>
  <c r="H445" i="3"/>
  <c r="J445" i="3"/>
  <c r="I445" i="3"/>
  <c r="J394" i="3"/>
  <c r="K394" i="3"/>
  <c r="I394" i="3"/>
  <c r="F394" i="3"/>
  <c r="H394" i="3"/>
  <c r="F446" i="3"/>
  <c r="I446" i="3"/>
  <c r="K446" i="3"/>
  <c r="H446" i="3"/>
  <c r="J446" i="3"/>
  <c r="K272" i="3"/>
  <c r="H272" i="3"/>
  <c r="I272" i="3"/>
  <c r="F272" i="3"/>
  <c r="J272" i="3"/>
  <c r="K277" i="3"/>
  <c r="F277" i="3"/>
  <c r="J277" i="3"/>
  <c r="H277" i="3"/>
  <c r="I277" i="3"/>
  <c r="F364" i="3"/>
  <c r="H364" i="3"/>
  <c r="J364" i="3"/>
  <c r="I364" i="3"/>
  <c r="K364" i="3"/>
  <c r="J462" i="3"/>
  <c r="H462" i="3"/>
  <c r="K462" i="3"/>
  <c r="F462" i="3"/>
  <c r="I462" i="3"/>
  <c r="K429" i="3"/>
  <c r="H429" i="3"/>
  <c r="F429" i="3"/>
  <c r="I429" i="3"/>
  <c r="J429" i="3"/>
  <c r="K397" i="3"/>
  <c r="I397" i="3"/>
  <c r="F397" i="3"/>
  <c r="H397" i="3"/>
  <c r="J397" i="3"/>
  <c r="I369" i="3"/>
  <c r="H369" i="3"/>
  <c r="J369" i="3"/>
  <c r="K369" i="3"/>
  <c r="F369" i="3"/>
  <c r="H300" i="3"/>
  <c r="K300" i="3"/>
  <c r="F300" i="3"/>
  <c r="J300" i="3"/>
  <c r="I300" i="3"/>
  <c r="J339" i="3"/>
  <c r="F339" i="3"/>
  <c r="I339" i="3"/>
  <c r="H339" i="3"/>
  <c r="K339" i="3"/>
  <c r="J294" i="3"/>
  <c r="I294" i="3"/>
  <c r="K294" i="3"/>
  <c r="F294" i="3"/>
  <c r="H294" i="3"/>
  <c r="I282" i="3"/>
  <c r="F282" i="3"/>
  <c r="K282" i="3"/>
  <c r="J282" i="3"/>
  <c r="H282" i="3"/>
  <c r="K284" i="3"/>
  <c r="H284" i="3"/>
  <c r="J284" i="3"/>
  <c r="I284" i="3"/>
  <c r="F284" i="3"/>
  <c r="J362" i="3"/>
  <c r="K362" i="3"/>
  <c r="I362" i="3"/>
  <c r="F362" i="3"/>
  <c r="H362" i="3"/>
  <c r="I253" i="3"/>
  <c r="K253" i="3"/>
  <c r="F253" i="3"/>
  <c r="H253" i="3"/>
  <c r="J253" i="3"/>
  <c r="F927" i="3"/>
  <c r="J927" i="3"/>
  <c r="I927" i="3"/>
  <c r="H927" i="3"/>
  <c r="K927" i="3"/>
  <c r="K699" i="8"/>
  <c r="J699" i="8"/>
  <c r="K888" i="3"/>
  <c r="F888" i="3"/>
  <c r="J888" i="3"/>
  <c r="I888" i="3"/>
  <c r="H888" i="3"/>
  <c r="J811" i="8"/>
  <c r="K811" i="8"/>
  <c r="J255" i="3"/>
  <c r="K255" i="3"/>
  <c r="I255" i="3"/>
  <c r="F255" i="3"/>
  <c r="H255" i="3"/>
  <c r="J247" i="3"/>
  <c r="F247" i="3"/>
  <c r="H247" i="3"/>
  <c r="K247" i="3"/>
  <c r="I247" i="3"/>
  <c r="J891" i="3"/>
  <c r="H891" i="3"/>
  <c r="K891" i="3"/>
  <c r="F891" i="3"/>
  <c r="I891" i="3"/>
  <c r="F743" i="3"/>
  <c r="K743" i="3"/>
  <c r="J743" i="3"/>
  <c r="H743" i="3"/>
  <c r="I743" i="3"/>
  <c r="J926" i="3"/>
  <c r="I926" i="3"/>
  <c r="H926" i="3"/>
  <c r="K926" i="3"/>
  <c r="F926" i="3"/>
  <c r="J698" i="8"/>
  <c r="K698" i="8"/>
  <c r="H776" i="3"/>
  <c r="J776" i="3"/>
  <c r="K776" i="3"/>
  <c r="I776" i="3"/>
  <c r="F776" i="3"/>
  <c r="K681" i="3"/>
  <c r="J681" i="3"/>
  <c r="I681" i="3"/>
  <c r="H681" i="3"/>
  <c r="F681" i="3"/>
  <c r="J764" i="8"/>
  <c r="K764" i="8"/>
  <c r="J948" i="8"/>
  <c r="K948" i="8"/>
  <c r="K701" i="8"/>
  <c r="J701" i="8"/>
  <c r="K947" i="8"/>
  <c r="J947" i="8"/>
  <c r="J772" i="8"/>
  <c r="K772" i="8"/>
  <c r="J799" i="8"/>
  <c r="K799" i="8"/>
  <c r="J816" i="8"/>
  <c r="K816" i="8"/>
  <c r="K980" i="8"/>
  <c r="J980" i="8"/>
  <c r="K734" i="8"/>
  <c r="J734" i="8"/>
  <c r="K827" i="3"/>
  <c r="F827" i="3"/>
  <c r="I827" i="3"/>
  <c r="H827" i="3"/>
  <c r="J827" i="3"/>
  <c r="K815" i="3"/>
  <c r="H815" i="3"/>
  <c r="J815" i="3"/>
  <c r="I815" i="3"/>
  <c r="F815" i="3"/>
  <c r="J677" i="3"/>
  <c r="F677" i="3"/>
  <c r="I677" i="3"/>
  <c r="H677" i="3"/>
  <c r="K677" i="3"/>
  <c r="J929" i="8"/>
  <c r="K929" i="8"/>
  <c r="J855" i="8"/>
  <c r="K855" i="8"/>
  <c r="K870" i="3"/>
  <c r="J870" i="3"/>
  <c r="H870" i="3"/>
  <c r="F870" i="3"/>
  <c r="I870" i="3"/>
  <c r="J958" i="3"/>
  <c r="H958" i="3"/>
  <c r="F958" i="3"/>
  <c r="I958" i="3"/>
  <c r="K958" i="3"/>
  <c r="J789" i="8"/>
  <c r="K789" i="8"/>
  <c r="K986" i="8"/>
  <c r="J986" i="8"/>
  <c r="K886" i="8"/>
  <c r="J886" i="8"/>
  <c r="I867" i="3"/>
  <c r="J867" i="3"/>
  <c r="H867" i="3"/>
  <c r="K867" i="3"/>
  <c r="F867" i="3"/>
  <c r="K616" i="3"/>
  <c r="J616" i="3"/>
  <c r="F616" i="3"/>
  <c r="I616" i="3"/>
  <c r="H616" i="3"/>
  <c r="K837" i="8"/>
  <c r="J837" i="8"/>
  <c r="H507" i="3"/>
  <c r="J507" i="3"/>
  <c r="I507" i="3"/>
  <c r="K507" i="3"/>
  <c r="F507" i="3"/>
  <c r="J908" i="8"/>
  <c r="K908" i="8"/>
  <c r="K983" i="8"/>
  <c r="J983" i="8"/>
  <c r="F880" i="3"/>
  <c r="J880" i="3"/>
  <c r="H880" i="3"/>
  <c r="K880" i="3"/>
  <c r="I880" i="3"/>
  <c r="J466" i="3"/>
  <c r="I466" i="3"/>
  <c r="F466" i="3"/>
  <c r="H466" i="3"/>
  <c r="K466" i="3"/>
  <c r="K841" i="8"/>
  <c r="J841" i="8"/>
  <c r="J860" i="8"/>
  <c r="K860" i="8"/>
  <c r="J833" i="8"/>
  <c r="K833" i="8"/>
  <c r="I823" i="3"/>
  <c r="J823" i="3"/>
  <c r="F823" i="3"/>
  <c r="K823" i="3"/>
  <c r="H823" i="3"/>
  <c r="K820" i="8"/>
  <c r="J820" i="8"/>
  <c r="J897" i="8"/>
  <c r="K897" i="8"/>
  <c r="J773" i="8"/>
  <c r="K773" i="8"/>
  <c r="J912" i="8"/>
  <c r="K912" i="8"/>
  <c r="J949" i="3"/>
  <c r="I949" i="3"/>
  <c r="H949" i="3"/>
  <c r="K949" i="3"/>
  <c r="F949" i="3"/>
  <c r="K871" i="8"/>
  <c r="J871" i="8"/>
  <c r="F578" i="3"/>
  <c r="J578" i="3"/>
  <c r="I578" i="3"/>
  <c r="K578" i="3"/>
  <c r="H578" i="3"/>
  <c r="I704" i="3"/>
  <c r="J704" i="3"/>
  <c r="H704" i="3"/>
  <c r="K704" i="3"/>
  <c r="F704" i="3"/>
  <c r="J956" i="8"/>
  <c r="K956" i="8"/>
  <c r="J575" i="3"/>
  <c r="F575" i="3"/>
  <c r="H575" i="3"/>
  <c r="K575" i="3"/>
  <c r="I575" i="3"/>
  <c r="J695" i="8"/>
  <c r="K695" i="8"/>
  <c r="J810" i="8"/>
  <c r="K810" i="8"/>
  <c r="J797" i="8"/>
  <c r="K797" i="8"/>
  <c r="J843" i="8"/>
  <c r="K843" i="8"/>
  <c r="J978" i="8"/>
  <c r="K978" i="8"/>
  <c r="K990" i="8"/>
  <c r="J990" i="8"/>
  <c r="J879" i="8"/>
  <c r="K879" i="8"/>
  <c r="F627" i="3"/>
  <c r="J627" i="3"/>
  <c r="K627" i="3"/>
  <c r="I627" i="3"/>
  <c r="H627" i="3"/>
  <c r="F706" i="3"/>
  <c r="H706" i="3"/>
  <c r="J706" i="3"/>
  <c r="I706" i="3"/>
  <c r="K706" i="3"/>
  <c r="K884" i="8"/>
  <c r="J884" i="8"/>
  <c r="K750" i="3"/>
  <c r="F750" i="3"/>
  <c r="J750" i="3"/>
  <c r="I750" i="3"/>
  <c r="H750" i="3"/>
  <c r="K820" i="3"/>
  <c r="J820" i="3"/>
  <c r="H820" i="3"/>
  <c r="I820" i="3"/>
  <c r="F820" i="3"/>
  <c r="K744" i="8"/>
  <c r="J744" i="8"/>
  <c r="K890" i="8"/>
  <c r="J890" i="8"/>
  <c r="J979" i="8"/>
  <c r="K979" i="8"/>
  <c r="K489" i="3"/>
  <c r="J489" i="3"/>
  <c r="H489" i="3"/>
  <c r="F489" i="3"/>
  <c r="I489" i="3"/>
  <c r="F831" i="3"/>
  <c r="K831" i="3"/>
  <c r="J831" i="3"/>
  <c r="I831" i="3"/>
  <c r="H831" i="3"/>
  <c r="J918" i="8"/>
  <c r="K918" i="8"/>
  <c r="H794" i="3"/>
  <c r="K794" i="3"/>
  <c r="I794" i="3"/>
  <c r="F794" i="3"/>
  <c r="J794" i="3"/>
  <c r="J814" i="3"/>
  <c r="H814" i="3"/>
  <c r="K814" i="3"/>
  <c r="F814" i="3"/>
  <c r="I814" i="3"/>
  <c r="J796" i="3"/>
  <c r="I796" i="3"/>
  <c r="F796" i="3"/>
  <c r="K796" i="3"/>
  <c r="H796" i="3"/>
  <c r="J762" i="3"/>
  <c r="F762" i="3"/>
  <c r="I762" i="3"/>
  <c r="H762" i="3"/>
  <c r="K762" i="3"/>
  <c r="J218" i="3"/>
  <c r="K218" i="3"/>
  <c r="I218" i="3"/>
  <c r="F218" i="3"/>
  <c r="H218" i="3"/>
  <c r="K226" i="3"/>
  <c r="J226" i="3"/>
  <c r="H226" i="3"/>
  <c r="F226" i="3"/>
  <c r="I226" i="3"/>
  <c r="H229" i="3"/>
  <c r="I229" i="3"/>
  <c r="J229" i="3"/>
  <c r="F229" i="3"/>
  <c r="K229" i="3"/>
  <c r="H228" i="3"/>
  <c r="J228" i="3"/>
  <c r="I228" i="3"/>
  <c r="K228" i="3"/>
  <c r="F228" i="3"/>
  <c r="H213" i="3"/>
  <c r="J213" i="3"/>
  <c r="I213" i="3"/>
  <c r="F213" i="3"/>
  <c r="K213" i="3"/>
  <c r="H236" i="3"/>
  <c r="I236" i="3"/>
  <c r="J236" i="3"/>
  <c r="F236" i="3"/>
  <c r="K236" i="3"/>
  <c r="K237" i="3"/>
  <c r="I237" i="3"/>
  <c r="F237" i="3"/>
  <c r="J237" i="3"/>
  <c r="H237" i="3"/>
  <c r="F241" i="3"/>
  <c r="J241" i="3"/>
  <c r="H241" i="3"/>
  <c r="K241" i="3"/>
  <c r="I241" i="3"/>
  <c r="H379" i="3"/>
  <c r="K379" i="3"/>
  <c r="I379" i="3"/>
  <c r="J379" i="3"/>
  <c r="F379" i="3"/>
  <c r="J438" i="3"/>
  <c r="K438" i="3"/>
  <c r="F438" i="3"/>
  <c r="H438" i="3"/>
  <c r="I438" i="3"/>
  <c r="I261" i="3"/>
  <c r="H261" i="3"/>
  <c r="K261" i="3"/>
  <c r="F261" i="3"/>
  <c r="J261" i="3"/>
  <c r="I403" i="3"/>
  <c r="F403" i="3"/>
  <c r="K403" i="3"/>
  <c r="H403" i="3"/>
  <c r="J403" i="3"/>
  <c r="I266" i="3"/>
  <c r="H266" i="3"/>
  <c r="J266" i="3"/>
  <c r="F266" i="3"/>
  <c r="K266" i="3"/>
  <c r="F457" i="3"/>
  <c r="I457" i="3"/>
  <c r="H457" i="3"/>
  <c r="K457" i="3"/>
  <c r="J457" i="3"/>
  <c r="K449" i="3"/>
  <c r="I449" i="3"/>
  <c r="F449" i="3"/>
  <c r="H449" i="3"/>
  <c r="J449" i="3"/>
  <c r="K278" i="3"/>
  <c r="I278" i="3"/>
  <c r="H278" i="3"/>
  <c r="J278" i="3"/>
  <c r="F278" i="3"/>
  <c r="K387" i="3"/>
  <c r="J387" i="3"/>
  <c r="F387" i="3"/>
  <c r="I387" i="3"/>
  <c r="H387" i="3"/>
  <c r="I407" i="3"/>
  <c r="F407" i="3"/>
  <c r="K407" i="3"/>
  <c r="J407" i="3"/>
  <c r="H407" i="3"/>
  <c r="J309" i="3"/>
  <c r="I309" i="3"/>
  <c r="F309" i="3"/>
  <c r="K309" i="3"/>
  <c r="H309" i="3"/>
  <c r="J413" i="3"/>
  <c r="H413" i="3"/>
  <c r="I413" i="3"/>
  <c r="K413" i="3"/>
  <c r="F413" i="3"/>
  <c r="F450" i="3"/>
  <c r="I450" i="3"/>
  <c r="K450" i="3"/>
  <c r="J450" i="3"/>
  <c r="H450" i="3"/>
  <c r="K283" i="3"/>
  <c r="J283" i="3"/>
  <c r="I283" i="3"/>
  <c r="F283" i="3"/>
  <c r="H283" i="3"/>
  <c r="I305" i="3"/>
  <c r="H305" i="3"/>
  <c r="K305" i="3"/>
  <c r="J305" i="3"/>
  <c r="F305" i="3"/>
  <c r="I306" i="3"/>
  <c r="J306" i="3"/>
  <c r="H306" i="3"/>
  <c r="F306" i="3"/>
  <c r="K306" i="3"/>
  <c r="H319" i="3"/>
  <c r="I319" i="3"/>
  <c r="K319" i="3"/>
  <c r="F319" i="3"/>
  <c r="J319" i="3"/>
  <c r="I275" i="3"/>
  <c r="J275" i="3"/>
  <c r="F275" i="3"/>
  <c r="H275" i="3"/>
  <c r="K275" i="3"/>
  <c r="F414" i="3"/>
  <c r="K414" i="3"/>
  <c r="I414" i="3"/>
  <c r="H414" i="3"/>
  <c r="J414" i="3"/>
  <c r="F427" i="3"/>
  <c r="I427" i="3"/>
  <c r="J427" i="3"/>
  <c r="K427" i="3"/>
  <c r="H427" i="3"/>
  <c r="K281" i="3"/>
  <c r="F281" i="3"/>
  <c r="I281" i="3"/>
  <c r="J281" i="3"/>
  <c r="H281" i="3"/>
  <c r="J288" i="3"/>
  <c r="K288" i="3"/>
  <c r="F288" i="3"/>
  <c r="H288" i="3"/>
  <c r="I288" i="3"/>
  <c r="F412" i="3"/>
  <c r="K412" i="3"/>
  <c r="H412" i="3"/>
  <c r="J412" i="3"/>
  <c r="I412" i="3"/>
  <c r="H361" i="3"/>
  <c r="J361" i="3"/>
  <c r="K361" i="3"/>
  <c r="F361" i="3"/>
  <c r="I361" i="3"/>
  <c r="K269" i="3"/>
  <c r="H269" i="3"/>
  <c r="F269" i="3"/>
  <c r="J269" i="3"/>
  <c r="I269" i="3"/>
  <c r="H308" i="3"/>
  <c r="K308" i="3"/>
  <c r="J308" i="3"/>
  <c r="F308" i="3"/>
  <c r="I308" i="3"/>
  <c r="J280" i="3"/>
  <c r="K280" i="3"/>
  <c r="F280" i="3"/>
  <c r="H280" i="3"/>
  <c r="I280" i="3"/>
  <c r="I323" i="3"/>
  <c r="H323" i="3"/>
  <c r="F323" i="3"/>
  <c r="K323" i="3"/>
  <c r="J323" i="3"/>
  <c r="K298" i="3"/>
  <c r="H298" i="3"/>
  <c r="F298" i="3"/>
  <c r="I298" i="3"/>
  <c r="J298" i="3"/>
  <c r="I401" i="3"/>
  <c r="H401" i="3"/>
  <c r="K401" i="3"/>
  <c r="J401" i="3"/>
  <c r="F401" i="3"/>
  <c r="F311" i="3"/>
  <c r="J311" i="3"/>
  <c r="I311" i="3"/>
  <c r="K311" i="3"/>
  <c r="H311" i="3"/>
  <c r="I291" i="3"/>
  <c r="H291" i="3"/>
  <c r="J291" i="3"/>
  <c r="F291" i="3"/>
  <c r="K291" i="3"/>
  <c r="K328" i="3"/>
  <c r="H328" i="3"/>
  <c r="J328" i="3"/>
  <c r="F328" i="3"/>
  <c r="I328" i="3"/>
  <c r="I400" i="3"/>
  <c r="F400" i="3"/>
  <c r="H400" i="3"/>
  <c r="J400" i="3"/>
  <c r="K400" i="3"/>
  <c r="K330" i="3"/>
  <c r="H330" i="3"/>
  <c r="I330" i="3"/>
  <c r="F330" i="3"/>
  <c r="J330" i="3"/>
  <c r="I360" i="3"/>
  <c r="F360" i="3"/>
  <c r="K360" i="3"/>
  <c r="J360" i="3"/>
  <c r="H360" i="3"/>
  <c r="H350" i="3"/>
  <c r="J350" i="3"/>
  <c r="F350" i="3"/>
  <c r="I350" i="3"/>
  <c r="K350" i="3"/>
  <c r="J353" i="3"/>
  <c r="K353" i="3"/>
  <c r="H353" i="3"/>
  <c r="I353" i="3"/>
  <c r="F353" i="3"/>
  <c r="J367" i="3"/>
  <c r="F367" i="3"/>
  <c r="K367" i="3"/>
  <c r="H367" i="3"/>
  <c r="I367" i="3"/>
  <c r="J270" i="3"/>
  <c r="F270" i="3"/>
  <c r="K270" i="3"/>
  <c r="H270" i="3"/>
  <c r="I270" i="3"/>
  <c r="H391" i="3"/>
  <c r="J391" i="3"/>
  <c r="I391" i="3"/>
  <c r="K391" i="3"/>
  <c r="F391" i="3"/>
  <c r="J440" i="3"/>
  <c r="H440" i="3"/>
  <c r="F440" i="3"/>
  <c r="K440" i="3"/>
  <c r="I440" i="3"/>
  <c r="I447" i="3"/>
  <c r="K447" i="3"/>
  <c r="H447" i="3"/>
  <c r="J447" i="3"/>
  <c r="F447" i="3"/>
  <c r="J373" i="3"/>
  <c r="K373" i="3"/>
  <c r="F373" i="3"/>
  <c r="I373" i="3"/>
  <c r="H373" i="3"/>
  <c r="J461" i="3"/>
  <c r="H461" i="3"/>
  <c r="F461" i="3"/>
  <c r="I461" i="3"/>
  <c r="K461" i="3"/>
  <c r="K327" i="3"/>
  <c r="H327" i="3"/>
  <c r="I327" i="3"/>
  <c r="F327" i="3"/>
  <c r="J327" i="3"/>
  <c r="F344" i="3"/>
  <c r="I344" i="3"/>
  <c r="J344" i="3"/>
  <c r="H344" i="3"/>
  <c r="K344" i="3"/>
  <c r="H363" i="3"/>
  <c r="F363" i="3"/>
  <c r="K363" i="3"/>
  <c r="I363" i="3"/>
  <c r="J363" i="3"/>
  <c r="H433" i="3"/>
  <c r="K433" i="3"/>
  <c r="I433" i="3"/>
  <c r="J433" i="3"/>
  <c r="F433" i="3"/>
  <c r="F290" i="3"/>
  <c r="J290" i="3"/>
  <c r="I290" i="3"/>
  <c r="H290" i="3"/>
  <c r="K290" i="3"/>
  <c r="J374" i="3"/>
  <c r="H374" i="3"/>
  <c r="K374" i="3"/>
  <c r="I374" i="3"/>
  <c r="F374" i="3"/>
  <c r="H258" i="3"/>
  <c r="I258" i="3"/>
  <c r="F258" i="3"/>
  <c r="J258" i="3"/>
  <c r="K258" i="3"/>
  <c r="J964" i="3"/>
  <c r="I964" i="3"/>
  <c r="H964" i="3"/>
  <c r="F964" i="3"/>
  <c r="K964" i="3"/>
  <c r="F853" i="3"/>
  <c r="H853" i="3"/>
  <c r="J853" i="3"/>
  <c r="I853" i="3"/>
  <c r="K853" i="3"/>
  <c r="H243" i="3"/>
  <c r="F243" i="3"/>
  <c r="K243" i="3"/>
  <c r="I243" i="3"/>
  <c r="J243" i="3"/>
  <c r="K923" i="8"/>
  <c r="J923" i="8"/>
  <c r="J909" i="8"/>
  <c r="K909" i="8"/>
  <c r="J779" i="8"/>
  <c r="K779" i="8"/>
  <c r="K767" i="8"/>
  <c r="J767" i="8"/>
  <c r="F502" i="3"/>
  <c r="I502" i="3"/>
  <c r="J502" i="3"/>
  <c r="H502" i="3"/>
  <c r="K502" i="3"/>
  <c r="K893" i="8"/>
  <c r="J893" i="8"/>
  <c r="K254" i="3"/>
  <c r="I254" i="3"/>
  <c r="F254" i="3"/>
  <c r="H254" i="3"/>
  <c r="J254" i="3"/>
  <c r="F260" i="3"/>
  <c r="J260" i="3"/>
  <c r="K260" i="3"/>
  <c r="I260" i="3"/>
  <c r="H260" i="3"/>
  <c r="I920" i="3"/>
  <c r="F920" i="3"/>
  <c r="H920" i="3"/>
  <c r="K920" i="3"/>
  <c r="J920" i="3"/>
  <c r="I602" i="3"/>
  <c r="J602" i="3"/>
  <c r="H602" i="3"/>
  <c r="F602" i="3"/>
  <c r="K602" i="3"/>
  <c r="J868" i="8"/>
  <c r="K868" i="8"/>
  <c r="K786" i="8"/>
  <c r="J786" i="8"/>
  <c r="I481" i="3"/>
  <c r="H481" i="3"/>
  <c r="F481" i="3"/>
  <c r="K481" i="3"/>
  <c r="J481" i="3"/>
  <c r="K796" i="8"/>
  <c r="J796" i="8"/>
  <c r="K826" i="8"/>
  <c r="J826" i="8"/>
  <c r="J889" i="8"/>
  <c r="K889" i="8"/>
  <c r="J994" i="8"/>
  <c r="K994" i="8"/>
  <c r="K880" i="8"/>
  <c r="J880" i="8"/>
  <c r="K970" i="8"/>
  <c r="J970" i="8"/>
  <c r="K831" i="8"/>
  <c r="J831" i="8"/>
  <c r="K876" i="8"/>
  <c r="J876" i="8"/>
  <c r="K933" i="8"/>
  <c r="J933" i="8"/>
  <c r="J604" i="3"/>
  <c r="F604" i="3"/>
  <c r="K604" i="3"/>
  <c r="H604" i="3"/>
  <c r="I604" i="3"/>
  <c r="J901" i="3"/>
  <c r="I901" i="3"/>
  <c r="H901" i="3"/>
  <c r="F901" i="3"/>
  <c r="K901" i="3"/>
  <c r="K962" i="8"/>
  <c r="J962" i="8"/>
  <c r="J596" i="3"/>
  <c r="I596" i="3"/>
  <c r="H596" i="3"/>
  <c r="F596" i="3"/>
  <c r="K596" i="3"/>
  <c r="J908" i="3"/>
  <c r="F908" i="3"/>
  <c r="K908" i="3"/>
  <c r="H908" i="3"/>
  <c r="I908" i="3"/>
  <c r="H559" i="3"/>
  <c r="I559" i="3"/>
  <c r="K559" i="3"/>
  <c r="F559" i="3"/>
  <c r="J559" i="3"/>
  <c r="J896" i="8"/>
  <c r="K896" i="8"/>
  <c r="K719" i="8"/>
  <c r="J719" i="8"/>
  <c r="H619" i="3"/>
  <c r="I619" i="3"/>
  <c r="J619" i="3"/>
  <c r="K619" i="3"/>
  <c r="F619" i="3"/>
  <c r="F539" i="3"/>
  <c r="J539" i="3"/>
  <c r="I539" i="3"/>
  <c r="K539" i="3"/>
  <c r="H539" i="3"/>
  <c r="I754" i="3"/>
  <c r="K754" i="3"/>
  <c r="J754" i="3"/>
  <c r="F754" i="3"/>
  <c r="H754" i="3"/>
  <c r="H520" i="3"/>
  <c r="I520" i="3"/>
  <c r="J520" i="3"/>
  <c r="K520" i="3"/>
  <c r="F520" i="3"/>
  <c r="J697" i="8"/>
  <c r="K697" i="8"/>
  <c r="H962" i="3"/>
  <c r="F962" i="3"/>
  <c r="I962" i="3"/>
  <c r="J962" i="3"/>
  <c r="K962" i="3"/>
  <c r="J832" i="8"/>
  <c r="K832" i="8"/>
  <c r="J801" i="8"/>
  <c r="K801" i="8"/>
  <c r="K805" i="8"/>
  <c r="J805" i="8"/>
  <c r="J722" i="8"/>
  <c r="K722" i="8"/>
  <c r="I615" i="3"/>
  <c r="J615" i="3"/>
  <c r="H615" i="3"/>
  <c r="F615" i="3"/>
  <c r="K615" i="3"/>
  <c r="J914" i="8"/>
  <c r="K914" i="8"/>
  <c r="H994" i="3"/>
  <c r="J994" i="3"/>
  <c r="I994" i="3"/>
  <c r="F994" i="3"/>
  <c r="K994" i="3"/>
  <c r="J872" i="3"/>
  <c r="F872" i="3"/>
  <c r="H872" i="3"/>
  <c r="K872" i="3"/>
  <c r="I872" i="3"/>
  <c r="K902" i="8"/>
  <c r="J902" i="8"/>
  <c r="I980" i="3"/>
  <c r="J980" i="3"/>
  <c r="H980" i="3"/>
  <c r="F980" i="3"/>
  <c r="K980" i="3"/>
  <c r="K765" i="8"/>
  <c r="J765" i="8"/>
  <c r="H797" i="3"/>
  <c r="F797" i="3"/>
  <c r="I797" i="3"/>
  <c r="J797" i="3"/>
  <c r="K797" i="3"/>
  <c r="J857" i="8"/>
  <c r="K857" i="8"/>
  <c r="H930" i="3"/>
  <c r="K930" i="3"/>
  <c r="F930" i="3"/>
  <c r="I930" i="3"/>
  <c r="J930" i="3"/>
  <c r="K825" i="8"/>
  <c r="J825" i="8"/>
  <c r="K964" i="8"/>
  <c r="J964" i="8"/>
  <c r="K668" i="3"/>
  <c r="J668" i="3"/>
  <c r="H668" i="3"/>
  <c r="I668" i="3"/>
  <c r="F668" i="3"/>
  <c r="F465" i="3"/>
  <c r="K465" i="3"/>
  <c r="J465" i="3"/>
  <c r="H465" i="3"/>
  <c r="I465" i="3"/>
  <c r="F600" i="3"/>
  <c r="H600" i="3"/>
  <c r="I600" i="3"/>
  <c r="K600" i="3"/>
  <c r="J600" i="3"/>
  <c r="H995" i="3"/>
  <c r="I995" i="3"/>
  <c r="K995" i="3"/>
  <c r="J995" i="3"/>
  <c r="F995" i="3"/>
  <c r="K655" i="3"/>
  <c r="I655" i="3"/>
  <c r="J655" i="3"/>
  <c r="F655" i="3"/>
  <c r="H655" i="3"/>
  <c r="K917" i="8"/>
  <c r="J917" i="8"/>
  <c r="J775" i="8"/>
  <c r="K775" i="8"/>
  <c r="F617" i="3"/>
  <c r="J617" i="3"/>
  <c r="K617" i="3"/>
  <c r="I617" i="3"/>
  <c r="H617" i="3"/>
  <c r="I833" i="3"/>
  <c r="H833" i="3"/>
  <c r="K833" i="3"/>
  <c r="J833" i="3"/>
  <c r="F833" i="3"/>
  <c r="J926" i="8"/>
  <c r="K926" i="8"/>
  <c r="H640" i="3"/>
  <c r="F640" i="3"/>
  <c r="J640" i="3"/>
  <c r="I640" i="3"/>
  <c r="K640" i="3"/>
  <c r="K723" i="8"/>
  <c r="J723" i="8"/>
  <c r="K885" i="8"/>
  <c r="J885" i="8"/>
  <c r="J743" i="8"/>
  <c r="K743" i="8"/>
  <c r="J710" i="8"/>
  <c r="K710" i="8"/>
  <c r="J709" i="8"/>
  <c r="K709" i="8"/>
  <c r="K691" i="3"/>
  <c r="I691" i="3"/>
  <c r="J691" i="3"/>
  <c r="F691" i="3"/>
  <c r="H691" i="3"/>
  <c r="K705" i="8"/>
  <c r="J705" i="8"/>
  <c r="I790" i="3"/>
  <c r="K790" i="3"/>
  <c r="J790" i="3"/>
  <c r="F790" i="3"/>
  <c r="H790" i="3"/>
  <c r="J638" i="3"/>
  <c r="K638" i="3"/>
  <c r="F638" i="3"/>
  <c r="H638" i="3"/>
  <c r="I638" i="3"/>
  <c r="H734" i="3"/>
  <c r="F734" i="3"/>
  <c r="J734" i="3"/>
  <c r="K734" i="3"/>
  <c r="I734" i="3"/>
  <c r="K580" i="3"/>
  <c r="H580" i="3"/>
  <c r="J580" i="3"/>
  <c r="I580" i="3"/>
  <c r="F580" i="3"/>
  <c r="I562" i="3"/>
  <c r="K562" i="3"/>
  <c r="H562" i="3"/>
  <c r="J562" i="3"/>
  <c r="F562" i="3"/>
  <c r="H675" i="3"/>
  <c r="J675" i="3"/>
  <c r="K675" i="3"/>
  <c r="F675" i="3"/>
  <c r="I675" i="3"/>
  <c r="I644" i="3"/>
  <c r="K644" i="3"/>
  <c r="H644" i="3"/>
  <c r="F644" i="3"/>
  <c r="J644" i="3"/>
  <c r="H500" i="3"/>
  <c r="F500" i="3"/>
  <c r="K500" i="3"/>
  <c r="J500" i="3"/>
  <c r="I500" i="3"/>
  <c r="K713" i="3"/>
  <c r="I713" i="3"/>
  <c r="F713" i="3"/>
  <c r="H713" i="3"/>
  <c r="J713" i="3"/>
  <c r="F556" i="3"/>
  <c r="I556" i="3"/>
  <c r="H556" i="3"/>
  <c r="J556" i="3"/>
  <c r="K556" i="3"/>
  <c r="K513" i="3"/>
  <c r="H513" i="3"/>
  <c r="J513" i="3"/>
  <c r="F513" i="3"/>
  <c r="I513" i="3"/>
  <c r="H227" i="3"/>
  <c r="I227" i="3"/>
  <c r="K227" i="3"/>
  <c r="J227" i="3"/>
  <c r="F227" i="3"/>
  <c r="F211" i="3"/>
  <c r="J211" i="3"/>
  <c r="H211" i="3"/>
  <c r="I211" i="3"/>
  <c r="K211" i="3"/>
  <c r="K216" i="3"/>
  <c r="I216" i="3"/>
  <c r="J216" i="3"/>
  <c r="H216" i="3"/>
  <c r="F216" i="3"/>
  <c r="I217" i="3"/>
  <c r="F217" i="3"/>
  <c r="J217" i="3"/>
  <c r="K217" i="3"/>
  <c r="H217" i="3"/>
  <c r="K242" i="3"/>
  <c r="H242" i="3"/>
  <c r="I242" i="3"/>
  <c r="F242" i="3"/>
  <c r="J242" i="3"/>
  <c r="J240" i="3"/>
  <c r="I240" i="3"/>
  <c r="F240" i="3"/>
  <c r="H240" i="3"/>
  <c r="K240" i="3"/>
  <c r="F238" i="3"/>
  <c r="H238" i="3"/>
  <c r="K238" i="3"/>
  <c r="J238" i="3"/>
  <c r="I238" i="3"/>
  <c r="J264" i="3"/>
  <c r="F264" i="3"/>
  <c r="K264" i="3"/>
  <c r="I264" i="3"/>
  <c r="H264" i="3"/>
  <c r="K336" i="3"/>
  <c r="J336" i="3"/>
  <c r="I336" i="3"/>
  <c r="H336" i="3"/>
  <c r="F336" i="3"/>
  <c r="H352" i="3"/>
  <c r="K352" i="3"/>
  <c r="F352" i="3"/>
  <c r="I352" i="3"/>
  <c r="J352" i="3"/>
  <c r="J452" i="3"/>
  <c r="F452" i="3"/>
  <c r="H452" i="3"/>
  <c r="I452" i="3"/>
  <c r="K452" i="3"/>
  <c r="H356" i="3"/>
  <c r="K356" i="3"/>
  <c r="I356" i="3"/>
  <c r="J356" i="3"/>
  <c r="F356" i="3"/>
  <c r="F458" i="3"/>
  <c r="K458" i="3"/>
  <c r="H458" i="3"/>
  <c r="I458" i="3"/>
  <c r="J458" i="3"/>
  <c r="H295" i="3"/>
  <c r="I295" i="3"/>
  <c r="J295" i="3"/>
  <c r="K295" i="3"/>
  <c r="F295" i="3"/>
  <c r="I331" i="3"/>
  <c r="K331" i="3"/>
  <c r="F331" i="3"/>
  <c r="H331" i="3"/>
  <c r="J331" i="3"/>
  <c r="I299" i="3"/>
  <c r="F299" i="3"/>
  <c r="K299" i="3"/>
  <c r="H299" i="3"/>
  <c r="J299" i="3"/>
  <c r="I439" i="3"/>
  <c r="H439" i="3"/>
  <c r="J439" i="3"/>
  <c r="K439" i="3"/>
  <c r="F439" i="3"/>
  <c r="F434" i="3"/>
  <c r="I434" i="3"/>
  <c r="J434" i="3"/>
  <c r="K434" i="3"/>
  <c r="H434" i="3"/>
  <c r="J392" i="3"/>
  <c r="I392" i="3"/>
  <c r="H392" i="3"/>
  <c r="F392" i="3"/>
  <c r="K392" i="3"/>
  <c r="K459" i="3"/>
  <c r="I459" i="3"/>
  <c r="H459" i="3"/>
  <c r="F459" i="3"/>
  <c r="J459" i="3"/>
  <c r="J460" i="3"/>
  <c r="K460" i="3"/>
  <c r="I460" i="3"/>
  <c r="H460" i="3"/>
  <c r="F460" i="3"/>
  <c r="K273" i="3"/>
  <c r="I273" i="3"/>
  <c r="J273" i="3"/>
  <c r="F273" i="3"/>
  <c r="H273" i="3"/>
  <c r="F316" i="3"/>
  <c r="H316" i="3"/>
  <c r="J316" i="3"/>
  <c r="I316" i="3"/>
  <c r="K316" i="3"/>
  <c r="F425" i="3"/>
  <c r="H425" i="3"/>
  <c r="I425" i="3"/>
  <c r="J425" i="3"/>
  <c r="K425" i="3"/>
  <c r="H371" i="3"/>
  <c r="K371" i="3"/>
  <c r="I371" i="3"/>
  <c r="F371" i="3"/>
  <c r="J371" i="3"/>
  <c r="I340" i="3"/>
  <c r="F340" i="3"/>
  <c r="J340" i="3"/>
  <c r="H340" i="3"/>
  <c r="K340" i="3"/>
  <c r="H405" i="3"/>
  <c r="K405" i="3"/>
  <c r="F405" i="3"/>
  <c r="I405" i="3"/>
  <c r="J405" i="3"/>
  <c r="I324" i="3"/>
  <c r="K324" i="3"/>
  <c r="F324" i="3"/>
  <c r="J324" i="3"/>
  <c r="H324" i="3"/>
  <c r="F411" i="3"/>
  <c r="K411" i="3"/>
  <c r="J411" i="3"/>
  <c r="I411" i="3"/>
  <c r="H411" i="3"/>
  <c r="H388" i="3"/>
  <c r="K388" i="3"/>
  <c r="I388" i="3"/>
  <c r="J388" i="3"/>
  <c r="F388" i="3"/>
  <c r="I248" i="3"/>
  <c r="H248" i="3"/>
  <c r="J248" i="3"/>
  <c r="K248" i="3"/>
  <c r="F248" i="3"/>
  <c r="H289" i="3"/>
  <c r="F289" i="3"/>
  <c r="J289" i="3"/>
  <c r="I289" i="3"/>
  <c r="K289" i="3"/>
  <c r="K286" i="3"/>
  <c r="H286" i="3"/>
  <c r="F286" i="3"/>
  <c r="J286" i="3"/>
  <c r="I286" i="3"/>
  <c r="J463" i="3"/>
  <c r="F463" i="3"/>
  <c r="I463" i="3"/>
  <c r="K463" i="3"/>
  <c r="H463" i="3"/>
  <c r="I318" i="3"/>
  <c r="J318" i="3"/>
  <c r="K318" i="3"/>
  <c r="F318" i="3"/>
  <c r="H318" i="3"/>
  <c r="F377" i="3"/>
  <c r="H377" i="3"/>
  <c r="I377" i="3"/>
  <c r="K377" i="3"/>
  <c r="J377" i="3"/>
  <c r="J420" i="3"/>
  <c r="F420" i="3"/>
  <c r="H420" i="3"/>
  <c r="I420" i="3"/>
  <c r="K420" i="3"/>
  <c r="H314" i="3"/>
  <c r="I314" i="3"/>
  <c r="J314" i="3"/>
  <c r="F314" i="3"/>
  <c r="K314" i="3"/>
  <c r="H287" i="3"/>
  <c r="F287" i="3"/>
  <c r="K287" i="3"/>
  <c r="J287" i="3"/>
  <c r="I287" i="3"/>
  <c r="K321" i="3"/>
  <c r="H321" i="3"/>
  <c r="J321" i="3"/>
  <c r="F321" i="3"/>
  <c r="I321" i="3"/>
  <c r="H296" i="3"/>
  <c r="J296" i="3"/>
  <c r="I296" i="3"/>
  <c r="K296" i="3"/>
  <c r="F296" i="3"/>
  <c r="K271" i="3"/>
  <c r="H271" i="3"/>
  <c r="I271" i="3"/>
  <c r="J271" i="3"/>
  <c r="F271" i="3"/>
  <c r="H263" i="3"/>
  <c r="K263" i="3"/>
  <c r="I263" i="3"/>
  <c r="J263" i="3"/>
  <c r="F263" i="3"/>
  <c r="F304" i="3"/>
  <c r="K304" i="3"/>
  <c r="I304" i="3"/>
  <c r="J304" i="3"/>
  <c r="H304" i="3"/>
  <c r="K250" i="3"/>
  <c r="F250" i="3"/>
  <c r="H250" i="3"/>
  <c r="I250" i="3"/>
  <c r="J250" i="3"/>
  <c r="F342" i="3"/>
  <c r="J342" i="3"/>
  <c r="I342" i="3"/>
  <c r="H342" i="3"/>
  <c r="K342" i="3"/>
  <c r="H351" i="3"/>
  <c r="J351" i="3"/>
  <c r="F351" i="3"/>
  <c r="I351" i="3"/>
  <c r="K351" i="3"/>
  <c r="J368" i="3"/>
  <c r="H368" i="3"/>
  <c r="F368" i="3"/>
  <c r="K368" i="3"/>
  <c r="I368" i="3"/>
  <c r="H430" i="3"/>
  <c r="K430" i="3"/>
  <c r="F430" i="3"/>
  <c r="J430" i="3"/>
  <c r="I430" i="3"/>
  <c r="F325" i="3"/>
  <c r="H325" i="3"/>
  <c r="J325" i="3"/>
  <c r="I325" i="3"/>
  <c r="K325" i="3"/>
  <c r="J348" i="3"/>
  <c r="K348" i="3"/>
  <c r="I348" i="3"/>
  <c r="H348" i="3"/>
  <c r="F348" i="3"/>
  <c r="H415" i="3"/>
  <c r="F415" i="3"/>
  <c r="K415" i="3"/>
  <c r="J415" i="3"/>
  <c r="I415" i="3"/>
  <c r="K301" i="3"/>
  <c r="I301" i="3"/>
  <c r="H301" i="3"/>
  <c r="F301" i="3"/>
  <c r="J301" i="3"/>
  <c r="I303" i="3"/>
  <c r="J303" i="3"/>
  <c r="F303" i="3"/>
  <c r="K303" i="3"/>
  <c r="H303" i="3"/>
  <c r="I372" i="3"/>
  <c r="H372" i="3"/>
  <c r="J372" i="3"/>
  <c r="F372" i="3"/>
  <c r="K372" i="3"/>
  <c r="I292" i="3"/>
  <c r="J292" i="3"/>
  <c r="H292" i="3"/>
  <c r="F292" i="3"/>
  <c r="K292" i="3"/>
  <c r="J302" i="3"/>
  <c r="H302" i="3"/>
  <c r="I302" i="3"/>
  <c r="F302" i="3"/>
  <c r="K302" i="3"/>
  <c r="K312" i="3"/>
  <c r="I312" i="3"/>
  <c r="J312" i="3"/>
  <c r="F312" i="3"/>
  <c r="H312" i="3"/>
  <c r="I246" i="3"/>
  <c r="H246" i="3"/>
  <c r="F246" i="3"/>
  <c r="J246" i="3"/>
  <c r="K246" i="3"/>
  <c r="K920" i="8"/>
  <c r="J920" i="8"/>
  <c r="K757" i="8"/>
  <c r="J757" i="8"/>
  <c r="H573" i="3"/>
  <c r="I573" i="3"/>
  <c r="J573" i="3"/>
  <c r="F573" i="3"/>
  <c r="K573" i="3"/>
  <c r="J249" i="3"/>
  <c r="H249" i="3"/>
  <c r="I249" i="3"/>
  <c r="K249" i="3"/>
  <c r="F249" i="3"/>
  <c r="J251" i="3"/>
  <c r="F251" i="3"/>
  <c r="H251" i="3"/>
  <c r="K251" i="3"/>
  <c r="I251" i="3"/>
  <c r="J832" i="3"/>
  <c r="I832" i="3"/>
  <c r="H832" i="3"/>
  <c r="F832" i="3"/>
  <c r="K832" i="3"/>
  <c r="K839" i="8"/>
  <c r="J839" i="8"/>
  <c r="J913" i="8"/>
  <c r="K913" i="8"/>
  <c r="K790" i="8"/>
  <c r="J790" i="8"/>
  <c r="J877" i="8"/>
  <c r="K877" i="8"/>
  <c r="K813" i="8"/>
  <c r="J813" i="8"/>
  <c r="H798" i="3"/>
  <c r="I798" i="3"/>
  <c r="K798" i="3"/>
  <c r="F798" i="3"/>
  <c r="J798" i="3"/>
  <c r="I499" i="3"/>
  <c r="H499" i="3"/>
  <c r="J499" i="3"/>
  <c r="K499" i="3"/>
  <c r="F499" i="3"/>
  <c r="J881" i="8"/>
  <c r="K881" i="8"/>
  <c r="K776" i="8"/>
  <c r="J776" i="8"/>
  <c r="K894" i="8"/>
  <c r="J894" i="8"/>
  <c r="J710" i="3"/>
  <c r="I710" i="3"/>
  <c r="H710" i="3"/>
  <c r="F710" i="3"/>
  <c r="K710" i="3"/>
  <c r="I641" i="3"/>
  <c r="K641" i="3"/>
  <c r="H641" i="3"/>
  <c r="F641" i="3"/>
  <c r="J641" i="3"/>
  <c r="J870" i="8"/>
  <c r="K870" i="8"/>
  <c r="H771" i="3"/>
  <c r="I771" i="3"/>
  <c r="K771" i="3"/>
  <c r="F771" i="3"/>
  <c r="J771" i="3"/>
  <c r="J987" i="8"/>
  <c r="K987" i="8"/>
  <c r="K973" i="8"/>
  <c r="J973" i="8"/>
  <c r="H925" i="3"/>
  <c r="F925" i="3"/>
  <c r="K925" i="3"/>
  <c r="J925" i="3"/>
  <c r="I925" i="3"/>
  <c r="J726" i="8"/>
  <c r="K726" i="8"/>
  <c r="K725" i="3"/>
  <c r="H725" i="3"/>
  <c r="F725" i="3"/>
  <c r="J725" i="3"/>
  <c r="I725" i="3"/>
  <c r="K858" i="8"/>
  <c r="J858" i="8"/>
  <c r="J863" i="3"/>
  <c r="I863" i="3"/>
  <c r="H863" i="3"/>
  <c r="K863" i="3"/>
  <c r="F863" i="3"/>
  <c r="J543" i="3"/>
  <c r="H543" i="3"/>
  <c r="I543" i="3"/>
  <c r="F543" i="3"/>
  <c r="K543" i="3"/>
  <c r="J985" i="8"/>
  <c r="K985" i="8"/>
  <c r="J998" i="3"/>
  <c r="I998" i="3"/>
  <c r="K998" i="3"/>
  <c r="F998" i="3"/>
  <c r="H998" i="3"/>
  <c r="F524" i="3"/>
  <c r="K524" i="3"/>
  <c r="J524" i="3"/>
  <c r="H524" i="3"/>
  <c r="I524" i="3"/>
  <c r="J729" i="3"/>
  <c r="F729" i="3"/>
  <c r="I729" i="3"/>
  <c r="H729" i="3"/>
  <c r="K729" i="3"/>
  <c r="I818" i="3"/>
  <c r="K818" i="3"/>
  <c r="H818" i="3"/>
  <c r="J818" i="3"/>
  <c r="F818" i="3"/>
  <c r="K863" i="8"/>
  <c r="J863" i="8"/>
  <c r="K749" i="8"/>
  <c r="J749" i="8"/>
  <c r="J949" i="8"/>
  <c r="K949" i="8"/>
  <c r="K589" i="3"/>
  <c r="H589" i="3"/>
  <c r="I589" i="3"/>
  <c r="J589" i="3"/>
  <c r="F589" i="3"/>
  <c r="J977" i="3"/>
  <c r="H977" i="3"/>
  <c r="I977" i="3"/>
  <c r="F977" i="3"/>
  <c r="K977" i="3"/>
  <c r="I800" i="3"/>
  <c r="F800" i="3"/>
  <c r="K800" i="3"/>
  <c r="J800" i="3"/>
  <c r="H800" i="3"/>
  <c r="K730" i="8"/>
  <c r="J730" i="8"/>
  <c r="J823" i="8"/>
  <c r="K823" i="8"/>
  <c r="J708" i="8"/>
  <c r="K708" i="8"/>
  <c r="K936" i="3"/>
  <c r="F936" i="3"/>
  <c r="J936" i="3"/>
  <c r="H936" i="3"/>
  <c r="I936" i="3"/>
  <c r="K992" i="8"/>
  <c r="J992" i="8"/>
  <c r="I804" i="3"/>
  <c r="F804" i="3"/>
  <c r="H804" i="3"/>
  <c r="K804" i="3"/>
  <c r="J804" i="3"/>
  <c r="J740" i="8"/>
  <c r="K740" i="8"/>
  <c r="J924" i="8"/>
  <c r="K924" i="8"/>
  <c r="J739" i="8"/>
  <c r="K739" i="8"/>
  <c r="K503" i="3"/>
  <c r="H503" i="3"/>
  <c r="I503" i="3"/>
  <c r="J503" i="3"/>
  <c r="F503" i="3"/>
  <c r="J848" i="8"/>
  <c r="K848" i="8"/>
  <c r="J771" i="8"/>
  <c r="K771" i="8"/>
  <c r="H579" i="3"/>
  <c r="K579" i="3"/>
  <c r="I579" i="3"/>
  <c r="F579" i="3"/>
  <c r="J579" i="3"/>
  <c r="H847" i="3"/>
  <c r="K847" i="3"/>
  <c r="I847" i="3"/>
  <c r="F847" i="3"/>
  <c r="J847" i="3"/>
  <c r="K911" i="8"/>
  <c r="J911" i="8"/>
  <c r="I906" i="3"/>
  <c r="F906" i="3"/>
  <c r="H906" i="3"/>
  <c r="K906" i="3"/>
  <c r="J906" i="3"/>
  <c r="J472" i="3"/>
  <c r="I472" i="3"/>
  <c r="K472" i="3"/>
  <c r="H472" i="3"/>
  <c r="F472" i="3"/>
  <c r="F538" i="3"/>
  <c r="I538" i="3"/>
  <c r="H538" i="3"/>
  <c r="J538" i="3"/>
  <c r="K538" i="3"/>
  <c r="J972" i="8"/>
  <c r="K972" i="8"/>
  <c r="H588" i="3"/>
  <c r="F588" i="3"/>
  <c r="J588" i="3"/>
  <c r="K588" i="3"/>
  <c r="I588" i="3"/>
  <c r="K818" i="8"/>
  <c r="J818" i="8"/>
  <c r="F971" i="3"/>
  <c r="J971" i="3"/>
  <c r="K971" i="3"/>
  <c r="I971" i="3"/>
  <c r="H971" i="3"/>
  <c r="F940" i="3"/>
  <c r="K940" i="3"/>
  <c r="I940" i="3"/>
  <c r="J940" i="3"/>
  <c r="H940" i="3"/>
  <c r="J937" i="8"/>
  <c r="K937" i="8"/>
  <c r="J759" i="8"/>
  <c r="K759" i="8"/>
  <c r="F950" i="3"/>
  <c r="I950" i="3"/>
  <c r="H950" i="3"/>
  <c r="J950" i="3"/>
  <c r="K950" i="3"/>
  <c r="H525" i="3"/>
  <c r="F525" i="3"/>
  <c r="K525" i="3"/>
  <c r="I525" i="3"/>
  <c r="J525" i="3"/>
  <c r="I849" i="3"/>
  <c r="H849" i="3"/>
  <c r="F849" i="3"/>
  <c r="J849" i="3"/>
  <c r="K849" i="3"/>
  <c r="J759" i="3"/>
  <c r="I759" i="3"/>
  <c r="K759" i="3"/>
  <c r="H759" i="3"/>
  <c r="F759" i="3"/>
  <c r="J928" i="8"/>
  <c r="K928" i="8"/>
  <c r="H813" i="3"/>
  <c r="I813" i="3"/>
  <c r="K813" i="3"/>
  <c r="J813" i="3"/>
  <c r="F813" i="3"/>
  <c r="K745" i="3"/>
  <c r="H745" i="3"/>
  <c r="J745" i="3"/>
  <c r="I745" i="3"/>
  <c r="F745" i="3"/>
  <c r="J498" i="3"/>
  <c r="K498" i="3"/>
  <c r="H498" i="3"/>
  <c r="F498" i="3"/>
  <c r="I498" i="3"/>
  <c r="K835" i="3"/>
  <c r="I835" i="3"/>
  <c r="H835" i="3"/>
  <c r="J835" i="3"/>
  <c r="F835" i="3"/>
  <c r="J671" i="3"/>
  <c r="F671" i="3"/>
  <c r="K671" i="3"/>
  <c r="I671" i="3"/>
  <c r="H671" i="3"/>
  <c r="J882" i="3"/>
  <c r="I882" i="3"/>
  <c r="F882" i="3"/>
  <c r="K882" i="3"/>
  <c r="H882" i="3"/>
  <c r="J936" i="8"/>
  <c r="K936" i="8"/>
  <c r="K830" i="8"/>
  <c r="J830" i="8"/>
  <c r="K989" i="3"/>
  <c r="I989" i="3"/>
  <c r="J989" i="3"/>
  <c r="H989" i="3"/>
  <c r="F989" i="3"/>
  <c r="H984" i="3"/>
  <c r="F984" i="3"/>
  <c r="K984" i="3"/>
  <c r="I984" i="3"/>
  <c r="J984" i="3"/>
  <c r="K761" i="8"/>
  <c r="J761" i="8"/>
  <c r="J824" i="8"/>
  <c r="K824" i="8"/>
  <c r="K769" i="8"/>
  <c r="J769" i="8"/>
  <c r="K766" i="8"/>
  <c r="J766" i="8"/>
  <c r="J782" i="8"/>
  <c r="K782" i="8"/>
  <c r="J996" i="8"/>
  <c r="K996" i="8"/>
  <c r="F846" i="3"/>
  <c r="K846" i="3"/>
  <c r="H846" i="3"/>
  <c r="I846" i="3"/>
  <c r="J846" i="3"/>
  <c r="I544" i="3"/>
  <c r="K544" i="3"/>
  <c r="H544" i="3"/>
  <c r="J544" i="3"/>
  <c r="F544" i="3"/>
  <c r="F547" i="3"/>
  <c r="H547" i="3"/>
  <c r="I547" i="3"/>
  <c r="K547" i="3"/>
  <c r="J547" i="3"/>
  <c r="F626" i="3"/>
  <c r="I626" i="3"/>
  <c r="K626" i="3"/>
  <c r="H626" i="3"/>
  <c r="J626" i="3"/>
  <c r="J727" i="8"/>
  <c r="K727" i="8"/>
  <c r="J864" i="8"/>
  <c r="K864" i="8"/>
  <c r="J925" i="8"/>
  <c r="K925" i="8"/>
  <c r="K997" i="8"/>
  <c r="J997" i="8"/>
  <c r="F727" i="3"/>
  <c r="I727" i="3"/>
  <c r="K727" i="3"/>
  <c r="J727" i="3"/>
  <c r="H727" i="3"/>
  <c r="J888" i="8"/>
  <c r="K888" i="8"/>
  <c r="F646" i="3"/>
  <c r="J646" i="3"/>
  <c r="I646" i="3"/>
  <c r="K646" i="3"/>
  <c r="H646" i="3"/>
  <c r="J935" i="8"/>
  <c r="K935" i="8"/>
  <c r="J750" i="8"/>
  <c r="K750" i="8"/>
  <c r="J930" i="8"/>
  <c r="K930" i="8"/>
  <c r="K703" i="8"/>
  <c r="J703" i="8"/>
  <c r="I630" i="3"/>
  <c r="K630" i="3"/>
  <c r="J630" i="3"/>
  <c r="H630" i="3"/>
  <c r="F630" i="3"/>
  <c r="K995" i="8"/>
  <c r="J995" i="8"/>
  <c r="I935" i="3"/>
  <c r="F935" i="3"/>
  <c r="H935" i="3"/>
  <c r="J935" i="3"/>
  <c r="K935" i="3"/>
  <c r="K899" i="8"/>
  <c r="J899" i="8"/>
  <c r="K875" i="8"/>
  <c r="J875" i="8"/>
  <c r="K741" i="8"/>
  <c r="J741" i="8"/>
  <c r="J991" i="8"/>
  <c r="K991" i="8"/>
  <c r="K986" i="3"/>
  <c r="F986" i="3"/>
  <c r="I986" i="3"/>
  <c r="H986" i="3"/>
  <c r="J986" i="3"/>
  <c r="K921" i="3"/>
  <c r="J921" i="3"/>
  <c r="F921" i="3"/>
  <c r="I921" i="3"/>
  <c r="H921" i="3"/>
  <c r="K941" i="8"/>
  <c r="J941" i="8"/>
  <c r="I886" i="3"/>
  <c r="K886" i="3"/>
  <c r="F886" i="3"/>
  <c r="J886" i="3"/>
  <c r="H886" i="3"/>
  <c r="K934" i="8"/>
  <c r="J934" i="8"/>
  <c r="K800" i="8"/>
  <c r="J800" i="8"/>
  <c r="I467" i="3"/>
  <c r="H467" i="3"/>
  <c r="F467" i="3"/>
  <c r="K467" i="3"/>
  <c r="J467" i="3"/>
  <c r="I738" i="3"/>
  <c r="H738" i="3"/>
  <c r="K738" i="3"/>
  <c r="F738" i="3"/>
  <c r="J738" i="3"/>
  <c r="K854" i="8"/>
  <c r="J854" i="8"/>
  <c r="K939" i="8"/>
  <c r="J939" i="8"/>
  <c r="K569" i="3"/>
  <c r="J569" i="3"/>
  <c r="F569" i="3"/>
  <c r="I569" i="3"/>
  <c r="H569" i="3"/>
  <c r="I703" i="3"/>
  <c r="F703" i="3"/>
  <c r="K703" i="3"/>
  <c r="H703" i="3"/>
  <c r="J703" i="3"/>
  <c r="F996" i="3"/>
  <c r="I996" i="3"/>
  <c r="J996" i="3"/>
  <c r="K996" i="3"/>
  <c r="H996" i="3"/>
  <c r="J948" i="3"/>
  <c r="F948" i="3"/>
  <c r="H948" i="3"/>
  <c r="I948" i="3"/>
  <c r="K948" i="3"/>
  <c r="H915" i="3"/>
  <c r="J915" i="3"/>
  <c r="I915" i="3"/>
  <c r="F915" i="3"/>
  <c r="K915" i="3"/>
  <c r="H527" i="3"/>
  <c r="F527" i="3"/>
  <c r="I527" i="3"/>
  <c r="J527" i="3"/>
  <c r="K527" i="3"/>
  <c r="F536" i="3"/>
  <c r="I536" i="3"/>
  <c r="J536" i="3"/>
  <c r="K536" i="3"/>
  <c r="H536" i="3"/>
  <c r="F504" i="3"/>
  <c r="K504" i="3"/>
  <c r="I504" i="3"/>
  <c r="J504" i="3"/>
  <c r="H504" i="3"/>
  <c r="J529" i="3"/>
  <c r="H529" i="3"/>
  <c r="K529" i="3"/>
  <c r="I529" i="3"/>
  <c r="F529" i="3"/>
  <c r="F881" i="3"/>
  <c r="H881" i="3"/>
  <c r="J881" i="3"/>
  <c r="I881" i="3"/>
  <c r="K881" i="3"/>
  <c r="H744" i="3"/>
  <c r="F744" i="3"/>
  <c r="I744" i="3"/>
  <c r="K744" i="3"/>
  <c r="J744" i="3"/>
  <c r="F869" i="3"/>
  <c r="J869" i="3"/>
  <c r="I869" i="3"/>
  <c r="K869" i="3"/>
  <c r="H869" i="3"/>
  <c r="K806" i="8"/>
  <c r="J806" i="8"/>
  <c r="K957" i="3"/>
  <c r="I957" i="3"/>
  <c r="F957" i="3"/>
  <c r="J957" i="3"/>
  <c r="H957" i="3"/>
  <c r="H555" i="3"/>
  <c r="K555" i="3"/>
  <c r="I555" i="3"/>
  <c r="F555" i="3"/>
  <c r="J555" i="3"/>
  <c r="I773" i="3"/>
  <c r="F773" i="3"/>
  <c r="H773" i="3"/>
  <c r="J773" i="3"/>
  <c r="K773" i="3"/>
  <c r="J941" i="3"/>
  <c r="K941" i="3"/>
  <c r="I941" i="3"/>
  <c r="F941" i="3"/>
  <c r="H941" i="3"/>
  <c r="J957" i="8"/>
  <c r="K957" i="8"/>
  <c r="I897" i="3"/>
  <c r="K897" i="3"/>
  <c r="F897" i="3"/>
  <c r="H897" i="3"/>
  <c r="J897" i="3"/>
  <c r="F933" i="3"/>
  <c r="H933" i="3"/>
  <c r="J933" i="3"/>
  <c r="K933" i="3"/>
  <c r="I933" i="3"/>
  <c r="J781" i="3"/>
  <c r="K781" i="3"/>
  <c r="I781" i="3"/>
  <c r="F781" i="3"/>
  <c r="H781" i="3"/>
  <c r="H892" i="3"/>
  <c r="F892" i="3"/>
  <c r="I892" i="3"/>
  <c r="J892" i="3"/>
  <c r="K892" i="3"/>
  <c r="F856" i="3"/>
  <c r="I856" i="3"/>
  <c r="J856" i="3"/>
  <c r="H856" i="3"/>
  <c r="K856" i="3"/>
  <c r="J752" i="8"/>
  <c r="K752" i="8"/>
  <c r="J542" i="3"/>
  <c r="H542" i="3"/>
  <c r="K542" i="3"/>
  <c r="F542" i="3"/>
  <c r="I542" i="3"/>
  <c r="J794" i="8"/>
  <c r="K794" i="8"/>
  <c r="I851" i="3"/>
  <c r="F851" i="3"/>
  <c r="K851" i="3"/>
  <c r="H851" i="3"/>
  <c r="J851" i="3"/>
  <c r="H938" i="3"/>
  <c r="F938" i="3"/>
  <c r="J938" i="3"/>
  <c r="I938" i="3"/>
  <c r="K938" i="3"/>
  <c r="J959" i="3"/>
  <c r="K959" i="3"/>
  <c r="H959" i="3"/>
  <c r="F959" i="3"/>
  <c r="I959" i="3"/>
  <c r="J423" i="3"/>
  <c r="H423" i="3"/>
  <c r="I423" i="3"/>
  <c r="K423" i="3"/>
  <c r="F423" i="3"/>
  <c r="J601" i="3"/>
  <c r="I601" i="3"/>
  <c r="F601" i="3"/>
  <c r="H601" i="3"/>
  <c r="K601" i="3"/>
  <c r="K789" i="3"/>
  <c r="F789" i="3"/>
  <c r="H789" i="3"/>
  <c r="I789" i="3"/>
  <c r="J789" i="3"/>
  <c r="J993" i="8"/>
  <c r="K993" i="8"/>
  <c r="K733" i="8"/>
  <c r="J733" i="8"/>
  <c r="F553" i="3"/>
  <c r="H553" i="3"/>
  <c r="I553" i="3"/>
  <c r="K553" i="3"/>
  <c r="J553" i="3"/>
  <c r="K878" i="8"/>
  <c r="J878" i="8"/>
  <c r="J557" i="3"/>
  <c r="I557" i="3"/>
  <c r="F557" i="3"/>
  <c r="H557" i="3"/>
  <c r="K557" i="3"/>
  <c r="F871" i="3"/>
  <c r="I871" i="3"/>
  <c r="J871" i="3"/>
  <c r="H871" i="3"/>
  <c r="K871" i="3"/>
  <c r="J919" i="8"/>
  <c r="K919" i="8"/>
  <c r="I570" i="3"/>
  <c r="K570" i="3"/>
  <c r="F570" i="3"/>
  <c r="H570" i="3"/>
  <c r="J570" i="3"/>
  <c r="J780" i="8"/>
  <c r="K780" i="8"/>
  <c r="K808" i="3"/>
  <c r="I808" i="3"/>
  <c r="F808" i="3"/>
  <c r="J808" i="3"/>
  <c r="H808" i="3"/>
  <c r="K650" i="3"/>
  <c r="F650" i="3"/>
  <c r="I650" i="3"/>
  <c r="H650" i="3"/>
  <c r="J650" i="3"/>
  <c r="F961" i="3"/>
  <c r="K961" i="3"/>
  <c r="J961" i="3"/>
  <c r="I961" i="3"/>
  <c r="H961" i="3"/>
  <c r="K907" i="8"/>
  <c r="J907" i="8"/>
  <c r="K1001" i="8"/>
  <c r="J1001" i="8"/>
  <c r="K531" i="3"/>
  <c r="I531" i="3"/>
  <c r="H531" i="3"/>
  <c r="F531" i="3"/>
  <c r="J531" i="3"/>
  <c r="H965" i="3"/>
  <c r="F965" i="3"/>
  <c r="J965" i="3"/>
  <c r="I965" i="3"/>
  <c r="K965" i="3"/>
  <c r="I622" i="3"/>
  <c r="K622" i="3"/>
  <c r="H622" i="3"/>
  <c r="J622" i="3"/>
  <c r="F622" i="3"/>
  <c r="K981" i="3"/>
  <c r="F981" i="3"/>
  <c r="H981" i="3"/>
  <c r="I981" i="3"/>
  <c r="J981" i="3"/>
  <c r="J583" i="3"/>
  <c r="I583" i="3"/>
  <c r="F583" i="3"/>
  <c r="H583" i="3"/>
  <c r="K583" i="3"/>
  <c r="I990" i="3"/>
  <c r="J990" i="3"/>
  <c r="H990" i="3"/>
  <c r="F990" i="3"/>
  <c r="K990" i="3"/>
  <c r="F765" i="3"/>
  <c r="I765" i="3"/>
  <c r="J765" i="3"/>
  <c r="K765" i="3"/>
  <c r="H765" i="3"/>
  <c r="K967" i="3"/>
  <c r="H967" i="3"/>
  <c r="I967" i="3"/>
  <c r="F967" i="3"/>
  <c r="J967" i="3"/>
  <c r="H944" i="3"/>
  <c r="I944" i="3"/>
  <c r="J944" i="3"/>
  <c r="K944" i="3"/>
  <c r="F944" i="3"/>
  <c r="J768" i="3"/>
  <c r="I768" i="3"/>
  <c r="K768" i="3"/>
  <c r="F768" i="3"/>
  <c r="H768" i="3"/>
  <c r="J961" i="8"/>
  <c r="K961" i="8"/>
  <c r="H864" i="3"/>
  <c r="I864" i="3"/>
  <c r="K864" i="3"/>
  <c r="J864" i="3"/>
  <c r="F864" i="3"/>
  <c r="J731" i="8"/>
  <c r="K731" i="8"/>
  <c r="J999" i="3"/>
  <c r="O993" i="2"/>
  <c r="H999" i="3"/>
  <c r="K999" i="3"/>
  <c r="I999" i="3"/>
  <c r="N993" i="2"/>
  <c r="F999" i="3"/>
  <c r="J815" i="8"/>
  <c r="K815" i="8"/>
  <c r="H537" i="3"/>
  <c r="J537" i="3"/>
  <c r="I537" i="3"/>
  <c r="F537" i="3"/>
  <c r="K537" i="3"/>
  <c r="H909" i="3"/>
  <c r="I909" i="3"/>
  <c r="F909" i="3"/>
  <c r="J909" i="3"/>
  <c r="K909" i="3"/>
  <c r="J704" i="8"/>
  <c r="K704" i="8"/>
  <c r="K830" i="3"/>
  <c r="H830" i="3"/>
  <c r="J830" i="3"/>
  <c r="I830" i="3"/>
  <c r="F830" i="3"/>
  <c r="K940" i="8"/>
  <c r="J940" i="8"/>
  <c r="J798" i="8"/>
  <c r="K798" i="8"/>
  <c r="J756" i="8"/>
  <c r="K756" i="8"/>
  <c r="K657" i="3"/>
  <c r="J657" i="3"/>
  <c r="F657" i="3"/>
  <c r="I657" i="3"/>
  <c r="H657" i="3"/>
  <c r="J956" i="3"/>
  <c r="K956" i="3"/>
  <c r="I956" i="3"/>
  <c r="F956" i="3"/>
  <c r="H956" i="3"/>
  <c r="H749" i="3"/>
  <c r="I749" i="3"/>
  <c r="K749" i="3"/>
  <c r="F749" i="3"/>
  <c r="J749" i="3"/>
  <c r="K787" i="8"/>
  <c r="J787" i="8"/>
  <c r="K728" i="8"/>
  <c r="J728" i="8"/>
  <c r="H592" i="3"/>
  <c r="K592" i="3"/>
  <c r="J592" i="3"/>
  <c r="I592" i="3"/>
  <c r="F592" i="3"/>
  <c r="K916" i="8"/>
  <c r="J916" i="8"/>
  <c r="K904" i="3"/>
  <c r="H904" i="3"/>
  <c r="I904" i="3"/>
  <c r="J904" i="3"/>
  <c r="F904" i="3"/>
  <c r="K841" i="3"/>
  <c r="F841" i="3"/>
  <c r="J841" i="3"/>
  <c r="H841" i="3"/>
  <c r="I841" i="3"/>
  <c r="J763" i="8"/>
  <c r="K763" i="8"/>
  <c r="K867" i="8"/>
  <c r="J867" i="8"/>
  <c r="J716" i="3"/>
  <c r="K716" i="3"/>
  <c r="I716" i="3"/>
  <c r="H716" i="3"/>
  <c r="F716" i="3"/>
  <c r="J953" i="8"/>
  <c r="K953" i="8"/>
  <c r="J707" i="3"/>
  <c r="H707" i="3"/>
  <c r="K707" i="3"/>
  <c r="F707" i="3"/>
  <c r="I707" i="3"/>
  <c r="H687" i="3"/>
  <c r="F687" i="3"/>
  <c r="J687" i="3"/>
  <c r="I687" i="3"/>
  <c r="K687" i="3"/>
  <c r="J691" i="8"/>
  <c r="K691" i="8"/>
  <c r="I565" i="3"/>
  <c r="K565" i="3"/>
  <c r="H565" i="3"/>
  <c r="F565" i="3"/>
  <c r="J565" i="3"/>
  <c r="F584" i="3"/>
  <c r="J584" i="3"/>
  <c r="H584" i="3"/>
  <c r="I584" i="3"/>
  <c r="K584" i="3"/>
  <c r="K859" i="8"/>
  <c r="J859" i="8"/>
  <c r="I552" i="3"/>
  <c r="J552" i="3"/>
  <c r="F552" i="3"/>
  <c r="H552" i="3"/>
  <c r="K552" i="3"/>
  <c r="H946" i="3"/>
  <c r="J946" i="3"/>
  <c r="K946" i="3"/>
  <c r="F946" i="3"/>
  <c r="I946" i="3"/>
  <c r="H631" i="3"/>
  <c r="F631" i="3"/>
  <c r="J631" i="3"/>
  <c r="I631" i="3"/>
  <c r="K631" i="3"/>
  <c r="K1000" i="3"/>
  <c r="J1000" i="3"/>
  <c r="N994" i="2"/>
  <c r="O994" i="2"/>
  <c r="F1000" i="3"/>
  <c r="H1000" i="3"/>
  <c r="I1000" i="3"/>
  <c r="K512" i="3"/>
  <c r="I512" i="3"/>
  <c r="F512" i="3"/>
  <c r="H512" i="3"/>
  <c r="J512" i="3"/>
  <c r="F747" i="3"/>
  <c r="H747" i="3"/>
  <c r="K747" i="3"/>
  <c r="J747" i="3"/>
  <c r="I747" i="3"/>
  <c r="I910" i="3"/>
  <c r="F910" i="3"/>
  <c r="K910" i="3"/>
  <c r="H910" i="3"/>
  <c r="J910" i="3"/>
  <c r="K969" i="8"/>
  <c r="J969" i="8"/>
  <c r="K528" i="3"/>
  <c r="J528" i="3"/>
  <c r="H528" i="3"/>
  <c r="F528" i="3"/>
  <c r="I528" i="3"/>
  <c r="J795" i="8"/>
  <c r="K795" i="8"/>
  <c r="I778" i="3"/>
  <c r="K778" i="3"/>
  <c r="F778" i="3"/>
  <c r="J778" i="3"/>
  <c r="H778" i="3"/>
  <c r="J792" i="8"/>
  <c r="K792" i="8"/>
  <c r="J983" i="3"/>
  <c r="K983" i="3"/>
  <c r="I983" i="3"/>
  <c r="F983" i="3"/>
  <c r="H983" i="3"/>
  <c r="F966" i="3"/>
  <c r="K966" i="3"/>
  <c r="J966" i="3"/>
  <c r="I966" i="3"/>
  <c r="H966" i="3"/>
  <c r="F645" i="3"/>
  <c r="I645" i="3"/>
  <c r="K645" i="3"/>
  <c r="H645" i="3"/>
  <c r="J645" i="3"/>
  <c r="J902" i="3"/>
  <c r="K902" i="3"/>
  <c r="F902" i="3"/>
  <c r="I902" i="3"/>
  <c r="H902" i="3"/>
  <c r="H767" i="3"/>
  <c r="J767" i="3"/>
  <c r="I767" i="3"/>
  <c r="K767" i="3"/>
  <c r="F767" i="3"/>
  <c r="K799" i="3"/>
  <c r="I799" i="3"/>
  <c r="F799" i="3"/>
  <c r="J799" i="3"/>
  <c r="H799" i="3"/>
  <c r="H732" i="3"/>
  <c r="I732" i="3"/>
  <c r="K732" i="3"/>
  <c r="J732" i="3"/>
  <c r="F732" i="3"/>
  <c r="K732" i="8"/>
  <c r="J732" i="8"/>
  <c r="K787" i="3"/>
  <c r="J787" i="3"/>
  <c r="H787" i="3"/>
  <c r="F787" i="3"/>
  <c r="I787" i="3"/>
  <c r="J755" i="8"/>
  <c r="K755" i="8"/>
  <c r="H636" i="3"/>
  <c r="F636" i="3"/>
  <c r="J636" i="3"/>
  <c r="K636" i="3"/>
  <c r="I636" i="3"/>
  <c r="J629" i="3"/>
  <c r="K629" i="3"/>
  <c r="F629" i="3"/>
  <c r="I629" i="3"/>
  <c r="H629" i="3"/>
  <c r="J506" i="3"/>
  <c r="H506" i="3"/>
  <c r="I506" i="3"/>
  <c r="K506" i="3"/>
  <c r="F506" i="3"/>
  <c r="I696" i="3"/>
  <c r="K696" i="3"/>
  <c r="H696" i="3"/>
  <c r="J696" i="3"/>
  <c r="F696" i="3"/>
  <c r="H625" i="3"/>
  <c r="J625" i="3"/>
  <c r="K625" i="3"/>
  <c r="I625" i="3"/>
  <c r="F625" i="3"/>
  <c r="F674" i="3"/>
  <c r="J674" i="3"/>
  <c r="I674" i="3"/>
  <c r="K674" i="3"/>
  <c r="H674" i="3"/>
  <c r="H477" i="3"/>
  <c r="I477" i="3"/>
  <c r="F477" i="3"/>
  <c r="J477" i="3"/>
  <c r="K477" i="3"/>
  <c r="K682" i="3"/>
  <c r="F682" i="3"/>
  <c r="I682" i="3"/>
  <c r="J682" i="3"/>
  <c r="H682" i="3"/>
  <c r="H842" i="3"/>
  <c r="J842" i="3"/>
  <c r="I842" i="3"/>
  <c r="K842" i="3"/>
  <c r="F842" i="3"/>
  <c r="J534" i="3"/>
  <c r="I534" i="3"/>
  <c r="K534" i="3"/>
  <c r="H534" i="3"/>
  <c r="F534" i="3"/>
  <c r="F889" i="3"/>
  <c r="J889" i="3"/>
  <c r="H889" i="3"/>
  <c r="I889" i="3"/>
  <c r="K889" i="3"/>
  <c r="J519" i="3"/>
  <c r="K519" i="3"/>
  <c r="H519" i="3"/>
  <c r="I519" i="3"/>
  <c r="F519" i="3"/>
  <c r="J541" i="3"/>
  <c r="F541" i="3"/>
  <c r="I541" i="3"/>
  <c r="K541" i="3"/>
  <c r="H541" i="3"/>
  <c r="H928" i="3"/>
  <c r="K928" i="3"/>
  <c r="F928" i="3"/>
  <c r="I928" i="3"/>
  <c r="J928" i="3"/>
  <c r="F701" i="3"/>
  <c r="H701" i="3"/>
  <c r="I701" i="3"/>
  <c r="K701" i="3"/>
  <c r="J701" i="3"/>
  <c r="J755" i="3"/>
  <c r="I755" i="3"/>
  <c r="H755" i="3"/>
  <c r="F755" i="3"/>
  <c r="K755" i="3"/>
  <c r="K468" i="3"/>
  <c r="F468" i="3"/>
  <c r="J468" i="3"/>
  <c r="I468" i="3"/>
  <c r="H468" i="3"/>
  <c r="J811" i="3"/>
  <c r="I811" i="3"/>
  <c r="K811" i="3"/>
  <c r="H811" i="3"/>
  <c r="F811" i="3"/>
  <c r="J618" i="3"/>
  <c r="F618" i="3"/>
  <c r="H618" i="3"/>
  <c r="I618" i="3"/>
  <c r="K618" i="3"/>
  <c r="H606" i="3"/>
  <c r="J606" i="3"/>
  <c r="F606" i="3"/>
  <c r="I606" i="3"/>
  <c r="K606" i="3"/>
  <c r="J837" i="3"/>
  <c r="H837" i="3"/>
  <c r="I837" i="3"/>
  <c r="F837" i="3"/>
  <c r="K837" i="3"/>
  <c r="F852" i="3"/>
  <c r="I852" i="3"/>
  <c r="H852" i="3"/>
  <c r="K852" i="3"/>
  <c r="J852" i="3"/>
  <c r="I624" i="3"/>
  <c r="K624" i="3"/>
  <c r="F624" i="3"/>
  <c r="J624" i="3"/>
  <c r="H624" i="3"/>
  <c r="K847" i="8"/>
  <c r="J847" i="8"/>
  <c r="H723" i="3"/>
  <c r="K723" i="3"/>
  <c r="J723" i="3"/>
  <c r="I723" i="3"/>
  <c r="F723" i="3"/>
  <c r="J873" i="3"/>
  <c r="K873" i="3"/>
  <c r="I873" i="3"/>
  <c r="H873" i="3"/>
  <c r="F873" i="3"/>
  <c r="H514" i="3"/>
  <c r="F514" i="3"/>
  <c r="K514" i="3"/>
  <c r="I514" i="3"/>
  <c r="J514" i="3"/>
  <c r="K874" i="8"/>
  <c r="J874" i="8"/>
  <c r="K846" i="8"/>
  <c r="J846" i="8"/>
  <c r="J852" i="8"/>
  <c r="K852" i="8"/>
  <c r="H728" i="3"/>
  <c r="I728" i="3"/>
  <c r="J728" i="3"/>
  <c r="K728" i="3"/>
  <c r="F728" i="3"/>
  <c r="K752" i="3"/>
  <c r="F752" i="3"/>
  <c r="J752" i="3"/>
  <c r="H752" i="3"/>
  <c r="I752" i="3"/>
  <c r="J856" i="8"/>
  <c r="K856" i="8"/>
  <c r="I572" i="3"/>
  <c r="F572" i="3"/>
  <c r="J572" i="3"/>
  <c r="K572" i="3"/>
  <c r="H572" i="3"/>
  <c r="K746" i="8"/>
  <c r="J746" i="8"/>
  <c r="O995" i="2"/>
  <c r="N995" i="2"/>
  <c r="J1001" i="3"/>
  <c r="H1001" i="3"/>
  <c r="K1001" i="3"/>
  <c r="F1001" i="3"/>
  <c r="I1001" i="3"/>
  <c r="I595" i="3"/>
  <c r="J595" i="3"/>
  <c r="H595" i="3"/>
  <c r="F595" i="3"/>
  <c r="K595" i="3"/>
  <c r="J844" i="8"/>
  <c r="K844" i="8"/>
  <c r="K700" i="8"/>
  <c r="J700" i="8"/>
  <c r="K975" i="8"/>
  <c r="J975" i="8"/>
  <c r="K834" i="8"/>
  <c r="J834" i="8"/>
  <c r="J718" i="8"/>
  <c r="K718" i="8"/>
  <c r="I731" i="3"/>
  <c r="K731" i="3"/>
  <c r="J731" i="3"/>
  <c r="H731" i="3"/>
  <c r="F731" i="3"/>
  <c r="I807" i="3"/>
  <c r="H807" i="3"/>
  <c r="J807" i="3"/>
  <c r="F807" i="3"/>
  <c r="K807" i="3"/>
  <c r="J608" i="3"/>
  <c r="I608" i="3"/>
  <c r="K608" i="3"/>
  <c r="H608" i="3"/>
  <c r="F608" i="3"/>
  <c r="J849" i="8"/>
  <c r="K849" i="8"/>
  <c r="K950" i="8"/>
  <c r="J950" i="8"/>
  <c r="K808" i="8"/>
  <c r="J808" i="8"/>
  <c r="J898" i="3"/>
  <c r="H898" i="3"/>
  <c r="K898" i="3"/>
  <c r="I898" i="3"/>
  <c r="F898" i="3"/>
  <c r="K476" i="3"/>
  <c r="H476" i="3"/>
  <c r="J476" i="3"/>
  <c r="F476" i="3"/>
  <c r="I476" i="3"/>
  <c r="I603" i="3"/>
  <c r="H603" i="3"/>
  <c r="J603" i="3"/>
  <c r="F603" i="3"/>
  <c r="K603" i="3"/>
  <c r="K469" i="3"/>
  <c r="I469" i="3"/>
  <c r="J469" i="3"/>
  <c r="H469" i="3"/>
  <c r="F469" i="3"/>
  <c r="J845" i="8"/>
  <c r="K845" i="8"/>
  <c r="J976" i="3"/>
  <c r="K976" i="3"/>
  <c r="H976" i="3"/>
  <c r="I976" i="3"/>
  <c r="F976" i="3"/>
  <c r="J768" i="8"/>
  <c r="K768" i="8"/>
  <c r="J778" i="8"/>
  <c r="K778" i="8"/>
  <c r="K715" i="8"/>
  <c r="J715" i="8"/>
  <c r="J903" i="8"/>
  <c r="K903" i="8"/>
  <c r="K819" i="3"/>
  <c r="F819" i="3"/>
  <c r="J819" i="3"/>
  <c r="H819" i="3"/>
  <c r="I819" i="3"/>
  <c r="J981" i="8"/>
  <c r="K981" i="8"/>
  <c r="I817" i="3"/>
  <c r="F817" i="3"/>
  <c r="J817" i="3"/>
  <c r="H817" i="3"/>
  <c r="K817" i="3"/>
  <c r="I822" i="3"/>
  <c r="F822" i="3"/>
  <c r="J822" i="3"/>
  <c r="H822" i="3"/>
  <c r="K822" i="3"/>
  <c r="K896" i="3"/>
  <c r="F896" i="3"/>
  <c r="J896" i="3"/>
  <c r="H896" i="3"/>
  <c r="I896" i="3"/>
  <c r="H968" i="3"/>
  <c r="J968" i="3"/>
  <c r="I968" i="3"/>
  <c r="K968" i="3"/>
  <c r="F968" i="3"/>
  <c r="J907" i="3"/>
  <c r="K907" i="3"/>
  <c r="H907" i="3"/>
  <c r="I907" i="3"/>
  <c r="F907" i="3"/>
  <c r="K554" i="3"/>
  <c r="F554" i="3"/>
  <c r="H554" i="3"/>
  <c r="I554" i="3"/>
  <c r="J554" i="3"/>
  <c r="K923" i="3"/>
  <c r="I923" i="3"/>
  <c r="F923" i="3"/>
  <c r="J923" i="3"/>
  <c r="H923" i="3"/>
  <c r="J781" i="8"/>
  <c r="K781" i="8"/>
  <c r="F791" i="3"/>
  <c r="I791" i="3"/>
  <c r="H791" i="3"/>
  <c r="J791" i="3"/>
  <c r="K791" i="3"/>
  <c r="K492" i="3"/>
  <c r="J492" i="3"/>
  <c r="I492" i="3"/>
  <c r="H492" i="3"/>
  <c r="F492" i="3"/>
  <c r="H697" i="3"/>
  <c r="F697" i="3"/>
  <c r="I697" i="3"/>
  <c r="J697" i="3"/>
  <c r="K697" i="3"/>
  <c r="I560" i="3"/>
  <c r="J560" i="3"/>
  <c r="K560" i="3"/>
  <c r="F560" i="3"/>
  <c r="H560" i="3"/>
  <c r="J988" i="8"/>
  <c r="K988" i="8"/>
  <c r="K814" i="8"/>
  <c r="J814" i="8"/>
  <c r="J977" i="8"/>
  <c r="K977" i="8"/>
  <c r="F637" i="3"/>
  <c r="K637" i="3"/>
  <c r="I637" i="3"/>
  <c r="H637" i="3"/>
  <c r="J637" i="3"/>
  <c r="J978" i="3"/>
  <c r="K978" i="3"/>
  <c r="I978" i="3"/>
  <c r="H978" i="3"/>
  <c r="F978" i="3"/>
  <c r="J684" i="3"/>
  <c r="K684" i="3"/>
  <c r="F684" i="3"/>
  <c r="I684" i="3"/>
  <c r="H684" i="3"/>
  <c r="J551" i="3"/>
  <c r="I551" i="3"/>
  <c r="H551" i="3"/>
  <c r="F551" i="3"/>
  <c r="K551" i="3"/>
  <c r="J860" i="3"/>
  <c r="I860" i="3"/>
  <c r="K860" i="3"/>
  <c r="H860" i="3"/>
  <c r="F860" i="3"/>
  <c r="J421" i="3"/>
  <c r="F421" i="3"/>
  <c r="H421" i="3"/>
  <c r="K421" i="3"/>
  <c r="I421" i="3"/>
  <c r="K533" i="3"/>
  <c r="J533" i="3"/>
  <c r="I533" i="3"/>
  <c r="H533" i="3"/>
  <c r="F533" i="3"/>
  <c r="F748" i="3"/>
  <c r="I748" i="3"/>
  <c r="H748" i="3"/>
  <c r="J748" i="3"/>
  <c r="K748" i="3"/>
  <c r="K914" i="3"/>
  <c r="I914" i="3"/>
  <c r="F914" i="3"/>
  <c r="J914" i="3"/>
  <c r="H914" i="3"/>
  <c r="J915" i="8"/>
  <c r="K915" i="8"/>
  <c r="J738" i="8"/>
  <c r="K738" i="8"/>
  <c r="K741" i="3"/>
  <c r="H741" i="3"/>
  <c r="I741" i="3"/>
  <c r="F741" i="3"/>
  <c r="J741" i="3"/>
  <c r="J848" i="3"/>
  <c r="F848" i="3"/>
  <c r="H848" i="3"/>
  <c r="I848" i="3"/>
  <c r="K848" i="3"/>
  <c r="K424" i="3"/>
  <c r="I424" i="3"/>
  <c r="F424" i="3"/>
  <c r="H424" i="3"/>
  <c r="J424" i="3"/>
  <c r="I751" i="3"/>
  <c r="F751" i="3"/>
  <c r="J751" i="3"/>
  <c r="H751" i="3"/>
  <c r="K751" i="3"/>
  <c r="K999" i="8"/>
  <c r="J999" i="8"/>
  <c r="K803" i="3"/>
  <c r="J803" i="3"/>
  <c r="H803" i="3"/>
  <c r="I803" i="3"/>
  <c r="F803" i="3"/>
  <c r="I613" i="3"/>
  <c r="H613" i="3"/>
  <c r="J613" i="3"/>
  <c r="F613" i="3"/>
  <c r="K613" i="3"/>
  <c r="I973" i="3"/>
  <c r="J973" i="3"/>
  <c r="F973" i="3"/>
  <c r="H973" i="3"/>
  <c r="K973" i="3"/>
  <c r="K866" i="8"/>
  <c r="J866" i="8"/>
  <c r="H509" i="3"/>
  <c r="I509" i="3"/>
  <c r="F509" i="3"/>
  <c r="K509" i="3"/>
  <c r="J509" i="3"/>
  <c r="K742" i="8"/>
  <c r="J742" i="8"/>
  <c r="F919" i="3"/>
  <c r="K919" i="3"/>
  <c r="I919" i="3"/>
  <c r="H919" i="3"/>
  <c r="J919" i="3"/>
  <c r="K658" i="3"/>
  <c r="I658" i="3"/>
  <c r="F658" i="3"/>
  <c r="J658" i="3"/>
  <c r="H658" i="3"/>
  <c r="K802" i="8"/>
  <c r="J802" i="8"/>
  <c r="K777" i="8"/>
  <c r="J777" i="8"/>
  <c r="F639" i="3"/>
  <c r="I639" i="3"/>
  <c r="H639" i="3"/>
  <c r="K639" i="3"/>
  <c r="J639" i="3"/>
  <c r="F784" i="3"/>
  <c r="H784" i="3"/>
  <c r="K784" i="3"/>
  <c r="J784" i="3"/>
  <c r="I784" i="3"/>
  <c r="H916" i="3"/>
  <c r="I916" i="3"/>
  <c r="J916" i="3"/>
  <c r="F916" i="3"/>
  <c r="K916" i="3"/>
  <c r="J976" i="8"/>
  <c r="K976" i="8"/>
  <c r="K931" i="8"/>
  <c r="J931" i="8"/>
  <c r="J793" i="8"/>
  <c r="K793" i="8"/>
  <c r="J546" i="3"/>
  <c r="F546" i="3"/>
  <c r="K546" i="3"/>
  <c r="I546" i="3"/>
  <c r="H546" i="3"/>
  <c r="F549" i="3"/>
  <c r="H549" i="3"/>
  <c r="K549" i="3"/>
  <c r="J549" i="3"/>
  <c r="I549" i="3"/>
  <c r="J899" i="3"/>
  <c r="I899" i="3"/>
  <c r="F899" i="3"/>
  <c r="H899" i="3"/>
  <c r="K899" i="3"/>
  <c r="I711" i="3"/>
  <c r="J711" i="3"/>
  <c r="K711" i="3"/>
  <c r="F711" i="3"/>
  <c r="H711" i="3"/>
  <c r="K900" i="8"/>
  <c r="J900" i="8"/>
  <c r="K963" i="8"/>
  <c r="J963" i="8"/>
  <c r="K955" i="3"/>
  <c r="I955" i="3"/>
  <c r="H955" i="3"/>
  <c r="J955" i="3"/>
  <c r="F955" i="3"/>
  <c r="K564" i="3"/>
  <c r="I564" i="3"/>
  <c r="H564" i="3"/>
  <c r="F564" i="3"/>
  <c r="J564" i="3"/>
  <c r="K522" i="3"/>
  <c r="H522" i="3"/>
  <c r="J522" i="3"/>
  <c r="F522" i="3"/>
  <c r="I522" i="3"/>
  <c r="I484" i="3"/>
  <c r="J484" i="3"/>
  <c r="F484" i="3"/>
  <c r="K484" i="3"/>
  <c r="H484" i="3"/>
  <c r="J975" i="3"/>
  <c r="H975" i="3"/>
  <c r="K975" i="3"/>
  <c r="F975" i="3"/>
  <c r="I975" i="3"/>
  <c r="J993" i="3"/>
  <c r="I993" i="3"/>
  <c r="F993" i="3"/>
  <c r="K993" i="3"/>
  <c r="H993" i="3"/>
  <c r="J971" i="8"/>
  <c r="K971" i="8"/>
  <c r="H590" i="3"/>
  <c r="I590" i="3"/>
  <c r="J590" i="3"/>
  <c r="F590" i="3"/>
  <c r="K590" i="3"/>
  <c r="K812" i="3"/>
  <c r="F812" i="3"/>
  <c r="J812" i="3"/>
  <c r="I812" i="3"/>
  <c r="H812" i="3"/>
  <c r="J730" i="3"/>
  <c r="F730" i="3"/>
  <c r="K730" i="3"/>
  <c r="I730" i="3"/>
  <c r="H730" i="3"/>
  <c r="I610" i="3"/>
  <c r="K610" i="3"/>
  <c r="H610" i="3"/>
  <c r="F610" i="3"/>
  <c r="J610" i="3"/>
  <c r="K879" i="3"/>
  <c r="I879" i="3"/>
  <c r="H879" i="3"/>
  <c r="F879" i="3"/>
  <c r="J879" i="3"/>
  <c r="K836" i="8"/>
  <c r="J836" i="8"/>
  <c r="K887" i="3"/>
  <c r="J887" i="3"/>
  <c r="H887" i="3"/>
  <c r="I887" i="3"/>
  <c r="F887" i="3"/>
  <c r="K633" i="3"/>
  <c r="J633" i="3"/>
  <c r="H633" i="3"/>
  <c r="I633" i="3"/>
  <c r="F633" i="3"/>
  <c r="K882" i="8"/>
  <c r="J882" i="8"/>
  <c r="K828" i="8"/>
  <c r="J828" i="8"/>
  <c r="K895" i="8"/>
  <c r="J895" i="8"/>
  <c r="K921" i="8"/>
  <c r="J921" i="8"/>
  <c r="J869" i="8"/>
  <c r="K869" i="8"/>
  <c r="J845" i="3"/>
  <c r="F845" i="3"/>
  <c r="H845" i="3"/>
  <c r="K845" i="3"/>
  <c r="I845" i="3"/>
  <c r="J612" i="3"/>
  <c r="H612" i="3"/>
  <c r="K612" i="3"/>
  <c r="F612" i="3"/>
  <c r="I612" i="3"/>
  <c r="F664" i="3"/>
  <c r="K664" i="3"/>
  <c r="J664" i="3"/>
  <c r="I664" i="3"/>
  <c r="H664" i="3"/>
  <c r="J686" i="3"/>
  <c r="F686" i="3"/>
  <c r="K686" i="3"/>
  <c r="I686" i="3"/>
  <c r="H686" i="3"/>
  <c r="K959" i="8"/>
  <c r="J959" i="8"/>
  <c r="J692" i="8"/>
  <c r="K692" i="8"/>
  <c r="K912" i="3"/>
  <c r="J912" i="3"/>
  <c r="F912" i="3"/>
  <c r="I912" i="3"/>
  <c r="H912" i="3"/>
  <c r="I753" i="3"/>
  <c r="H753" i="3"/>
  <c r="F753" i="3"/>
  <c r="J753" i="3"/>
  <c r="K753" i="3"/>
  <c r="H576" i="3"/>
  <c r="I576" i="3"/>
  <c r="J576" i="3"/>
  <c r="K576" i="3"/>
  <c r="F576" i="3"/>
  <c r="K792" i="3"/>
  <c r="I792" i="3"/>
  <c r="J792" i="3"/>
  <c r="H792" i="3"/>
  <c r="F792" i="3"/>
  <c r="J566" i="3"/>
  <c r="I566" i="3"/>
  <c r="H566" i="3"/>
  <c r="F566" i="3"/>
  <c r="K566" i="3"/>
  <c r="I844" i="3"/>
  <c r="J844" i="3"/>
  <c r="H844" i="3"/>
  <c r="K844" i="3"/>
  <c r="F844" i="3"/>
  <c r="J904" i="8"/>
  <c r="K904" i="8"/>
  <c r="K623" i="3"/>
  <c r="H623" i="3"/>
  <c r="J623" i="3"/>
  <c r="F623" i="3"/>
  <c r="I623" i="3"/>
  <c r="J934" i="3"/>
  <c r="K934" i="3"/>
  <c r="I934" i="3"/>
  <c r="H934" i="3"/>
  <c r="F934" i="3"/>
  <c r="I772" i="3"/>
  <c r="F772" i="3"/>
  <c r="J772" i="3"/>
  <c r="K772" i="3"/>
  <c r="H772" i="3"/>
  <c r="I530" i="3"/>
  <c r="H530" i="3"/>
  <c r="K530" i="3"/>
  <c r="F530" i="3"/>
  <c r="J530" i="3"/>
  <c r="I577" i="3"/>
  <c r="K577" i="3"/>
  <c r="J577" i="3"/>
  <c r="F577" i="3"/>
  <c r="H577" i="3"/>
  <c r="H561" i="3"/>
  <c r="F561" i="3"/>
  <c r="K561" i="3"/>
  <c r="J561" i="3"/>
  <c r="I561" i="3"/>
  <c r="K985" i="3"/>
  <c r="F985" i="3"/>
  <c r="H985" i="3"/>
  <c r="I985" i="3"/>
  <c r="J985" i="3"/>
  <c r="F839" i="3"/>
  <c r="I839" i="3"/>
  <c r="K839" i="3"/>
  <c r="H839" i="3"/>
  <c r="J839" i="3"/>
  <c r="J932" i="3"/>
  <c r="I932" i="3"/>
  <c r="H932" i="3"/>
  <c r="F932" i="3"/>
  <c r="K932" i="3"/>
  <c r="I585" i="3"/>
  <c r="H585" i="3"/>
  <c r="J585" i="3"/>
  <c r="K585" i="3"/>
  <c r="F585" i="3"/>
  <c r="K720" i="8"/>
  <c r="J720" i="8"/>
  <c r="F988" i="3"/>
  <c r="I988" i="3"/>
  <c r="K988" i="3"/>
  <c r="H988" i="3"/>
  <c r="J988" i="3"/>
  <c r="H883" i="3"/>
  <c r="J883" i="3"/>
  <c r="I883" i="3"/>
  <c r="K883" i="3"/>
  <c r="F883" i="3"/>
  <c r="K855" i="3"/>
  <c r="I855" i="3"/>
  <c r="H855" i="3"/>
  <c r="J855" i="3"/>
  <c r="F855" i="3"/>
  <c r="H607" i="3"/>
  <c r="K607" i="3"/>
  <c r="J607" i="3"/>
  <c r="I607" i="3"/>
  <c r="F607" i="3"/>
  <c r="K717" i="8"/>
  <c r="J717" i="8"/>
  <c r="J807" i="8"/>
  <c r="K807" i="8"/>
  <c r="H884" i="3"/>
  <c r="K884" i="3"/>
  <c r="I884" i="3"/>
  <c r="J884" i="3"/>
  <c r="F884" i="3"/>
  <c r="J802" i="3"/>
  <c r="F802" i="3"/>
  <c r="K802" i="3"/>
  <c r="I802" i="3"/>
  <c r="H802" i="3"/>
  <c r="I614" i="3"/>
  <c r="K614" i="3"/>
  <c r="H614" i="3"/>
  <c r="F614" i="3"/>
  <c r="J614" i="3"/>
  <c r="K676" i="3"/>
  <c r="I676" i="3"/>
  <c r="F676" i="3"/>
  <c r="H676" i="3"/>
  <c r="J676" i="3"/>
  <c r="I736" i="3"/>
  <c r="K736" i="3"/>
  <c r="H736" i="3"/>
  <c r="F736" i="3"/>
  <c r="J736" i="3"/>
  <c r="I836" i="3"/>
  <c r="J836" i="3"/>
  <c r="F836" i="3"/>
  <c r="H836" i="3"/>
  <c r="K836" i="3"/>
  <c r="K672" i="3"/>
  <c r="J672" i="3"/>
  <c r="I672" i="3"/>
  <c r="H672" i="3"/>
  <c r="F672" i="3"/>
  <c r="I972" i="3"/>
  <c r="J972" i="3"/>
  <c r="F972" i="3"/>
  <c r="K972" i="3"/>
  <c r="H972" i="3"/>
  <c r="F709" i="3"/>
  <c r="J709" i="3"/>
  <c r="K709" i="3"/>
  <c r="H709" i="3"/>
  <c r="I709" i="3"/>
  <c r="I997" i="3"/>
  <c r="H997" i="3"/>
  <c r="F997" i="3"/>
  <c r="K997" i="3"/>
  <c r="J997" i="3"/>
  <c r="I609" i="3"/>
  <c r="K609" i="3"/>
  <c r="J609" i="3"/>
  <c r="F609" i="3"/>
  <c r="H609" i="3"/>
  <c r="J581" i="3"/>
  <c r="I581" i="3"/>
  <c r="F581" i="3"/>
  <c r="K581" i="3"/>
  <c r="H581" i="3"/>
  <c r="I599" i="3"/>
  <c r="H599" i="3"/>
  <c r="K599" i="3"/>
  <c r="J599" i="3"/>
  <c r="F599" i="3"/>
  <c r="H857" i="3"/>
  <c r="I857" i="3"/>
  <c r="J857" i="3"/>
  <c r="K857" i="3"/>
  <c r="F857" i="3"/>
  <c r="F960" i="3"/>
  <c r="I960" i="3"/>
  <c r="H960" i="3"/>
  <c r="J960" i="3"/>
  <c r="K960" i="3"/>
  <c r="I931" i="3"/>
  <c r="H931" i="3"/>
  <c r="K931" i="3"/>
  <c r="F931" i="3"/>
  <c r="J931" i="3"/>
  <c r="J493" i="3"/>
  <c r="F493" i="3"/>
  <c r="H493" i="3"/>
  <c r="K493" i="3"/>
  <c r="I493" i="3"/>
  <c r="K942" i="8"/>
  <c r="J942" i="8"/>
  <c r="K698" i="3"/>
  <c r="I698" i="3"/>
  <c r="J698" i="3"/>
  <c r="H698" i="3"/>
  <c r="F698" i="3"/>
  <c r="F740" i="3"/>
  <c r="K740" i="3"/>
  <c r="I740" i="3"/>
  <c r="H740" i="3"/>
  <c r="J740" i="3"/>
  <c r="J721" i="8"/>
  <c r="K721" i="8"/>
  <c r="I540" i="3"/>
  <c r="F540" i="3"/>
  <c r="J540" i="3"/>
  <c r="K540" i="3"/>
  <c r="H540" i="3"/>
  <c r="H558" i="3"/>
  <c r="I558" i="3"/>
  <c r="K558" i="3"/>
  <c r="F558" i="3"/>
  <c r="J558" i="3"/>
  <c r="J647" i="3"/>
  <c r="K647" i="3"/>
  <c r="I647" i="3"/>
  <c r="H647" i="3"/>
  <c r="F647" i="3"/>
  <c r="I688" i="3"/>
  <c r="H688" i="3"/>
  <c r="F688" i="3"/>
  <c r="J688" i="3"/>
  <c r="K688" i="3"/>
  <c r="H816" i="3"/>
  <c r="K816" i="3"/>
  <c r="F816" i="3"/>
  <c r="J816" i="3"/>
  <c r="I816" i="3"/>
  <c r="J642" i="3"/>
  <c r="K642" i="3"/>
  <c r="H642" i="3"/>
  <c r="I642" i="3"/>
  <c r="F642" i="3"/>
  <c r="F683" i="3"/>
  <c r="H683" i="3"/>
  <c r="K683" i="3"/>
  <c r="I683" i="3"/>
  <c r="J683" i="3"/>
  <c r="F712" i="3"/>
  <c r="J712" i="3"/>
  <c r="H712" i="3"/>
  <c r="K712" i="3"/>
  <c r="I712" i="3"/>
  <c r="K1002" i="8"/>
  <c r="J1002" i="8"/>
  <c r="I666" i="3"/>
  <c r="H666" i="3"/>
  <c r="J666" i="3"/>
  <c r="F666" i="3"/>
  <c r="K666" i="3"/>
  <c r="F758" i="3"/>
  <c r="K758" i="3"/>
  <c r="I758" i="3"/>
  <c r="H758" i="3"/>
  <c r="J758" i="3"/>
  <c r="K982" i="8"/>
  <c r="J982" i="8"/>
  <c r="I929" i="3"/>
  <c r="H929" i="3"/>
  <c r="F929" i="3"/>
  <c r="J929" i="3"/>
  <c r="K929" i="3"/>
  <c r="H510" i="3"/>
  <c r="K510" i="3"/>
  <c r="F510" i="3"/>
  <c r="J510" i="3"/>
  <c r="I510" i="3"/>
  <c r="K786" i="3"/>
  <c r="J786" i="3"/>
  <c r="F786" i="3"/>
  <c r="I786" i="3"/>
  <c r="H786" i="3"/>
  <c r="F795" i="3"/>
  <c r="J795" i="3"/>
  <c r="H795" i="3"/>
  <c r="I795" i="3"/>
  <c r="K795" i="3"/>
  <c r="J485" i="3"/>
  <c r="I485" i="3"/>
  <c r="H485" i="3"/>
  <c r="K485" i="3"/>
  <c r="F485" i="3"/>
  <c r="J785" i="8"/>
  <c r="K785" i="8"/>
  <c r="J951" i="8"/>
  <c r="K951" i="8"/>
  <c r="H517" i="3"/>
  <c r="K517" i="3"/>
  <c r="J517" i="3"/>
  <c r="I517" i="3"/>
  <c r="F517" i="3"/>
  <c r="J874" i="3"/>
  <c r="I874" i="3"/>
  <c r="H874" i="3"/>
  <c r="F874" i="3"/>
  <c r="K874" i="3"/>
  <c r="K809" i="8"/>
  <c r="J809" i="8"/>
  <c r="J998" i="8"/>
  <c r="K998" i="8"/>
  <c r="J1000" i="8"/>
  <c r="K1000" i="8"/>
  <c r="I782" i="3"/>
  <c r="F782" i="3"/>
  <c r="H782" i="3"/>
  <c r="J782" i="3"/>
  <c r="K782" i="3"/>
  <c r="H775" i="3"/>
  <c r="K775" i="3"/>
  <c r="I775" i="3"/>
  <c r="J775" i="3"/>
  <c r="F775" i="3"/>
  <c r="H515" i="3"/>
  <c r="K515" i="3"/>
  <c r="J515" i="3"/>
  <c r="F515" i="3"/>
  <c r="I515" i="3"/>
  <c r="I497" i="3"/>
  <c r="F497" i="3"/>
  <c r="J497" i="3"/>
  <c r="H497" i="3"/>
  <c r="K497" i="3"/>
  <c r="K762" i="8"/>
  <c r="J762" i="8"/>
  <c r="K761" i="3"/>
  <c r="J761" i="3"/>
  <c r="I761" i="3"/>
  <c r="H761" i="3"/>
  <c r="F761" i="3"/>
  <c r="J969" i="3"/>
  <c r="K969" i="3"/>
  <c r="H969" i="3"/>
  <c r="F969" i="3"/>
  <c r="I969" i="3"/>
  <c r="J946" i="8"/>
  <c r="K946" i="8"/>
  <c r="J953" i="3"/>
  <c r="H953" i="3"/>
  <c r="F953" i="3"/>
  <c r="K953" i="3"/>
  <c r="I953" i="3"/>
  <c r="K490" i="3"/>
  <c r="I490" i="3"/>
  <c r="H490" i="3"/>
  <c r="J490" i="3"/>
  <c r="F490" i="3"/>
  <c r="K825" i="3"/>
  <c r="H825" i="3"/>
  <c r="F825" i="3"/>
  <c r="J825" i="3"/>
  <c r="I825" i="3"/>
  <c r="I667" i="3"/>
  <c r="J667" i="3"/>
  <c r="H667" i="3"/>
  <c r="K667" i="3"/>
  <c r="F667" i="3"/>
  <c r="I705" i="3"/>
  <c r="H705" i="3"/>
  <c r="J705" i="3"/>
  <c r="K705" i="3"/>
  <c r="F705" i="3"/>
  <c r="J422" i="3"/>
  <c r="H422" i="3"/>
  <c r="I422" i="3"/>
  <c r="F422" i="3"/>
  <c r="K422" i="3"/>
  <c r="F917" i="3"/>
  <c r="K917" i="3"/>
  <c r="H917" i="3"/>
  <c r="J917" i="3"/>
  <c r="I917" i="3"/>
  <c r="F690" i="3"/>
  <c r="K690" i="3"/>
  <c r="I690" i="3"/>
  <c r="H690" i="3"/>
  <c r="J690" i="3"/>
  <c r="F828" i="3"/>
  <c r="J828" i="3"/>
  <c r="K828" i="3"/>
  <c r="H828" i="3"/>
  <c r="I828" i="3"/>
  <c r="J745" i="8"/>
  <c r="K745" i="8"/>
  <c r="J943" i="8"/>
  <c r="K943" i="8"/>
  <c r="K722" i="3"/>
  <c r="J722" i="3"/>
  <c r="I722" i="3"/>
  <c r="H722" i="3"/>
  <c r="F722" i="3"/>
  <c r="K473" i="3"/>
  <c r="H473" i="3"/>
  <c r="J473" i="3"/>
  <c r="I473" i="3"/>
  <c r="F473" i="3"/>
  <c r="H739" i="3"/>
  <c r="J739" i="3"/>
  <c r="F739" i="3"/>
  <c r="I739" i="3"/>
  <c r="K739" i="3"/>
  <c r="F945" i="3"/>
  <c r="K945" i="3"/>
  <c r="I945" i="3"/>
  <c r="H945" i="3"/>
  <c r="J945" i="3"/>
  <c r="J757" i="3"/>
  <c r="K757" i="3"/>
  <c r="F757" i="3"/>
  <c r="I757" i="3"/>
  <c r="H757" i="3"/>
  <c r="H766" i="3"/>
  <c r="F766" i="3"/>
  <c r="J766" i="3"/>
  <c r="K766" i="3"/>
  <c r="I766" i="3"/>
  <c r="K805" i="3"/>
  <c r="H805" i="3"/>
  <c r="F805" i="3"/>
  <c r="J805" i="3"/>
  <c r="I805" i="3"/>
  <c r="F720" i="3"/>
  <c r="I720" i="3"/>
  <c r="H720" i="3"/>
  <c r="K720" i="3"/>
  <c r="J720" i="3"/>
  <c r="J838" i="3"/>
  <c r="K838" i="3"/>
  <c r="H838" i="3"/>
  <c r="I838" i="3"/>
  <c r="F838" i="3"/>
  <c r="J952" i="8"/>
  <c r="K952" i="8"/>
  <c r="I764" i="3"/>
  <c r="H764" i="3"/>
  <c r="K764" i="3"/>
  <c r="F764" i="3"/>
  <c r="J764" i="3"/>
  <c r="I724" i="3"/>
  <c r="F724" i="3"/>
  <c r="K724" i="3"/>
  <c r="J724" i="3"/>
  <c r="H724" i="3"/>
  <c r="F611" i="3"/>
  <c r="H611" i="3"/>
  <c r="K611" i="3"/>
  <c r="I611" i="3"/>
  <c r="J611" i="3"/>
  <c r="J803" i="8"/>
  <c r="K803" i="8"/>
  <c r="H777" i="3"/>
  <c r="J777" i="3"/>
  <c r="I777" i="3"/>
  <c r="F777" i="3"/>
  <c r="K777" i="3"/>
  <c r="J605" i="3"/>
  <c r="F605" i="3"/>
  <c r="K605" i="3"/>
  <c r="H605" i="3"/>
  <c r="I605" i="3"/>
  <c r="H494" i="3"/>
  <c r="J494" i="3"/>
  <c r="F494" i="3"/>
  <c r="K494" i="3"/>
  <c r="I494" i="3"/>
  <c r="K754" i="8"/>
  <c r="J754" i="8"/>
  <c r="I785" i="3"/>
  <c r="J785" i="3"/>
  <c r="F785" i="3"/>
  <c r="K785" i="3"/>
  <c r="H785" i="3"/>
  <c r="K967" i="8"/>
  <c r="J967" i="8"/>
  <c r="K901" i="8"/>
  <c r="J901" i="8"/>
  <c r="K918" i="3"/>
  <c r="I918" i="3"/>
  <c r="H918" i="3"/>
  <c r="J918" i="3"/>
  <c r="F918" i="3"/>
  <c r="J480" i="3"/>
  <c r="K480" i="3"/>
  <c r="I480" i="3"/>
  <c r="F480" i="3"/>
  <c r="H480" i="3"/>
  <c r="J735" i="8"/>
  <c r="K735" i="8"/>
  <c r="J737" i="8"/>
  <c r="K737" i="8"/>
  <c r="K878" i="3"/>
  <c r="I878" i="3"/>
  <c r="H878" i="3"/>
  <c r="F878" i="3"/>
  <c r="J878" i="3"/>
  <c r="I991" i="3"/>
  <c r="F991" i="3"/>
  <c r="H991" i="3"/>
  <c r="K991" i="3"/>
  <c r="J991" i="3"/>
  <c r="K793" i="3"/>
  <c r="H793" i="3"/>
  <c r="J793" i="3"/>
  <c r="F793" i="3"/>
  <c r="I793" i="3"/>
  <c r="K861" i="3"/>
  <c r="J861" i="3"/>
  <c r="H861" i="3"/>
  <c r="F861" i="3"/>
  <c r="I861" i="3"/>
  <c r="K725" i="8"/>
  <c r="J725" i="8"/>
  <c r="J696" i="8"/>
  <c r="K696" i="8"/>
  <c r="F660" i="3"/>
  <c r="H660" i="3"/>
  <c r="I660" i="3"/>
  <c r="K660" i="3"/>
  <c r="J660" i="3"/>
  <c r="K974" i="3"/>
  <c r="F974" i="3"/>
  <c r="H974" i="3"/>
  <c r="I974" i="3"/>
  <c r="J974" i="3"/>
  <c r="I532" i="3"/>
  <c r="J532" i="3"/>
  <c r="F532" i="3"/>
  <c r="H532" i="3"/>
  <c r="K532" i="3"/>
  <c r="J938" i="8"/>
  <c r="K938" i="8"/>
  <c r="F661" i="3"/>
  <c r="J661" i="3"/>
  <c r="H661" i="3"/>
  <c r="I661" i="3"/>
  <c r="K661" i="3"/>
  <c r="K747" i="8"/>
  <c r="J747" i="8"/>
  <c r="J680" i="3"/>
  <c r="K680" i="3"/>
  <c r="F680" i="3"/>
  <c r="I680" i="3"/>
  <c r="H680" i="3"/>
  <c r="F563" i="3"/>
  <c r="H563" i="3"/>
  <c r="J563" i="3"/>
  <c r="K563" i="3"/>
  <c r="I563" i="3"/>
  <c r="K758" i="8"/>
  <c r="J758" i="8"/>
  <c r="I865" i="3"/>
  <c r="J865" i="3"/>
  <c r="H865" i="3"/>
  <c r="F865" i="3"/>
  <c r="K865" i="3"/>
  <c r="K862" i="8"/>
  <c r="J862" i="8"/>
  <c r="I511" i="3"/>
  <c r="F511" i="3"/>
  <c r="J511" i="3"/>
  <c r="K511" i="3"/>
  <c r="H511" i="3"/>
  <c r="J853" i="8"/>
  <c r="K853" i="8"/>
  <c r="K770" i="8"/>
  <c r="J770" i="8"/>
  <c r="K932" i="8"/>
  <c r="J932" i="8"/>
  <c r="F568" i="3"/>
  <c r="J568" i="3"/>
  <c r="K568" i="3"/>
  <c r="I568" i="3"/>
  <c r="H568" i="3"/>
  <c r="J693" i="3"/>
  <c r="H693" i="3"/>
  <c r="I693" i="3"/>
  <c r="K693" i="3"/>
  <c r="F693" i="3"/>
  <c r="F464" i="3"/>
  <c r="H464" i="3"/>
  <c r="I464" i="3"/>
  <c r="J464" i="3"/>
  <c r="K464" i="3"/>
  <c r="K840" i="3"/>
  <c r="F840" i="3"/>
  <c r="I840" i="3"/>
  <c r="H840" i="3"/>
  <c r="J840" i="3"/>
  <c r="J505" i="3"/>
  <c r="H505" i="3"/>
  <c r="I505" i="3"/>
  <c r="K505" i="3"/>
  <c r="F505" i="3"/>
  <c r="J835" i="8"/>
  <c r="K835" i="8"/>
  <c r="J821" i="8"/>
  <c r="K821" i="8"/>
  <c r="H943" i="3"/>
  <c r="J943" i="3"/>
  <c r="K943" i="3"/>
  <c r="F943" i="3"/>
  <c r="I943" i="3"/>
  <c r="I939" i="3"/>
  <c r="K939" i="3"/>
  <c r="F939" i="3"/>
  <c r="H939" i="3"/>
  <c r="J939" i="3"/>
  <c r="F567" i="3"/>
  <c r="J567" i="3"/>
  <c r="K567" i="3"/>
  <c r="I567" i="3"/>
  <c r="H567" i="3"/>
  <c r="J591" i="3"/>
  <c r="K591" i="3"/>
  <c r="I591" i="3"/>
  <c r="F591" i="3"/>
  <c r="H591" i="3"/>
  <c r="K905" i="3"/>
  <c r="H905" i="3"/>
  <c r="J905" i="3"/>
  <c r="I905" i="3"/>
  <c r="F905" i="3"/>
  <c r="K718" i="3"/>
  <c r="I718" i="3"/>
  <c r="H718" i="3"/>
  <c r="F718" i="3"/>
  <c r="J718" i="3"/>
  <c r="K751" i="8"/>
  <c r="J751" i="8"/>
  <c r="I719" i="3"/>
  <c r="K719" i="3"/>
  <c r="J719" i="3"/>
  <c r="F719" i="3"/>
  <c r="H719" i="3"/>
  <c r="K586" i="3"/>
  <c r="J586" i="3"/>
  <c r="F586" i="3"/>
  <c r="I586" i="3"/>
  <c r="H586" i="3"/>
  <c r="K594" i="3"/>
  <c r="H594" i="3"/>
  <c r="I594" i="3"/>
  <c r="J594" i="3"/>
  <c r="F594" i="3"/>
  <c r="J763" i="3"/>
  <c r="K763" i="3"/>
  <c r="I763" i="3"/>
  <c r="H763" i="3"/>
  <c r="F763" i="3"/>
  <c r="I550" i="3"/>
  <c r="K550" i="3"/>
  <c r="J550" i="3"/>
  <c r="F550" i="3"/>
  <c r="H550" i="3"/>
  <c r="K748" i="8"/>
  <c r="J748" i="8"/>
  <c r="F850" i="3"/>
  <c r="I850" i="3"/>
  <c r="J850" i="3"/>
  <c r="H850" i="3"/>
  <c r="K850" i="3"/>
  <c r="J649" i="3"/>
  <c r="K649" i="3"/>
  <c r="F649" i="3"/>
  <c r="H649" i="3"/>
  <c r="I649" i="3"/>
  <c r="H875" i="3"/>
  <c r="K875" i="3"/>
  <c r="J875" i="3"/>
  <c r="I875" i="3"/>
  <c r="F875" i="3"/>
  <c r="F659" i="3"/>
  <c r="J659" i="3"/>
  <c r="I659" i="3"/>
  <c r="K659" i="3"/>
  <c r="H659" i="3"/>
  <c r="F508" i="3"/>
  <c r="H508" i="3"/>
  <c r="J508" i="3"/>
  <c r="K508" i="3"/>
  <c r="I508" i="3"/>
  <c r="I471" i="3"/>
  <c r="F471" i="3"/>
  <c r="K471" i="3"/>
  <c r="J471" i="3"/>
  <c r="H471" i="3"/>
  <c r="I760" i="3"/>
  <c r="F760" i="3"/>
  <c r="K760" i="3"/>
  <c r="J760" i="3"/>
  <c r="H760" i="3"/>
  <c r="K922" i="8"/>
  <c r="J922" i="8"/>
  <c r="F717" i="3"/>
  <c r="J717" i="3"/>
  <c r="H717" i="3"/>
  <c r="K717" i="3"/>
  <c r="I717" i="3"/>
  <c r="J955" i="8"/>
  <c r="K955" i="8"/>
  <c r="I518" i="3"/>
  <c r="J518" i="3"/>
  <c r="K518" i="3"/>
  <c r="H518" i="3"/>
  <c r="F518" i="3"/>
  <c r="I571" i="3"/>
  <c r="F571" i="3"/>
  <c r="K571" i="3"/>
  <c r="H571" i="3"/>
  <c r="J571" i="3"/>
  <c r="K842" i="8"/>
  <c r="J842" i="8"/>
  <c r="J736" i="8"/>
  <c r="K736" i="8"/>
  <c r="K784" i="8"/>
  <c r="J784" i="8"/>
  <c r="H951" i="3"/>
  <c r="I951" i="3"/>
  <c r="J951" i="3"/>
  <c r="F951" i="3"/>
  <c r="K951" i="3"/>
  <c r="J826" i="3"/>
  <c r="I826" i="3"/>
  <c r="K826" i="3"/>
  <c r="F826" i="3"/>
  <c r="H826" i="3"/>
  <c r="K702" i="3"/>
  <c r="H702" i="3"/>
  <c r="J702" i="3"/>
  <c r="F702" i="3"/>
  <c r="I702" i="3"/>
  <c r="J873" i="8"/>
  <c r="K873" i="8"/>
  <c r="K834" i="3"/>
  <c r="F834" i="3"/>
  <c r="I834" i="3"/>
  <c r="H834" i="3"/>
  <c r="J834" i="3"/>
  <c r="K535" i="3"/>
  <c r="H535" i="3"/>
  <c r="I535" i="3"/>
  <c r="F535" i="3"/>
  <c r="J535" i="3"/>
  <c r="J495" i="3"/>
  <c r="K495" i="3"/>
  <c r="F495" i="3"/>
  <c r="I495" i="3"/>
  <c r="H495" i="3"/>
  <c r="J654" i="3"/>
  <c r="K654" i="3"/>
  <c r="H654" i="3"/>
  <c r="I654" i="3"/>
  <c r="F654" i="3"/>
  <c r="H868" i="3"/>
  <c r="F868" i="3"/>
  <c r="I868" i="3"/>
  <c r="J868" i="3"/>
  <c r="K868" i="3"/>
  <c r="K944" i="8"/>
  <c r="J944" i="8"/>
  <c r="J887" i="8"/>
  <c r="K887" i="8"/>
  <c r="F669" i="3"/>
  <c r="K669" i="3"/>
  <c r="I669" i="3"/>
  <c r="H669" i="3"/>
  <c r="J669" i="3"/>
  <c r="H470" i="3"/>
  <c r="K470" i="3"/>
  <c r="F470" i="3"/>
  <c r="I470" i="3"/>
  <c r="J470" i="3"/>
  <c r="I911" i="3"/>
  <c r="F911" i="3"/>
  <c r="K911" i="3"/>
  <c r="H911" i="3"/>
  <c r="J911" i="3"/>
  <c r="J892" i="8"/>
  <c r="K892" i="8"/>
  <c r="J876" i="3"/>
  <c r="H876" i="3"/>
  <c r="K876" i="3"/>
  <c r="F876" i="3"/>
  <c r="I876" i="3"/>
  <c r="F516" i="3"/>
  <c r="J516" i="3"/>
  <c r="K516" i="3"/>
  <c r="H516" i="3"/>
  <c r="I516" i="3"/>
  <c r="J866" i="3"/>
  <c r="I866" i="3"/>
  <c r="F866" i="3"/>
  <c r="K866" i="3"/>
  <c r="H866" i="3"/>
  <c r="J648" i="3"/>
  <c r="K648" i="3"/>
  <c r="H648" i="3"/>
  <c r="I648" i="3"/>
  <c r="F648" i="3"/>
  <c r="K984" i="8"/>
  <c r="J984" i="8"/>
  <c r="K716" i="8"/>
  <c r="J716" i="8"/>
  <c r="J903" i="3"/>
  <c r="F903" i="3"/>
  <c r="K903" i="3"/>
  <c r="I903" i="3"/>
  <c r="H903" i="3"/>
  <c r="J694" i="3"/>
  <c r="H694" i="3"/>
  <c r="F694" i="3"/>
  <c r="K694" i="3"/>
  <c r="I694" i="3"/>
  <c r="K840" i="8"/>
  <c r="J840" i="8"/>
  <c r="K689" i="3"/>
  <c r="F689" i="3"/>
  <c r="H689" i="3"/>
  <c r="J689" i="3"/>
  <c r="I689" i="3"/>
  <c r="J737" i="3"/>
  <c r="I737" i="3"/>
  <c r="K737" i="3"/>
  <c r="F737" i="3"/>
  <c r="H737" i="3"/>
  <c r="H487" i="3"/>
  <c r="F487" i="3"/>
  <c r="I487" i="3"/>
  <c r="K487" i="3"/>
  <c r="J487" i="3"/>
  <c r="J753" i="8"/>
  <c r="K753" i="8"/>
  <c r="K791" i="8"/>
  <c r="J791" i="8"/>
  <c r="F810" i="3"/>
  <c r="I810" i="3"/>
  <c r="K810" i="3"/>
  <c r="H810" i="3"/>
  <c r="J810" i="3"/>
  <c r="F877" i="3"/>
  <c r="J877" i="3"/>
  <c r="H877" i="3"/>
  <c r="I877" i="3"/>
  <c r="K877" i="3"/>
  <c r="I574" i="3"/>
  <c r="J574" i="3"/>
  <c r="F574" i="3"/>
  <c r="H574" i="3"/>
  <c r="K574" i="3"/>
  <c r="K865" i="8"/>
  <c r="J865" i="8"/>
  <c r="J974" i="8"/>
  <c r="K974" i="8"/>
  <c r="J801" i="3"/>
  <c r="F801" i="3"/>
  <c r="I801" i="3"/>
  <c r="H801" i="3"/>
  <c r="K801" i="3"/>
  <c r="F482" i="3"/>
  <c r="K482" i="3"/>
  <c r="J482" i="3"/>
  <c r="I482" i="3"/>
  <c r="H482" i="3"/>
  <c r="K954" i="8"/>
  <c r="J954" i="8"/>
  <c r="K742" i="3"/>
  <c r="H742" i="3"/>
  <c r="J742" i="3"/>
  <c r="F742" i="3"/>
  <c r="I742" i="3"/>
  <c r="K700" i="3"/>
  <c r="I700" i="3"/>
  <c r="H700" i="3"/>
  <c r="F700" i="3"/>
  <c r="J700" i="3"/>
  <c r="K486" i="3"/>
  <c r="F486" i="3"/>
  <c r="H486" i="3"/>
  <c r="J486" i="3"/>
  <c r="I486" i="3"/>
  <c r="J702" i="8"/>
  <c r="K702" i="8"/>
  <c r="J721" i="3"/>
  <c r="K721" i="3"/>
  <c r="I721" i="3"/>
  <c r="F721" i="3"/>
  <c r="H721" i="3"/>
  <c r="H890" i="3"/>
  <c r="I890" i="3"/>
  <c r="F890" i="3"/>
  <c r="K890" i="3"/>
  <c r="J890" i="3"/>
  <c r="K582" i="3"/>
  <c r="H582" i="3"/>
  <c r="F582" i="3"/>
  <c r="J582" i="3"/>
  <c r="I582" i="3"/>
  <c r="I735" i="3"/>
  <c r="H735" i="3"/>
  <c r="K735" i="3"/>
  <c r="F735" i="3"/>
  <c r="J735" i="3"/>
  <c r="F598" i="3"/>
  <c r="I598" i="3"/>
  <c r="J598" i="3"/>
  <c r="K598" i="3"/>
  <c r="H598" i="3"/>
  <c r="I678" i="3"/>
  <c r="K678" i="3"/>
  <c r="H678" i="3"/>
  <c r="F678" i="3"/>
  <c r="J678" i="3"/>
  <c r="F780" i="3"/>
  <c r="K780" i="3"/>
  <c r="J780" i="3"/>
  <c r="I780" i="3"/>
  <c r="H780" i="3"/>
  <c r="F779" i="3"/>
  <c r="H779" i="3"/>
  <c r="I779" i="3"/>
  <c r="J779" i="3"/>
  <c r="K779" i="3"/>
  <c r="J883" i="8"/>
  <c r="K883" i="8"/>
  <c r="I483" i="3"/>
  <c r="K483" i="3"/>
  <c r="J483" i="3"/>
  <c r="F483" i="3"/>
  <c r="H483" i="3"/>
  <c r="F478" i="3"/>
  <c r="H478" i="3"/>
  <c r="I478" i="3"/>
  <c r="K478" i="3"/>
  <c r="J478" i="3"/>
  <c r="J474" i="3"/>
  <c r="H474" i="3"/>
  <c r="F474" i="3"/>
  <c r="K474" i="3"/>
  <c r="I474" i="3"/>
  <c r="H634" i="3"/>
  <c r="F634" i="3"/>
  <c r="K634" i="3"/>
  <c r="J634" i="3"/>
  <c r="I634" i="3"/>
  <c r="K843" i="3"/>
  <c r="H843" i="3"/>
  <c r="J843" i="3"/>
  <c r="I843" i="3"/>
  <c r="F843" i="3"/>
  <c r="K724" i="8"/>
  <c r="J724" i="8"/>
  <c r="I699" i="3"/>
  <c r="K699" i="3"/>
  <c r="J699" i="3"/>
  <c r="H699" i="3"/>
  <c r="F699" i="3"/>
  <c r="K952" i="3"/>
  <c r="F952" i="3"/>
  <c r="J952" i="3"/>
  <c r="I952" i="3"/>
  <c r="H952" i="3"/>
  <c r="H854" i="3"/>
  <c r="K854" i="3"/>
  <c r="J854" i="3"/>
  <c r="F854" i="3"/>
  <c r="I854" i="3"/>
  <c r="J893" i="3"/>
  <c r="H893" i="3"/>
  <c r="I893" i="3"/>
  <c r="F893" i="3"/>
  <c r="K893" i="3"/>
  <c r="I714" i="3"/>
  <c r="H714" i="3"/>
  <c r="F714" i="3"/>
  <c r="J714" i="3"/>
  <c r="K714" i="3"/>
  <c r="K822" i="8"/>
  <c r="J822" i="8"/>
  <c r="K475" i="3"/>
  <c r="J475" i="3"/>
  <c r="F475" i="3"/>
  <c r="H475" i="3"/>
  <c r="I475" i="3"/>
  <c r="J685" i="3"/>
  <c r="K685" i="3"/>
  <c r="F685" i="3"/>
  <c r="I685" i="3"/>
  <c r="H685" i="3"/>
  <c r="F859" i="3"/>
  <c r="I859" i="3"/>
  <c r="K859" i="3"/>
  <c r="J859" i="3"/>
  <c r="H859" i="3"/>
  <c r="H942" i="3"/>
  <c r="I942" i="3"/>
  <c r="K942" i="3"/>
  <c r="J942" i="3"/>
  <c r="F942" i="3"/>
  <c r="H746" i="3"/>
  <c r="J746" i="3"/>
  <c r="F746" i="3"/>
  <c r="I746" i="3"/>
  <c r="K746" i="3"/>
  <c r="K824" i="3"/>
  <c r="J824" i="3"/>
  <c r="I824" i="3"/>
  <c r="H824" i="3"/>
  <c r="F824" i="3"/>
  <c r="I665" i="3"/>
  <c r="K665" i="3"/>
  <c r="J665" i="3"/>
  <c r="H665" i="3"/>
  <c r="F665" i="3"/>
  <c r="J714" i="8"/>
  <c r="K714" i="8"/>
  <c r="F488" i="3"/>
  <c r="J488" i="3"/>
  <c r="K488" i="3"/>
  <c r="H488" i="3"/>
  <c r="I488" i="3"/>
  <c r="H862" i="3"/>
  <c r="K862" i="3"/>
  <c r="J862" i="3"/>
  <c r="F862" i="3"/>
  <c r="I862" i="3"/>
  <c r="F679" i="3"/>
  <c r="J679" i="3"/>
  <c r="I679" i="3"/>
  <c r="H679" i="3"/>
  <c r="K679" i="3"/>
  <c r="F662" i="3"/>
  <c r="J662" i="3"/>
  <c r="K662" i="3"/>
  <c r="I662" i="3"/>
  <c r="H662" i="3"/>
  <c r="J774" i="8"/>
  <c r="K774" i="8"/>
  <c r="H769" i="3"/>
  <c r="J769" i="3"/>
  <c r="F769" i="3"/>
  <c r="K769" i="3"/>
  <c r="I769" i="3"/>
  <c r="H501" i="3"/>
  <c r="F501" i="3"/>
  <c r="K501" i="3"/>
  <c r="I501" i="3"/>
  <c r="J501" i="3"/>
  <c r="F652" i="3"/>
  <c r="J652" i="3"/>
  <c r="H652" i="3"/>
  <c r="I652" i="3"/>
  <c r="K652" i="3"/>
  <c r="J829" i="3"/>
  <c r="H829" i="3"/>
  <c r="F829" i="3"/>
  <c r="I829" i="3"/>
  <c r="K829" i="3"/>
  <c r="I947" i="3"/>
  <c r="H947" i="3"/>
  <c r="J947" i="3"/>
  <c r="K947" i="3"/>
  <c r="F947" i="3"/>
  <c r="H924" i="3"/>
  <c r="I924" i="3"/>
  <c r="J924" i="3"/>
  <c r="F924" i="3"/>
  <c r="K924" i="3"/>
  <c r="H937" i="3"/>
  <c r="K937" i="3"/>
  <c r="J937" i="3"/>
  <c r="I937" i="3"/>
  <c r="F937" i="3"/>
  <c r="I526" i="3"/>
  <c r="F526" i="3"/>
  <c r="J526" i="3"/>
  <c r="K526" i="3"/>
  <c r="H526" i="3"/>
  <c r="K858" i="3"/>
  <c r="H858" i="3"/>
  <c r="I858" i="3"/>
  <c r="J858" i="3"/>
  <c r="F858" i="3"/>
  <c r="K922" i="3"/>
  <c r="I922" i="3"/>
  <c r="J922" i="3"/>
  <c r="H922" i="3"/>
  <c r="F922" i="3"/>
  <c r="H783" i="3"/>
  <c r="I783" i="3"/>
  <c r="K783" i="3"/>
  <c r="J783" i="3"/>
  <c r="F783" i="3"/>
  <c r="J913" i="3"/>
  <c r="F913" i="3"/>
  <c r="K913" i="3"/>
  <c r="H913" i="3"/>
  <c r="I913" i="3"/>
  <c r="J992" i="3"/>
  <c r="H992" i="3"/>
  <c r="I992" i="3"/>
  <c r="K992" i="3"/>
  <c r="F992" i="3"/>
  <c r="F635" i="3"/>
  <c r="K635" i="3"/>
  <c r="H635" i="3"/>
  <c r="J635" i="3"/>
  <c r="I635" i="3"/>
  <c r="F632" i="3"/>
  <c r="J632" i="3"/>
  <c r="K632" i="3"/>
  <c r="H632" i="3"/>
  <c r="I632" i="3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AN866" i="4" s="1"/>
  <c r="AT866" i="4" s="1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E149" i="4"/>
  <c r="I149" i="4" s="1"/>
  <c r="G149" i="4"/>
  <c r="D149" i="4"/>
  <c r="H149" i="4" s="1"/>
  <c r="F149" i="4"/>
  <c r="J149" i="4" s="1"/>
  <c r="AL64" i="4"/>
  <c r="AR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H866" i="4"/>
  <c r="AI866" i="4"/>
  <c r="D529" i="4"/>
  <c r="H529" i="4" s="1"/>
  <c r="AK870" i="4"/>
  <c r="AD870" i="4"/>
  <c r="AP870" i="4" s="1"/>
  <c r="AV870" i="4" s="1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M548" i="4" s="1"/>
  <c r="AS548" i="4" s="1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F84" i="4"/>
  <c r="J84" i="4" s="1"/>
  <c r="D84" i="4"/>
  <c r="H84" i="4" s="1"/>
  <c r="E84" i="4"/>
  <c r="I84" i="4" s="1"/>
  <c r="AM117" i="4"/>
  <c r="AS117" i="4" s="1"/>
  <c r="AM662" i="4"/>
  <c r="AS662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G723" i="4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G196" i="4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P216" i="4" l="1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G153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AN157" i="4" l="1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<sst xmlns="http://schemas.openxmlformats.org/spreadsheetml/2006/main" count="1690" uniqueCount="447">
  <si>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</si>
  <si>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</si>
  <si>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</si>
  <si>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</si>
  <si>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</si>
  <si>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</si>
  <si>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</si>
  <si>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</si>
  <si>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</si>
  <si>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</si>
  <si>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</si>
  <si>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</si>
  <si>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</si>
  <si>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</si>
  <si>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</si>
  <si>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</si>
  <si>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</si>
  <si>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</si>
  <si>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</si>
  <si>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</si>
  <si>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</si>
  <si>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</si>
  <si>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</si>
  <si>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</si>
  <si>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</si>
  <si>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</si>
  <si>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</si>
  <si>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</si>
  <si>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</si>
  <si>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</si>
  <si>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</si>
  <si>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</si>
  <si>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</si>
  <si>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</si>
  <si>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</si>
  <si>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</si>
  <si>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</si>
  <si>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</si>
  <si>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</si>
  <si>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</si>
  <si>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</si>
  <si>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</si>
  <si>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</si>
  <si>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</si>
  <si>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</si>
  <si>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</si>
  <si>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</si>
  <si>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</si>
  <si>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</si>
  <si>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</si>
  <si>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</si>
  <si>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</si>
  <si>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</si>
  <si>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</si>
  <si>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</si>
  <si>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</si>
  <si>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</si>
  <si>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</si>
  <si>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</si>
  <si>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</si>
  <si>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</si>
  <si>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</si>
  <si>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</si>
  <si>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</si>
  <si>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</si>
  <si>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</si>
  <si>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</si>
  <si>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</si>
  <si>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Rochdale</t>
  </si>
  <si>
    <t>Tranmere</t>
  </si>
  <si>
    <t>E2</t>
  </si>
  <si>
    <t>E3</t>
  </si>
  <si>
    <t>EC</t>
  </si>
  <si>
    <t>Colchester</t>
  </si>
  <si>
    <t>Stevenage</t>
  </si>
  <si>
    <t>Gillingham</t>
  </si>
  <si>
    <t>Bradford</t>
  </si>
  <si>
    <t>Carlisle</t>
  </si>
  <si>
    <t>Northampton</t>
  </si>
  <si>
    <t>Salford</t>
  </si>
  <si>
    <t>Mansfield</t>
  </si>
  <si>
    <t>Sheffield Weds</t>
  </si>
  <si>
    <t>Harrogate</t>
  </si>
  <si>
    <t>Barrow</t>
  </si>
  <si>
    <t>Port Vale</t>
  </si>
  <si>
    <t>Leyton Orient</t>
  </si>
  <si>
    <t>Charlton</t>
  </si>
  <si>
    <t>Lincoln</t>
  </si>
  <si>
    <t>Accrington</t>
  </si>
  <si>
    <t>Shrewsbury</t>
  </si>
  <si>
    <t>Newport County</t>
  </si>
  <si>
    <t>Scunthorpe</t>
  </si>
  <si>
    <t>Oldham</t>
  </si>
  <si>
    <t>Bristol Rvs</t>
  </si>
  <si>
    <t>Exeter</t>
  </si>
  <si>
    <t>Walsall</t>
  </si>
  <si>
    <t>Plymouth</t>
  </si>
  <si>
    <t>Hartlepool</t>
  </si>
  <si>
    <t>Cowdenbeath</t>
  </si>
  <si>
    <t>Forfar</t>
  </si>
  <si>
    <t>SC3</t>
  </si>
  <si>
    <t>Albion Rvs</t>
  </si>
  <si>
    <t>Kelty Hearts</t>
  </si>
  <si>
    <t>Halifax</t>
  </si>
  <si>
    <t>Barnet</t>
  </si>
  <si>
    <t>Southend</t>
  </si>
  <si>
    <t>Notts County</t>
  </si>
  <si>
    <t>Morton</t>
  </si>
  <si>
    <t>Edinburgh City</t>
  </si>
  <si>
    <t>Stranraer</t>
  </si>
  <si>
    <t>Huesca</t>
  </si>
  <si>
    <t>Burgos</t>
  </si>
  <si>
    <t>Cambridge</t>
  </si>
  <si>
    <t>Cheltenham</t>
  </si>
  <si>
    <t>AFC Wimbledon</t>
  </si>
  <si>
    <t>Doncaster</t>
  </si>
  <si>
    <t>Ipswich</t>
  </si>
  <si>
    <t>Aldershot</t>
  </si>
  <si>
    <t>Kings Lynn</t>
  </si>
  <si>
    <t>Woking</t>
  </si>
  <si>
    <t>Grimsby</t>
  </si>
  <si>
    <t>Dover Athletic</t>
  </si>
  <si>
    <t>Yeovil</t>
  </si>
  <si>
    <t>Solihull</t>
  </si>
  <si>
    <t>Eastleigh</t>
  </si>
  <si>
    <t>Wealdstone</t>
  </si>
  <si>
    <t>Arbroath</t>
  </si>
  <si>
    <t>Ayr</t>
  </si>
  <si>
    <t>Kilmarnock</t>
  </si>
  <si>
    <t>Partick</t>
  </si>
  <si>
    <t>Hamilton</t>
  </si>
  <si>
    <t>Airdrie Utd</t>
  </si>
  <si>
    <t>Queens Park</t>
  </si>
  <si>
    <t>Alloa</t>
  </si>
  <si>
    <t>Peterhead</t>
  </si>
  <si>
    <t>Clyde</t>
  </si>
  <si>
    <t>East Fife</t>
  </si>
  <si>
    <t>Dumbarton</t>
  </si>
  <si>
    <t>Falkirk</t>
  </si>
  <si>
    <t>Montrose</t>
  </si>
  <si>
    <t>Cove Rangers</t>
  </si>
  <si>
    <t>Stenhousemuir</t>
  </si>
  <si>
    <t>Elgin</t>
  </si>
  <si>
    <t>Stirling</t>
  </si>
  <si>
    <t>Annan Athletic</t>
  </si>
  <si>
    <t>Sociedad B</t>
  </si>
  <si>
    <t>Mirandes</t>
  </si>
  <si>
    <t>Cartagena</t>
  </si>
  <si>
    <t>Zaragoza</t>
  </si>
  <si>
    <t>Fuenlabrada</t>
  </si>
  <si>
    <t>Malaga</t>
  </si>
  <si>
    <t>Lugo</t>
  </si>
  <si>
    <t>Oviedo</t>
  </si>
  <si>
    <t>Valladolid</t>
  </si>
  <si>
    <t>Las Palmas</t>
  </si>
  <si>
    <t>Girona</t>
  </si>
  <si>
    <t>Ibiza</t>
  </si>
  <si>
    <t>Amorebieta</t>
  </si>
  <si>
    <t>Alcorcon</t>
  </si>
  <si>
    <t>Ponferradina</t>
  </si>
  <si>
    <t>Eibar</t>
  </si>
  <si>
    <t>Leganes</t>
  </si>
  <si>
    <t>Sp Gijon</t>
  </si>
  <si>
    <t>Tenerife</t>
  </si>
  <si>
    <t>Almeria</t>
  </si>
  <si>
    <t>SC1</t>
  </si>
  <si>
    <t>SP2</t>
  </si>
  <si>
    <t>SC2</t>
  </si>
  <si>
    <t>Union Berlin</t>
  </si>
  <si>
    <t>FC Koln</t>
  </si>
  <si>
    <t>Dresden</t>
  </si>
  <si>
    <t>Schalke 04</t>
  </si>
  <si>
    <t>Ingolstadt</t>
  </si>
  <si>
    <t>Erzgebirge Aue</t>
  </si>
  <si>
    <t>Hull</t>
  </si>
  <si>
    <t>Huddersfield</t>
  </si>
  <si>
    <t>Sp Braga</t>
  </si>
  <si>
    <t>Benfica</t>
  </si>
  <si>
    <t>Bielefeld</t>
  </si>
  <si>
    <t>Stuttgart</t>
  </si>
  <si>
    <t>Ein Frankfurt</t>
  </si>
  <si>
    <t>Greuther Furth</t>
  </si>
  <si>
    <t>Freiburg</t>
  </si>
  <si>
    <t>Bayern Munich</t>
  </si>
  <si>
    <t>Hoffenheim</t>
  </si>
  <si>
    <t>Bochum</t>
  </si>
  <si>
    <t>Leverkusen</t>
  </si>
  <si>
    <t>Hertha</t>
  </si>
  <si>
    <t>Dortmund</t>
  </si>
  <si>
    <t>RB Leipzig</t>
  </si>
  <si>
    <t>Darmstadt</t>
  </si>
  <si>
    <t>Holstein Kiel</t>
  </si>
  <si>
    <t>Hamburg</t>
  </si>
  <si>
    <t>Paderborn</t>
  </si>
  <si>
    <t>Hannover</t>
  </si>
  <si>
    <t>Regensburg</t>
  </si>
  <si>
    <t>Hansa Rostock</t>
  </si>
  <si>
    <t>St Pauli</t>
  </si>
  <si>
    <t>Watford</t>
  </si>
  <si>
    <t>Brighton</t>
  </si>
  <si>
    <t>Norwich</t>
  </si>
  <si>
    <t>Burnley</t>
  </si>
  <si>
    <t>Brentford</t>
  </si>
  <si>
    <t>Southampton</t>
  </si>
  <si>
    <t>Man United</t>
  </si>
  <si>
    <t>Leicester</t>
  </si>
  <si>
    <t>Blackpool</t>
  </si>
  <si>
    <t>Nottm Forest</t>
  </si>
  <si>
    <t>Barnsley</t>
  </si>
  <si>
    <t>Reading</t>
  </si>
  <si>
    <t>Bournemouth</t>
  </si>
  <si>
    <t>Bristol City</t>
  </si>
  <si>
    <t>Cardiff</t>
  </si>
  <si>
    <t>Swansea</t>
  </si>
  <si>
    <t>Coventry</t>
  </si>
  <si>
    <t>Blackburn</t>
  </si>
  <si>
    <t>Derby</t>
  </si>
  <si>
    <t>Preston</t>
  </si>
  <si>
    <t>Luton</t>
  </si>
  <si>
    <t>Millwall</t>
  </si>
  <si>
    <t>Peterboro</t>
  </si>
  <si>
    <t>Middlesbrough</t>
  </si>
  <si>
    <t>QPR</t>
  </si>
  <si>
    <t>Fulham</t>
  </si>
  <si>
    <t>Stoke</t>
  </si>
  <si>
    <t>Sheffield United</t>
  </si>
  <si>
    <t>Wigan</t>
  </si>
  <si>
    <t>Bolton</t>
  </si>
  <si>
    <t>Crewe</t>
  </si>
  <si>
    <t>Fleetwood Town</t>
  </si>
  <si>
    <t>Milton Keynes Dons</t>
  </si>
  <si>
    <t>Morecambe</t>
  </si>
  <si>
    <t>Burton</t>
  </si>
  <si>
    <t>Oxford</t>
  </si>
  <si>
    <t>Sunderland</t>
  </si>
  <si>
    <t>Wycombe</t>
  </si>
  <si>
    <t>Forest Green</t>
  </si>
  <si>
    <t>Swindon</t>
  </si>
  <si>
    <t>Boreham Wood</t>
  </si>
  <si>
    <t>Nice</t>
  </si>
  <si>
    <t>Rennes</t>
  </si>
  <si>
    <t>Lille</t>
  </si>
  <si>
    <t>Bordeaux</t>
  </si>
  <si>
    <t>St Etienne</t>
  </si>
  <si>
    <t>Marseille</t>
  </si>
  <si>
    <t>Toulouse</t>
  </si>
  <si>
    <t>Paris FC</t>
  </si>
  <si>
    <t>Bastia</t>
  </si>
  <si>
    <t>Auxerre</t>
  </si>
  <si>
    <t>Caen</t>
  </si>
  <si>
    <t>Dunkerque</t>
  </si>
  <si>
    <t>Dijon</t>
  </si>
  <si>
    <t>Grenoble</t>
  </si>
  <si>
    <t>Nimes</t>
  </si>
  <si>
    <t>Guingamp</t>
  </si>
  <si>
    <t>Pau FC</t>
  </si>
  <si>
    <t>Le Havre</t>
  </si>
  <si>
    <t>Quevilly Rouen</t>
  </si>
  <si>
    <t>Sochaux</t>
  </si>
  <si>
    <t>Rodez</t>
  </si>
  <si>
    <t>Niort</t>
  </si>
  <si>
    <t>Valenciennes</t>
  </si>
  <si>
    <t>Amiens</t>
  </si>
  <si>
    <t>Spezia</t>
  </si>
  <si>
    <t>Venezia</t>
  </si>
  <si>
    <t>Lazio</t>
  </si>
  <si>
    <t>Sassuolo</t>
  </si>
  <si>
    <t>Salernitana</t>
  </si>
  <si>
    <t>Torino</t>
  </si>
  <si>
    <t>Alessandria</t>
  </si>
  <si>
    <t>Spal</t>
  </si>
  <si>
    <t>Ascoli</t>
  </si>
  <si>
    <t>Pordenone</t>
  </si>
  <si>
    <t>Cittadella</t>
  </si>
  <si>
    <t>Ternana</t>
  </si>
  <si>
    <t>Cosenza</t>
  </si>
  <si>
    <t>Parma</t>
  </si>
  <si>
    <t>Cremonese</t>
  </si>
  <si>
    <t>Reggina</t>
  </si>
  <si>
    <t>Lecce</t>
  </si>
  <si>
    <t>Frosinone</t>
  </si>
  <si>
    <t>Benevento</t>
  </si>
  <si>
    <t>Pisa</t>
  </si>
  <si>
    <t>Belenenses</t>
  </si>
  <si>
    <t>Portimonense</t>
  </si>
  <si>
    <t>Arouca</t>
  </si>
  <si>
    <t>Gil Vicente</t>
  </si>
  <si>
    <t>Estoril</t>
  </si>
  <si>
    <t>Vizela</t>
  </si>
  <si>
    <t>Famalicao</t>
  </si>
  <si>
    <t>Boavista</t>
  </si>
  <si>
    <t>Giresunspor</t>
  </si>
  <si>
    <t>Sivasspor</t>
  </si>
  <si>
    <t>Altay</t>
  </si>
  <si>
    <t>Antalyaspor</t>
  </si>
  <si>
    <t>Kayserispor</t>
  </si>
  <si>
    <t>Fenerbahce</t>
  </si>
  <si>
    <t>Galatasaray</t>
  </si>
  <si>
    <t>Karagumruk</t>
  </si>
  <si>
    <t>Augsburg</t>
  </si>
  <si>
    <t>Wolfsburg</t>
  </si>
  <si>
    <t>Mgladbach</t>
  </si>
  <si>
    <t>Mainz</t>
  </si>
  <si>
    <t>Heidenheim</t>
  </si>
  <si>
    <t>Nurnberg</t>
  </si>
  <si>
    <t>Karlsruhe</t>
  </si>
  <si>
    <t>Fortuna Dusseldorf</t>
  </si>
  <si>
    <t>Werder Bremen</t>
  </si>
  <si>
    <t>Sandhausen</t>
  </si>
  <si>
    <t>West Ham</t>
  </si>
  <si>
    <t>Tottenham</t>
  </si>
  <si>
    <t>Newcastle</t>
  </si>
  <si>
    <t>Birmingham</t>
  </si>
  <si>
    <t>West Brom</t>
  </si>
  <si>
    <t>Strasbourg</t>
  </si>
  <si>
    <t>Lens</t>
  </si>
  <si>
    <t>Clermont</t>
  </si>
  <si>
    <t>Nantes</t>
  </si>
  <si>
    <t>Metz</t>
  </si>
  <si>
    <t>Monaco</t>
  </si>
  <si>
    <t>Montpellier</t>
  </si>
  <si>
    <t>Brest</t>
  </si>
  <si>
    <t>Troyes</t>
  </si>
  <si>
    <t>Reims</t>
  </si>
  <si>
    <t>Lyon</t>
  </si>
  <si>
    <t>Angers</t>
  </si>
  <si>
    <t>Paris SG</t>
  </si>
  <si>
    <t>Lorient</t>
  </si>
  <si>
    <t>Fiorentina</t>
  </si>
  <si>
    <t>Empoli</t>
  </si>
  <si>
    <t>Atalanta</t>
  </si>
  <si>
    <t>Napoli</t>
  </si>
  <si>
    <t>Udinese</t>
  </si>
  <si>
    <t>Cagliari</t>
  </si>
  <si>
    <t>Sampdoria</t>
  </si>
  <si>
    <t>Roma</t>
  </si>
  <si>
    <t>Juventus</t>
  </si>
  <si>
    <t>Inter</t>
  </si>
  <si>
    <t>Brescia</t>
  </si>
  <si>
    <t>Vicenza</t>
  </si>
  <si>
    <t>Como</t>
  </si>
  <si>
    <t>Monza</t>
  </si>
  <si>
    <t>Crotone</t>
  </si>
  <si>
    <t>Perugia</t>
  </si>
  <si>
    <t>For Sittard</t>
  </si>
  <si>
    <t>Sparta Rotterdam</t>
  </si>
  <si>
    <t>Maritimo</t>
  </si>
  <si>
    <t>Tondela</t>
  </si>
  <si>
    <t>Moreirense</t>
  </si>
  <si>
    <t>Guimaraes</t>
  </si>
  <si>
    <t>Sp Lisbon</t>
  </si>
  <si>
    <t>Pacos Ferreira</t>
  </si>
  <si>
    <t>Vallecano</t>
  </si>
  <si>
    <t>Barcelona</t>
  </si>
  <si>
    <t>Kasimpasa</t>
  </si>
  <si>
    <t>Gaziantep</t>
  </si>
  <si>
    <t>Alanyaspor</t>
  </si>
  <si>
    <t>Rizespor</t>
  </si>
  <si>
    <t>Konyaspor</t>
  </si>
  <si>
    <t>Goztep</t>
  </si>
  <si>
    <t>Trabzonspor</t>
  </si>
  <si>
    <t>Besiktas</t>
  </si>
  <si>
    <t>Arsenal</t>
  </si>
  <si>
    <t>Nancy</t>
  </si>
  <si>
    <t>Ajaccio</t>
  </si>
  <si>
    <t>Verona</t>
  </si>
  <si>
    <t>Genoa</t>
  </si>
  <si>
    <t>Milan</t>
  </si>
  <si>
    <t>Bologna</t>
  </si>
  <si>
    <t>Porto</t>
  </si>
  <si>
    <t>Santa Clara</t>
  </si>
  <si>
    <t>Buyuksehyr</t>
  </si>
  <si>
    <t>Yeni Malatyaspor</t>
  </si>
  <si>
    <t>Hatayspor</t>
  </si>
  <si>
    <t>Ad. Demirspor</t>
  </si>
  <si>
    <t>D1</t>
  </si>
  <si>
    <t>D2</t>
  </si>
  <si>
    <t>E1</t>
  </si>
  <si>
    <t>P1</t>
  </si>
  <si>
    <t>E0</t>
  </si>
  <si>
    <t>F1</t>
  </si>
  <si>
    <t>F2</t>
  </si>
  <si>
    <t>I1</t>
  </si>
  <si>
    <t>I2</t>
  </si>
  <si>
    <t>N1</t>
  </si>
  <si>
    <t>SP1</t>
  </si>
  <si>
    <t>T1</t>
  </si>
  <si>
    <t>Portsmouth</t>
  </si>
  <si>
    <t>Dag and Red</t>
  </si>
  <si>
    <t>Bromley</t>
  </si>
  <si>
    <t>Wrexham</t>
  </si>
  <si>
    <t>Dunfermline</t>
  </si>
  <si>
    <t>Raith Rvs</t>
  </si>
  <si>
    <t>Queen of Sth</t>
  </si>
  <si>
    <t>Rotherham</t>
  </si>
  <si>
    <t>Crawley Town</t>
  </si>
  <si>
    <t>Sutton</t>
  </si>
  <si>
    <t>Torquay</t>
  </si>
  <si>
    <t>Weymouth</t>
  </si>
  <si>
    <t>Stockport</t>
  </si>
  <si>
    <t>Inverness C</t>
  </si>
  <si>
    <t>Altrincham</t>
  </si>
  <si>
    <t>Liverpool</t>
  </si>
  <si>
    <t>Chelsea</t>
  </si>
  <si>
    <t>Everton</t>
  </si>
  <si>
    <t>Crystal Palace</t>
  </si>
  <si>
    <t>Man City</t>
  </si>
  <si>
    <t>Twente</t>
  </si>
  <si>
    <t>Aston Villa</t>
  </si>
  <si>
    <t>Chesterfield</t>
  </si>
  <si>
    <t>Nijmegen</t>
  </si>
  <si>
    <t>Ajax</t>
  </si>
  <si>
    <t>AZ Alkmaar</t>
  </si>
  <si>
    <t>Heerenveen</t>
  </si>
  <si>
    <t>Waalwijk</t>
  </si>
  <si>
    <t>Zwolle</t>
  </si>
  <si>
    <t>Cambuur</t>
  </si>
  <si>
    <t>PSV Eindhoven</t>
  </si>
  <si>
    <t>Motherwell</t>
  </si>
  <si>
    <t>Rangers</t>
  </si>
  <si>
    <t>Aberdeen</t>
  </si>
  <si>
    <t>Livingston</t>
  </si>
  <si>
    <t>Dundee</t>
  </si>
  <si>
    <t>St Johnstone</t>
  </si>
  <si>
    <t>St Mirren</t>
  </si>
  <si>
    <t>Hibernian</t>
  </si>
  <si>
    <t>Wolves</t>
  </si>
  <si>
    <t>Willem II</t>
  </si>
  <si>
    <t>Vitesse</t>
  </si>
  <si>
    <t>Feyenoord</t>
  </si>
  <si>
    <t>Utrecht</t>
  </si>
  <si>
    <t>Groningen</t>
  </si>
  <si>
    <t>Heracles</t>
  </si>
  <si>
    <t>Go Ahead Eagles</t>
  </si>
  <si>
    <t>Ross County</t>
  </si>
  <si>
    <t>Celtic</t>
  </si>
  <si>
    <t>Dundee United</t>
  </si>
  <si>
    <t>Hearts</t>
  </si>
  <si>
    <t>Leeds</t>
  </si>
  <si>
    <t>22/04/2022</t>
  </si>
  <si>
    <t>23/04/2022</t>
  </si>
  <si>
    <t>24/04/2022</t>
  </si>
  <si>
    <t>25/04/2022</t>
  </si>
  <si>
    <t>SC0</t>
  </si>
  <si>
    <t>26/04/2022</t>
  </si>
  <si>
    <t>27/04/2022</t>
  </si>
  <si>
    <t>28/04/2022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</si>
</sst>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1" fillId="2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1.038077229388916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1.0522559150967761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1.0484438729518561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1.0460060256260135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1.0505862061664459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1.0638506360918354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1.0567609363032806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1.0600632093526758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1.0615765272904456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1.0611497315460385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1.0611303767406881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1.0586373210952964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1.0779153745984991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1.0533564937435893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1.0437075600663159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1.0739974333492817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1.0719901214070431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1.0511989710920113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1.0533564937435893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1.0534192952886015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1.0439811611001015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1.0441161747080836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1.0493967898153296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1.0362637658896696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1.1001667101691912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1.0468011795556451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1.0518428764688503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1.0509930436304777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1.0538424813225786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1.0404319501157899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1.0369265649091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1.060680530357947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1.038077229388916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1.0362637658896696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1.0509442098096211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1.0511368361869355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1.042106143326367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1.042106143326367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1.051738571938915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1.0457565564423787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1.0439719885779606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1.042106143326367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1.0468011795556451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1.042106143326367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1.0703838499014962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1.0720963920751123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1.0633504678478547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1.0688734653100223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1.0669478732554383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1.0717032521441066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1.0655103519273617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1.0716502370068346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1.06243870990235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1.0708425290899795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1.0724395508015951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1.0674111222252509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1.0778249011171979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1.0626247827424988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1.0679524935128775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1.0655103519273617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1.0671721430378951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1.0679524935128775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1.0794144159661685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1.0625792095626894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1.0655103519273617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1.0751104929966842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1.0765812818364073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1.0789786104679466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1.0923137783555916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1.1002995604386567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1.0869608478919779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1.0801082231226471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1.0867843482259465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1.0932932123683894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1.08433784383662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1.0849862126105516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1.0799627576537885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1.0822987946542331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1.0570292890115194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1.0369265649091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1.0609394207303442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1.0587691192107669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1.0359060590701679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1.0423806634244144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1.043438569981763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1.0369265649091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1.0704735502621208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1.0535792336879053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1.0497253316960662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1.0655807011634075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1.0549077074635693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1.0556315371027907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1.048153965543114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1.0509442098096211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1.0466798766453527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1.0534523975910519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1.0524787177592045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1.0523293923701496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1.0891021314320362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1.0909598908479075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1.0873987439628201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1.083062374338202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1.0872029288255038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1.0882202949124216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1.0702061023953406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1.071200922068871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1.0702061023953406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1.0681458983010155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1.0857175561235832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1.0858375829061273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1.0728504070978289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1.0684787671157105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1.041304204002425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1.0511368361869355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1.0684051026326142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1.050186013602848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1.1478129024304522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1.0522559150967761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1.0369265649091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1.038077229388916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1.0475117579190587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1.0485981343437822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1.0468011795556451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1.0376740753093197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1.0434322558420379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1.042708496600167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1.0625613324205492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1.0454473653146403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1.0438817895444492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1.0463684894705136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1.0347781293381613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1.0326216037183769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1.041979455975633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1.0448679076073528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1.043438569981763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1.037952243407696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1.0423915204335932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1.0453465975749467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1.0351900225906741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1.0431976029859278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1.0625584349411408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1.0509442098096211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1.0421804198806015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1.0543819242504819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1.0437075600663159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1.0575751071698982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1.042106143326367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1.0422163177662798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1.0681124392162278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1.0592698779777294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1.0548939488018336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1.0701795726365226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1.0677496913566003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1.0437075600663159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1.0502085589023142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1.0424343751332963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1.0459631209894389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1.0333163546654354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1.0597111971376585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1.0703838499014962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1.0428644784088332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1.0549077074635693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1.0488545698370915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1.052267086616911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1.0405885922597782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1.0499964535568072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1.0536616911224432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1.0571615895212632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1.049459408292031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1.0593568958392465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1.0567687035951574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1.0557821208912506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1.0552914984182968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1.0607092988079927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1.059214380982872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1.0513726059103246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1.044303665417317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1.042106143326367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1.0421804198806015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1.0487220727913058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1.0567609363032806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1.0571615895212632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1.0502857379813271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1.0505862061664459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1.0500631329117833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1.0525123267481189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1.0626247827424988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1.0789615801365091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1.0731630982443801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1.0717876217555127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1.0533067630678474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1.0439811611001015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1.0405693967297653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1.0408967723463944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1.038506964435719</v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1.020030474615264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16.428402946828637</v>
      </c>
      <c r="I2" s="6">
        <f>IF('Log_working_3-way'!$D2="","",'True_Odds_Calculator_3-way'!O3/'True_Odds_Calculator_3-way'!B3-1)</f>
        <v>7.1771523031208666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2.1517275521684587E-2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1.0353446201571928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36.368964692495183</v>
      </c>
      <c r="I3" s="6">
        <f>IF('Log_working_3-way'!$D3="","",'True_Odds_Calculator_3-way'!O4/'True_Odds_Calculator_3-way'!B4-1)</f>
        <v>5.1150029910492654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3.2374293829395384E-2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1.028114081124365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24.300722788549784</v>
      </c>
      <c r="I4" s="6">
        <f>IF('Log_working_3-way'!$D4="","",'True_Odds_Calculator_3-way'!O5/'True_Odds_Calculator_3-way'!B5-1)</f>
        <v>6.1771072088029344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2.8856792314349233E-2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1.0336161549873719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35.50325461556865</v>
      </c>
      <c r="I5" s="6">
        <f>IF('Log_working_3-way'!$D5="","",'True_Odds_Calculator_3-way'!O6/'True_Odds_Calculator_3-way'!B6-1)</f>
        <v>5.2794512873572721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3.1081995754983938E-2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1.0385764853067654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33.595993924136685</v>
      </c>
      <c r="I6" s="6">
        <f>IF('Log_working_3-way'!$D6="","",'True_Odds_Calculator_3-way'!O7/'True_Odds_Calculator_3-way'!B7-1)</f>
        <v>5.215360319450693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3.6433031220330259E-2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1.0305738912178477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8.7555818842574311</v>
      </c>
      <c r="I7" s="6">
        <f>IF('Log_working_3-way'!$D7="","",'True_Odds_Calculator_3-way'!O8/'True_Odds_Calculator_3-way'!B8-1)</f>
        <v>10.352946289939995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3.3060399243183936E-2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1.0307264154935034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11.613812504695087</v>
      </c>
      <c r="I8" s="6">
        <f>IF('Log_working_3-way'!$D8="","",'True_Odds_Calculator_3-way'!O9/'True_Odds_Calculator_3-way'!B9-1)</f>
        <v>8.4516134733666899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3.3223060540737093E-2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1.0300262478799982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11.353567116558079</v>
      </c>
      <c r="I9" s="6">
        <f>IF('Log_working_3-way'!$D9="","",'True_Odds_Calculator_3-way'!O10/'True_Odds_Calculator_3-way'!B10-1)</f>
        <v>8.8859808912835003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3.2503561155227345E-2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1.0331259384959093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19.9115717202965</v>
      </c>
      <c r="I10" s="6">
        <f>IF('Log_working_3-way'!$D10="","",'True_Odds_Calculator_3-way'!O11/'True_Odds_Calculator_3-way'!B11-1)</f>
        <v>10.107582910321236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3.4514076461003906E-2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1.0325326239996033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18.093532484646953</v>
      </c>
      <c r="I11" s="6">
        <f>IF('Log_working_3-way'!$D11="","",'True_Odds_Calculator_3-way'!O12/'True_Odds_Calculator_3-way'!B12-1)</f>
        <v>7.6647968915634479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3.454331646783948E-2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1.0308360355431851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8.6917157601316966</v>
      </c>
      <c r="I12" s="6">
        <f>IF('Log_working_3-way'!$D12="","",'True_Odds_Calculator_3-way'!O13/'True_Odds_Calculator_3-way'!B13-1)</f>
        <v>9.6817360618945791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3.3296994439178551E-2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1.0364625872653932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3.1213356069231901</v>
      </c>
      <c r="I13" s="6">
        <f>IF('Log_working_3-way'!$D13="","",'True_Odds_Calculator_3-way'!O14/'True_Odds_Calculator_3-way'!B14-1)</f>
        <v>5.9021675908333009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3.5789002201307651E-2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1.0318643199194877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3.7587649242516052</v>
      </c>
      <c r="I14" s="6">
        <f>IF('Log_working_3-way'!$D14="","",'True_Odds_Calculator_3-way'!O15/'True_Odds_Calculator_3-way'!B15-1)</f>
        <v>10.751235833356001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3.3124508734264868E-2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1.0338773451576091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35.047455634858572</v>
      </c>
      <c r="I15" s="6">
        <f>IF('Log_working_3-way'!$D15="","",'True_Odds_Calculator_3-way'!O16/'True_Odds_Calculator_3-way'!B16-1)</f>
        <v>5.5071033232781819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3.1425081090189266E-2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1.0276028053046165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22.131230183458335</v>
      </c>
      <c r="I16" s="6">
        <f>IF('Log_working_3-way'!$D16="","",'True_Odds_Calculator_3-way'!O17/'True_Odds_Calculator_3-way'!B17-1)</f>
        <v>7.1199668253185546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2.8711387854986059E-2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1.0494741170441553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26.848245911743849</v>
      </c>
      <c r="I17" s="6">
        <f>IF('Log_working_3-way'!$D17="","",'True_Odds_Calculator_3-way'!O18/'True_Odds_Calculator_3-way'!B18-1)</f>
        <v>7.2935774691260349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4.9201004953217442E-2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1.0751202461836273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12.713160763220358</v>
      </c>
      <c r="I18" s="6">
        <f>IF('Log_working_3-way'!$D18="","",'True_Odds_Calculator_3-way'!O19/'True_Odds_Calculator_3-way'!B19-1)</f>
        <v>6.3144936528981201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7.8737401515746708E-2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1.0265364693701342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19.098851494200328</v>
      </c>
      <c r="I19" s="6">
        <f>IF('Log_working_3-way'!$D19="","",'True_Odds_Calculator_3-way'!O20/'True_Odds_Calculator_3-way'!B20-1)</f>
        <v>9.254516068469556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2.7976998126251873E-2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1.0326116785545618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1.9572021726271362</v>
      </c>
      <c r="I20" s="6">
        <f>IF('Log_working_3-way'!$D20="","",'True_Odds_Calculator_3-way'!O21/'True_Odds_Calculator_3-way'!B21-1)</f>
        <v>4.1547879129759355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2.9934816351806726E-2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1.020173004093927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13.47849045447761</v>
      </c>
      <c r="I21" s="6">
        <f>IF('Log_working_3-way'!$D21="","",'True_Odds_Calculator_3-way'!O22/'True_Odds_Calculator_3-way'!B22-1)</f>
        <v>6.0348090960381144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2.1715589397593327E-2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1.0266756129055725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39.657262067210425</v>
      </c>
      <c r="I22" s="6">
        <f>IF('Log_working_3-way'!$D22="","",'True_Odds_Calculator_3-way'!O23/'True_Odds_Calculator_3-way'!B23-1)</f>
        <v>3.9549078867620855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2.3760748676640242E-2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1.0217147299883813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26.685103410794131</v>
      </c>
      <c r="I23" s="6">
        <f>IF('Log_working_3-way'!$D23="","",'True_Odds_Calculator_3-way'!O24/'True_Odds_Calculator_3-way'!B24-1)</f>
        <v>5.4332826755496892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2.1970009840361682E-2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1.0355828996004519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0.21793006950110017</v>
      </c>
      <c r="I24" s="6">
        <f>IF('Log_working_3-way'!$D24="","",'True_Odds_Calculator_3-way'!O25/'True_Odds_Calculator_3-way'!B25-1)</f>
        <v>2.3505789840589202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2.7312587522817733E-2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1.030126411604833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39.018662814042862</v>
      </c>
      <c r="I25" s="6">
        <f>IF('Log_working_3-way'!$D25="","",'True_Odds_Calculator_3-way'!O26/'True_Odds_Calculator_3-way'!B26-1)</f>
        <v>4.7374291771287771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2.6805604079657153E-2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1.0311519078215896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49.513782960774186</v>
      </c>
      <c r="I26" s="6">
        <f>IF('Log_working_3-way'!$D26="","",'True_Odds_Calculator_3-way'!O27/'True_Odds_Calculator_3-way'!B27-1)</f>
        <v>1.9416739022265568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2.4614518911186822E-2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1.0257016961605196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13.964692287844052</v>
      </c>
      <c r="I27" s="6">
        <f>IF('Log_working_3-way'!$D27="","",'True_Odds_Calculator_3-way'!O28/'True_Odds_Calculator_3-way'!B28-1)</f>
        <v>6.6780008522997347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2.7665668227606632E-2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1.0279131402669353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4.5662398526028758</v>
      </c>
      <c r="I28" s="6">
        <f>IF('Log_working_3-way'!$D28="","",'True_Odds_Calculator_3-way'!O29/'True_Odds_Calculator_3-way'!B29-1)</f>
        <v>5.4271032573547933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2.8218752118146728E-2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1.0259042824616595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11.409136530916394</v>
      </c>
      <c r="I29" s="6">
        <f>IF('Log_working_3-way'!$D29="","",'True_Odds_Calculator_3-way'!O30/'True_Odds_Calculator_3-way'!B30-1)</f>
        <v>6.6334557668074696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2.787990196078427E-2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1.026200489381113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16.466188794212158</v>
      </c>
      <c r="I30" s="6">
        <f>IF('Log_working_3-way'!$D30="","",'True_Odds_Calculator_3-way'!O31/'True_Odds_Calculator_3-way'!B31-1)</f>
        <v>5.8444641915614701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2.7963853796700189E-2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1.0223518969839189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20.534591135102922</v>
      </c>
      <c r="I31" s="6">
        <f>IF('Log_working_3-way'!$D31="","",'True_Odds_Calculator_3-way'!O32/'True_Odds_Calculator_3-way'!B32-1)</f>
        <v>6.3738291360379513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2.3538451738939647E-2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1.0209885323563657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10.236059703409902</v>
      </c>
      <c r="I32" s="6">
        <f>IF('Log_working_3-way'!$D32="","",'True_Odds_Calculator_3-way'!O33/'True_Odds_Calculator_3-way'!B33-1)</f>
        <v>7.3113166766334334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2.2685103096928838E-2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1.0554305635653878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75.460821859810594</v>
      </c>
      <c r="I33" s="6">
        <f>IF('Log_working_3-way'!$D33="","",'True_Odds_Calculator_3-way'!O34/'True_Odds_Calculator_3-way'!B34-1)</f>
        <v>4.1945813904362472E-2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2.4245704302891191E-2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1.0203984252329314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6.4691035289325782</v>
      </c>
      <c r="I34" s="6">
        <f>IF('Log_working_3-way'!$D34="","",'True_Odds_Calculator_3-way'!O35/'True_Odds_Calculator_3-way'!B35-1)</f>
        <v>7.5169916973002397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2.1678795110565474E-2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1.0240025895726059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4.0659700306782618</v>
      </c>
      <c r="I35" s="6">
        <f>IF('Log_working_3-way'!$D35="","",'True_Odds_Calculator_3-way'!O36/'True_Odds_Calculator_3-way'!B36-1)</f>
        <v>5.8329470779257653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2.4255590969108232E-2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1.0291526830164197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24.802224415489626</v>
      </c>
      <c r="I36" s="6">
        <f>IF('Log_working_3-way'!$D36="","",'True_Odds_Calculator_3-way'!O37/'True_Odds_Calculator_3-way'!B37-1)</f>
        <v>6.6194596905536152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2.976799981442646E-2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1.0268869194608483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6.9823869626506045</v>
      </c>
      <c r="I37" s="6">
        <f>IF('Log_working_3-way'!$D37="","",'True_Odds_Calculator_3-way'!O38/'True_Odds_Calculator_3-way'!B38-1)</f>
        <v>7.2640967151255538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2.852859124422169E-2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1.0258406674229354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17.081369971475848</v>
      </c>
      <c r="I38" s="6">
        <f>IF('Log_working_3-way'!$D38="","",'True_Odds_Calculator_3-way'!O39/'True_Odds_Calculator_3-way'!B39-1)</f>
        <v>5.7396929178996956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2.7525710828796068E-2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1.0269105033004062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21.481326499940206</v>
      </c>
      <c r="I39" s="6">
        <f>IF('Log_working_3-way'!$D39="","",'True_Odds_Calculator_3-way'!O40/'True_Odds_Calculator_3-way'!B40-1)</f>
        <v>6.5467455225627758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2.8137967103732286E-2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1.0258831943327928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12.343657246096269</v>
      </c>
      <c r="I40" s="6">
        <f>IF('Log_working_3-way'!$D40="","",'True_Odds_Calculator_3-way'!O41/'True_Odds_Calculator_3-way'!B41-1)</f>
        <v>7.9325308837503954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2.8010602478687696E-2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1.03300132540314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2.425878331163704</v>
      </c>
      <c r="I41" s="6">
        <f>IF('Log_working_3-way'!$D41="","",'True_Odds_Calculator_3-way'!O42/'True_Odds_Calculator_3-way'!B42-1)</f>
        <v>4.9701481371061718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3.1346977866502534E-2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1.0347960258822058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37.838779818504747</v>
      </c>
      <c r="I42" s="6">
        <f>IF('Log_working_3-way'!$D42="","",'True_Odds_Calculator_3-way'!O43/'True_Odds_Calculator_3-way'!B43-1)</f>
        <v>4.8245104009825095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3.1383664749583762E-2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1.0265039326195178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21.49065856667983</v>
      </c>
      <c r="I43" s="6">
        <f>IF('Log_working_3-way'!$D43="","",'True_Odds_Calculator_3-way'!O44/'True_Odds_Calculator_3-way'!B44-1)</f>
        <v>6.7209748242716625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2.7711361004221668E-2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1.0256793637696056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8.0466617481639311</v>
      </c>
      <c r="I44" s="6">
        <f>IF('Log_working_3-way'!$D44="","",'True_Odds_Calculator_3-way'!O45/'True_Odds_Calculator_3-way'!B45-1)</f>
        <v>7.272709989158157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2.7457721043481653E-2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1.0264573657535323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17.874563359590187</v>
      </c>
      <c r="I45" s="6">
        <f>IF('Log_working_3-way'!$D45="","",'True_Odds_Calculator_3-way'!O46/'True_Odds_Calculator_3-way'!B46-1)</f>
        <v>7.0310095071700598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2.8185256500614209E-2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1.0448262888533479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22.658031237740062</v>
      </c>
      <c r="I46" s="6">
        <f>IF('Log_working_3-way'!$D46="","",'True_Odds_Calculator_3-way'!O47/'True_Odds_Calculator_3-way'!B47-1)</f>
        <v>6.2937953667160365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4.623509576629492E-2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1.042774303314477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19.704260669261387</v>
      </c>
      <c r="I47" s="6">
        <f>IF('Log_working_3-way'!$D47="","",'True_Odds_Calculator_3-way'!O48/'True_Odds_Calculator_3-way'!B48-1)</f>
        <v>7.6828136289429505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4.4872630380301981E-2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1.0416096840579614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10.546940479747485</v>
      </c>
      <c r="I48" s="6">
        <f>IF('Log_working_3-way'!$D48="","",'True_Odds_Calculator_3-way'!O49/'True_Odds_Calculator_3-way'!B49-1)</f>
        <v>5.9583149726620368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4.4114428548390761E-2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1.0546248285356015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1.3867098022014925</v>
      </c>
      <c r="I49" s="6">
        <f>IF('Log_working_3-way'!$D49="","",'True_Odds_Calculator_3-way'!O50/'True_Odds_Calculator_3-way'!B50-1)</f>
        <v>5.1410315650656369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4.8977629859486171E-2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1.0428103308707131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9.4877983937184247</v>
      </c>
      <c r="I50" s="6">
        <f>IF('Log_working_3-way'!$D50="","",'True_Odds_Calculator_3-way'!O51/'True_Odds_Calculator_3-way'!B51-1)</f>
        <v>6.6762446107479825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4.5446429553360312E-2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1.0409270269937096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14.70229003069756</v>
      </c>
      <c r="I51" s="6">
        <f>IF('Log_working_3-way'!$D51="","",'True_Odds_Calculator_3-way'!O52/'True_Odds_Calculator_3-way'!B52-1)</f>
        <v>8.6546335347223771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4.3862025415587702E-2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1.0555985331630169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39.72242526366081</v>
      </c>
      <c r="I52" s="6">
        <f>IF('Log_working_3-way'!$D52="","",'True_Odds_Calculator_3-way'!O53/'True_Odds_Calculator_3-way'!B53-1)</f>
        <v>4.1556043969553063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4.9019360288114378E-2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1.0521841987540903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31.962036593414084</v>
      </c>
      <c r="I53" s="6">
        <f>IF('Log_working_3-way'!$D53="","",'True_Odds_Calculator_3-way'!O54/'True_Odds_Calculator_3-way'!B54-1)</f>
        <v>5.8469036473320939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4.9755406541872382E-2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1.0444126389047779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21.307796391988216</v>
      </c>
      <c r="I54" s="6">
        <f>IF('Log_working_3-way'!$D54="","",'True_Odds_Calculator_3-way'!O55/'True_Odds_Calculator_3-way'!B55-1)</f>
        <v>6.1356771447363512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4.6170903619228598E-2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1.0687618560200922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50.372693191139007</v>
      </c>
      <c r="I55" s="6">
        <f>IF('Log_working_3-way'!$D55="","",'True_Odds_Calculator_3-way'!O56/'True_Odds_Calculator_3-way'!B56-1)</f>
        <v>2.7705327425886392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5.2421833199941537E-2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1.0475701981618013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27.831049389428269</v>
      </c>
      <c r="I56" s="6">
        <f>IF('Log_working_3-way'!$D56="","",'True_Odds_Calculator_3-way'!O57/'True_Odds_Calculator_3-way'!B57-1)</f>
        <v>6.4513879090495161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4.7120769742808655E-2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1.0424507007761685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11.46677455338639</v>
      </c>
      <c r="I57" s="6">
        <f>IF('Log_working_3-way'!$D57="","",'True_Odds_Calculator_3-way'!O58/'True_Odds_Calculator_3-way'!B58-1)</f>
        <v>7.0834500465351571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4.5409292145089264E-2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1.0406884512999608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10.877289464614362</v>
      </c>
      <c r="I58" s="6">
        <f>IF('Log_working_3-way'!$D58="","",'True_Odds_Calculator_3-way'!O59/'True_Odds_Calculator_3-way'!B59-1)</f>
        <v>9.6441628784215112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4.3868948457771673E-2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1.0654297307860088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46.79351260963351</v>
      </c>
      <c r="I59" s="6">
        <f>IF('Log_working_3-way'!$D59="","",'True_Odds_Calculator_3-way'!O60/'True_Odds_Calculator_3-way'!B60-1)</f>
        <v>3.4324637619810883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5.2429042642643475E-2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1.0415017207452608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14.568549274338043</v>
      </c>
      <c r="I60" s="6">
        <f>IF('Log_working_3-way'!$D60="","",'True_Odds_Calculator_3-way'!O61/'True_Odds_Calculator_3-way'!B61-1)</f>
        <v>6.998329835351055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4.4355823548413387E-2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1.0536414792257742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34.853820125912549</v>
      </c>
      <c r="I61" s="6">
        <f>IF('Log_working_3-way'!$D61="","",'True_Odds_Calculator_3-way'!O62/'True_Odds_Calculator_3-way'!B62-1)</f>
        <v>5.199240856188637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4.9758393621519126E-2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1.0418528164076719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16.043716155341219</v>
      </c>
      <c r="I62" s="6">
        <f>IF('Log_working_3-way'!$D62="","",'True_Odds_Calculator_3-way'!O63/'True_Odds_Calculator_3-way'!B63-1)</f>
        <v>6.9506390114473238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4.4573526845504974E-2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1.0432405122601052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5.4581760355704727</v>
      </c>
      <c r="I63" s="6">
        <f>IF('Log_working_3-way'!$D63="","",'True_Odds_Calculator_3-way'!O64/'True_Odds_Calculator_3-way'!B64-1)</f>
        <v>7.0425384824401025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4.4644837154522943E-2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1.0413196102611384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10.383500462249746</v>
      </c>
      <c r="I64" s="6">
        <f>IF('Log_working_3-way'!$D64="","",'True_Odds_Calculator_3-way'!O65/'True_Odds_Calculator_3-way'!B65-1)</f>
        <v>10.151584629701025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4.4547453602642006E-2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1.0512317671430631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33.198769470335407</v>
      </c>
      <c r="I65" s="6">
        <f>IF('Log_working_3-way'!$D65="","",'True_Odds_Calculator_3-way'!O66/'True_Odds_Calculator_3-way'!B66-1)</f>
        <v>5.0211199323134776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4.8471375029314423E-2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1.0449479221286682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5.9041769388495258</v>
      </c>
      <c r="I66" s="6">
        <f>IF('Log_working_3-way'!$D66="","",'True_Odds_Calculator_3-way'!O67/'True_Odds_Calculator_3-way'!B67-1)</f>
        <v>7.168561450580972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4.6651758323672077E-2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1.0416834468234841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13.719692348557237</v>
      </c>
      <c r="I67" s="6">
        <f>IF('Log_working_3-way'!$D67="","",'True_Odds_Calculator_3-way'!O68/'True_Odds_Calculator_3-way'!B68-1)</f>
        <v>9.4254266462431175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4.4770511206718488E-2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1.0455400733321292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4.339907905557995</v>
      </c>
      <c r="I68" s="6">
        <f>IF('Log_working_3-way'!$D68="","",'True_Odds_Calculator_3-way'!O69/'True_Odds_Calculator_3-way'!B69-1)</f>
        <v>8.0458166308505259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4.6611489891720925E-2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1.0566017222573714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23.357606386205994</v>
      </c>
      <c r="I69" s="6">
        <f>IF('Log_working_3-way'!$D69="","",'True_Odds_Calculator_3-way'!O70/'True_Odds_Calculator_3-way'!B70-1)</f>
        <v>6.2939378568076263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5.7871555008444986E-2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1.0525404608206628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16.298589942224037</v>
      </c>
      <c r="I70" s="6">
        <f>IF('Log_working_3-way'!$D70="","",'True_Odds_Calculator_3-way'!O71/'True_Odds_Calculator_3-way'!B71-1)</f>
        <v>8.8564161381521274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5.5741470065234555E-2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1.128435017795355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71.504439228916709</v>
      </c>
      <c r="I71" s="6">
        <f>IF('Log_working_3-way'!$D71="","",'True_Odds_Calculator_3-way'!O72/'True_Odds_Calculator_3-way'!B72-1)</f>
        <v>0.65302871315995126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6.1269539704838616E-2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1.0753130207860684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44.396603236538773</v>
      </c>
      <c r="I72" s="6">
        <f>IF('Log_working_3-way'!$D72="","",'True_Odds_Calculator_3-way'!O73/'True_Odds_Calculator_3-way'!B73-1)</f>
        <v>3.6075650242426391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6.2310948479946449E-2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1.0527717424274108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18.398428154604648</v>
      </c>
      <c r="I73" s="6">
        <f>IF('Log_working_3-way'!$D73="","",'True_Odds_Calculator_3-way'!O74/'True_Odds_Calculator_3-way'!B74-1)</f>
        <v>6.778578414783504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5.5477335274735307E-2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1.0536619523150743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22.223403449242419</v>
      </c>
      <c r="I74" s="6">
        <f>IF('Log_working_3-way'!$D74="","",'True_Odds_Calculator_3-way'!O75/'True_Odds_Calculator_3-way'!B75-1)</f>
        <v>7.0077723967591243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5.5288958344841044E-2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1.1056591110705458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62.09717429638853</v>
      </c>
      <c r="I75" s="6">
        <f>IF('Log_working_3-way'!$D75="","",'True_Odds_Calculator_3-way'!O76/'True_Odds_Calculator_3-way'!B76-1)</f>
        <v>1.3586899325334394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6.4805849187460129E-2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1.0811436509155561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46.917844904090543</v>
      </c>
      <c r="I76" s="6">
        <f>IF('Log_working_3-way'!$D76="","",'True_Odds_Calculator_3-way'!O77/'True_Odds_Calculator_3-way'!B77-1)</f>
        <v>3.3249542270081163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6.4747554181217248E-2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1.0510483462269595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12.302117794041186</v>
      </c>
      <c r="I77" s="6">
        <f>IF('Log_working_3-way'!$D77="","",'True_Odds_Calculator_3-way'!O78/'True_Odds_Calculator_3-way'!B78-1)</f>
        <v>7.6033411545525666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5.4524533270979614E-2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1.08120437489501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0.36476320788346506</v>
      </c>
      <c r="I78" s="6">
        <f>IF('Log_working_3-way'!$D78="","",'True_Odds_Calculator_3-way'!O79/'True_Odds_Calculator_3-way'!B79-1)</f>
        <v>3.7054205461761951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6.3620034674936488E-2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1.0607178159637849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3.7237896510500885</v>
      </c>
      <c r="I79" s="6">
        <f>IF('Log_working_3-way'!$D79="","",'True_Odds_Calculator_3-way'!O80/'True_Odds_Calculator_3-way'!B80-1)</f>
        <v>6.0846739454807066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5.9484002081153342E-2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1.0370868386679444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51.575665330427157</v>
      </c>
      <c r="I80" s="6">
        <f>IF('Log_working_3-way'!$D80="","",'True_Odds_Calculator_3-way'!O81/'True_Odds_Calculator_3-way'!B81-1)</f>
        <v>1.8318311976597887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2.8341602618714878E-2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1.0244198806383811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3.9961602371740899</v>
      </c>
      <c r="I81" s="6">
        <f>IF('Log_working_3-way'!$D81="","",'True_Odds_Calculator_3-way'!O82/'True_Odds_Calculator_3-way'!B82-1)</f>
        <v>5.483618401100534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2.4516843194829718E-2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1.0448775768673004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56.36276091154383</v>
      </c>
      <c r="I82" s="6">
        <f>IF('Log_working_3-way'!$D82="","",'True_Odds_Calculator_3-way'!O83/'True_Odds_Calculator_3-way'!B83-1)</f>
        <v>1.5631057159233017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3.1533292555105064E-2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1.0400976176098058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10.802604228310527</v>
      </c>
      <c r="I83" s="6">
        <f>IF('Log_working_3-way'!$D83="","",'True_Odds_Calculator_3-way'!O84/'True_Odds_Calculator_3-way'!B84-1)</f>
        <v>8.2460411292438796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4.3115588506613234E-2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1.0254286249155065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32.386592898194742</v>
      </c>
      <c r="I84" s="6">
        <f>IF('Log_working_3-way'!$D84="","",'True_Odds_Calculator_3-way'!O85/'True_Odds_Calculator_3-way'!B85-1)</f>
        <v>5.7607850618844365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2.4320059407778594E-2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1.0260847310587635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1.0128444580958247</v>
      </c>
      <c r="I85" s="6">
        <f>IF('Log_working_3-way'!$D85="","",'True_Odds_Calculator_3-way'!O86/'True_Odds_Calculator_3-way'!B86-1)</f>
        <v>3.6012297765541961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2.2643418280975158E-2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1.0248399221705762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34.895620445092604</v>
      </c>
      <c r="I86" s="6">
        <f>IF('Log_working_3-way'!$D86="","",'True_Odds_Calculator_3-way'!O87/'True_Odds_Calculator_3-way'!B87-1)</f>
        <v>4.8420159289916134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2.3270955242020719E-2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1.0223412722887031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28.862159210187475</v>
      </c>
      <c r="I87" s="6">
        <f>IF('Log_working_3-way'!$D87="","",'True_Odds_Calculator_3-way'!O88/'True_Odds_Calculator_3-way'!B88-1)</f>
        <v>5.7042720723455496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2.2166500457553751E-2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1.0589871556494421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-0.41565313334301957</v>
      </c>
      <c r="I88" s="6">
        <f>IF('Log_working_3-way'!$D88="","",'True_Odds_Calculator_3-way'!O89/'True_Odds_Calculator_3-way'!B89-1)</f>
        <v>1.0443888367576526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3.6389549323593728E-2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1.0383770950509745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47.099909239844024</v>
      </c>
      <c r="I89" s="6">
        <f>IF('Log_working_3-way'!$D89="","",'True_Odds_Calculator_3-way'!O90/'True_Odds_Calculator_3-way'!B90-1)</f>
        <v>2.8951111437794017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3.1048404031938093E-2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1.0256048428055955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11.682238925209633</v>
      </c>
      <c r="I90" s="6">
        <f>IF('Log_working_3-way'!$D90="","",'True_Odds_Calculator_3-way'!O91/'True_Odds_Calculator_3-way'!B91-1)</f>
        <v>7.2231570316083875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2.7648354367574512E-2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1.0413917408683491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5.8325696798407156E-2</v>
      </c>
      <c r="I91" s="6">
        <f>IF('Log_working_3-way'!$D91="","",'True_Odds_Calculator_3-way'!O92/'True_Odds_Calculator_3-way'!B92-1)</f>
        <v>1.5431583896180747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2.9555209972273122E-2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1.0256236407092043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14.95068135588083</v>
      </c>
      <c r="I92" s="6">
        <f>IF('Log_working_3-way'!$D92="","",'True_Odds_Calculator_3-way'!O93/'True_Odds_Calculator_3-way'!B93-1)</f>
        <v>7.8287044458641848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2.7606527232378664E-2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1.0407136890486088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53.066057919882397</v>
      </c>
      <c r="I93" s="6">
        <f>IF('Log_working_3-way'!$D93="","",'True_Odds_Calculator_3-way'!O94/'True_Odds_Calculator_3-way'!B94-1)</f>
        <v>2.23275792533369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3.006753113495364E-2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1.0265865810096739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18.557213414890025</v>
      </c>
      <c r="I94" s="6">
        <f>IF('Log_working_3-way'!$D94="","",'True_Odds_Calculator_3-way'!O95/'True_Odds_Calculator_3-way'!B95-1)</f>
        <v>8.0953872748184867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2.8213493566785486E-2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1.0299608576027797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31.0987897263037</v>
      </c>
      <c r="I95" s="6">
        <f>IF('Log_working_3-way'!$D95="","",'True_Odds_Calculator_3-way'!O96/'True_Odds_Calculator_3-way'!B96-1)</f>
        <v>5.8740306540966731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2.8994007624147944E-2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1.0429399900506184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-0.12901123368130274</v>
      </c>
      <c r="I96" s="6">
        <f>IF('Log_working_3-way'!$D96="","",'True_Odds_Calculator_3-way'!O97/'True_Odds_Calculator_3-way'!B97-1)</f>
        <v>2.517214590954624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3.1531577050428083E-2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1.0276452355632706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21.252740043560788</v>
      </c>
      <c r="I97" s="6">
        <f>IF('Log_working_3-way'!$D97="","",'True_Odds_Calculator_3-way'!O98/'True_Odds_Calculator_3-way'!B98-1)</f>
        <v>8.6121784921757314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2.8783364930336175E-2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1.0249062596519058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11.8751021182883</v>
      </c>
      <c r="I98" s="6">
        <f>IF('Log_working_3-way'!$D98="","",'True_Odds_Calculator_3-way'!O99/'True_Odds_Calculator_3-way'!B99-1)</f>
        <v>9.8911488428043626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2.7031892592533246E-2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1.0255498183558105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7.8296491519945608</v>
      </c>
      <c r="I99" s="6">
        <f>IF('Log_working_3-way'!$D99="","",'True_Odds_Calculator_3-way'!O100/'True_Odds_Calculator_3-way'!B100-1)</f>
        <v>8.7464273366592735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2.7496581053410463E-2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1.0509107063693741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14.421215921016669</v>
      </c>
      <c r="I100" s="6">
        <f>IF('Log_working_3-way'!$D100="","",'True_Odds_Calculator_3-way'!O101/'True_Odds_Calculator_3-way'!B101-1)</f>
        <v>8.0350791038543008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5.4333535184912352E-2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1.0510047591105089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8.9979750936519203</v>
      </c>
      <c r="I101" s="6">
        <f>IF('Log_working_3-way'!$D101="","",'True_Odds_Calculator_3-way'!O102/'True_Odds_Calculator_3-way'!B102-1)</f>
        <v>8.4981564381128383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5.4354161373723953E-2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1.0510241759249959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16.625336830951539</v>
      </c>
      <c r="I102" s="6">
        <f>IF('Log_working_3-way'!$D102="","",'True_Odds_Calculator_3-way'!O103/'True_Odds_Calculator_3-way'!B103-1)</f>
        <v>8.3224922081065991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5.4111629802886529E-2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1.0517934219461593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9.8918025524328073</v>
      </c>
      <c r="I103" s="6">
        <f>IF('Log_working_3-way'!$D103="","",'True_Odds_Calculator_3-way'!O104/'True_Odds_Calculator_3-way'!B104-1)</f>
        <v>7.2967956052437373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5.500910624002886E-2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1.0699626036908283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2.973026104559926</v>
      </c>
      <c r="I104" s="6">
        <f>IF('Log_working_3-way'!$D104="","",'True_Odds_Calculator_3-way'!O105/'True_Odds_Calculator_3-way'!B105-1)</f>
        <v>5.0450724947347041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6.5629029532018768E-2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1.0844529502675095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50.582674967318383</v>
      </c>
      <c r="I105" s="6">
        <f>IF('Log_working_3-way'!$D105="","",'True_Odds_Calculator_3-way'!O106/'True_Odds_Calculator_3-way'!B106-1)</f>
        <v>2.931458346524888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6.3723130568128061E-2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1.0626000642459408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20.497902825735842</v>
      </c>
      <c r="I106" s="6">
        <f>IF('Log_working_3-way'!$D106="","",'True_Odds_Calculator_3-way'!O107/'True_Odds_Calculator_3-way'!B107-1)</f>
        <v>6.4934556906617447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6.4906143008900852E-2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1.0617356033362719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17.886162404775742</v>
      </c>
      <c r="I107" s="6">
        <f>IF('Log_working_3-way'!$D107="","",'True_Odds_Calculator_3-way'!O108/'True_Odds_Calculator_3-way'!B108-1)</f>
        <v>6.5799810355363268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6.4747315985714149E-2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1.0635407628303566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25.595368434233144</v>
      </c>
      <c r="I108" s="6">
        <f>IF('Log_working_3-way'!$D108="","",'True_Odds_Calculator_3-way'!O109/'True_Odds_Calculator_3-way'!B109-1)</f>
        <v>5.720142854667964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6.3844837311670899E-2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1.0606496633314013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10.489336360624772</v>
      </c>
      <c r="I109" s="6">
        <f>IF('Log_working_3-way'!$D109="","",'True_Odds_Calculator_3-way'!O110/'True_Odds_Calculator_3-way'!B110-1)</f>
        <v>6.9416386978912916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6.4076837628276317E-2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1.0651093256759019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25.273814075343797</v>
      </c>
      <c r="I110" s="6">
        <f>IF('Log_working_3-way'!$D110="","",'True_Odds_Calculator_3-way'!O111/'True_Odds_Calculator_3-way'!B111-1)</f>
        <v>6.3228590913622824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6.5499546779436368E-2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1.0653497215130709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32.359925990987961</v>
      </c>
      <c r="I111" s="6">
        <f>IF('Log_working_3-way'!$D111="","",'True_Odds_Calculator_3-way'!O112/'True_Odds_Calculator_3-way'!B112-1)</f>
        <v>5.0346133707395859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6.2077865875334037E-2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1.0603068057035392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16.468800180608696</v>
      </c>
      <c r="I112" s="6">
        <f>IF('Log_working_3-way'!$D112="","",'True_Odds_Calculator_3-way'!O113/'True_Odds_Calculator_3-way'!B113-1)</f>
        <v>6.5884612354813576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6.3557447598658667E-2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1.035725350022068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17.053233436615322</v>
      </c>
      <c r="I113" s="6">
        <f>IF('Log_working_3-way'!$D113="","",'True_Odds_Calculator_3-way'!O114/'True_Odds_Calculator_3-way'!B114-1)</f>
        <v>7.7398260760925961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3.8056619958696247E-2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1.0253211043091293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9.88805074727202</v>
      </c>
      <c r="I114" s="6">
        <f>IF('Log_working_3-way'!$D114="","",'True_Odds_Calculator_3-way'!O115/'True_Odds_Calculator_3-way'!B115-1)</f>
        <v>7.6221179214220705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2.7324125150212097E-2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1.0254008654777205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13.287303171120801</v>
      </c>
      <c r="I115" s="6">
        <f>IF('Log_working_3-way'!$D115="","",'True_Odds_Calculator_3-way'!O116/'True_Odds_Calculator_3-way'!B116-1)</f>
        <v>7.9372394795217645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2.7468993810055409E-2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1.0363985128301911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8.2828766202470891</v>
      </c>
      <c r="I116" s="6">
        <f>IF('Log_working_3-way'!$D116="","",'True_Odds_Calculator_3-way'!O117/'True_Odds_Calculator_3-way'!B117-1)</f>
        <v>8.4582971815695522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3.8976389371731202E-2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1.0275444425955287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26.526652414513812</v>
      </c>
      <c r="I117" s="6">
        <f>IF('Log_working_3-way'!$D117="","",'True_Odds_Calculator_3-way'!O118/'True_Odds_Calculator_3-way'!B118-1)</f>
        <v>5.2672447302080458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2.7852750821332872E-2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1.0254312479260357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14.573321952000246</v>
      </c>
      <c r="I118" s="6">
        <f>IF('Log_working_3-way'!$D118="","",'True_Odds_Calculator_3-way'!O119/'True_Odds_Calculator_3-way'!B119-1)</f>
        <v>7.225160745673465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2.7398011118941357E-2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1.0264309095413824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15.603903003641616</v>
      </c>
      <c r="I119" s="6">
        <f>IF('Log_working_3-way'!$D119="","",'True_Odds_Calculator_3-way'!O120/'True_Odds_Calculator_3-way'!B120-1)</f>
        <v>7.2651869162106557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2.8392925469496788E-2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1.0209054143009502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17.330203268281544</v>
      </c>
      <c r="I120" s="6">
        <f>IF('Log_working_3-way'!$D120="","",'True_Odds_Calculator_3-way'!O121/'True_Odds_Calculator_3-way'!B121-1)</f>
        <v>7.9276108888999879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2.2371558364890909E-2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1.0204241833650118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8.6756950135797872</v>
      </c>
      <c r="I121" s="6">
        <f>IF('Log_working_3-way'!$D121="","",'True_Odds_Calculator_3-way'!O122/'True_Odds_Calculator_3-way'!B122-1)</f>
        <v>7.7708862145760218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2.2029871715944394E-2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1.0254942533288225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8.8729720834409722</v>
      </c>
      <c r="I122" s="6">
        <f>IF('Log_working_3-way'!$D122="","",'True_Odds_Calculator_3-way'!O123/'True_Odds_Calculator_3-way'!B123-1)</f>
        <v>6.8119201304797112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2.728937145340482E-2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1.0280456448674833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26.81168935183538</v>
      </c>
      <c r="I123" s="6">
        <f>IF('Log_working_3-way'!$D123="","",'True_Odds_Calculator_3-way'!O124/'True_Odds_Calculator_3-way'!B124-1)</f>
        <v>6.1814963739391215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2.8227978745725579E-2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1.0264216988001578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17.227201628882572</v>
      </c>
      <c r="I124" s="6">
        <f>IF('Log_working_3-way'!$D124="","",'True_Odds_Calculator_3-way'!O125/'True_Odds_Calculator_3-way'!B125-1)</f>
        <v>5.9534566767622952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2.8148964503834417E-2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1.0207535236461727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19.40184870797118</v>
      </c>
      <c r="I125" s="6">
        <f>IF('Log_working_3-way'!$D125="","",'True_Odds_Calculator_3-way'!O126/'True_Odds_Calculator_3-way'!B126-1)</f>
        <v>7.7713172387232046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2.1979648979511213E-2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1.020932175061529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12.11921587113817</v>
      </c>
      <c r="I126" s="6">
        <f>IF('Log_working_3-way'!$D126="","",'True_Odds_Calculator_3-way'!O127/'True_Odds_Calculator_3-way'!B127-1)</f>
        <v>8.8539888098771158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2.2743734608141386E-2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1.0273218899736645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40.715524260227475</v>
      </c>
      <c r="I127" s="6">
        <f>IF('Log_working_3-way'!$D127="","",'True_Odds_Calculator_3-way'!O128/'True_Odds_Calculator_3-way'!B128-1)</f>
        <v>3.7586543836170199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2.4045921920605062E-2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1.059818297006627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68.588450412367692</v>
      </c>
      <c r="I128" s="6">
        <f>IF('Log_working_3-way'!$D128="","",'True_Odds_Calculator_3-way'!O129/'True_Odds_Calculator_3-way'!B129-1)</f>
        <v>0.61323551890415429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3.2045440738715847E-2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1.0292974320018524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46.089802259093936</v>
      </c>
      <c r="I129" s="6">
        <f>IF('Log_working_3-way'!$D129="","",'True_Odds_Calculator_3-way'!O130/'True_Odds_Calculator_3-way'!B130-1)</f>
        <v>2.9372515751543182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2.4113636677293382E-2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1.020592540379289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17.496301360852666</v>
      </c>
      <c r="I130" s="6">
        <f>IF('Log_working_3-way'!$D130="","",'True_Odds_Calculator_3-way'!O131/'True_Odds_Calculator_3-way'!B131-1)</f>
        <v>8.0395907464741256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2.2020095456977362E-2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1.0205706483746755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10.089041642506364</v>
      </c>
      <c r="I131" s="6">
        <f>IF('Log_working_3-way'!$D131="","",'True_Odds_Calculator_3-way'!O132/'True_Odds_Calculator_3-way'!B132-1)</f>
        <v>8.5522780687875368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2.2334665058545644E-2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1.0233346875872245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28.18117849429845</v>
      </c>
      <c r="I132" s="6">
        <f>IF('Log_working_3-way'!$D132="","",'True_Odds_Calculator_3-way'!O133/'True_Odds_Calculator_3-way'!B133-1)</f>
        <v>5.7676487991382341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2.3281195843749547E-2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1.025167917016603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35.328008830333673</v>
      </c>
      <c r="I133" s="6">
        <f>IF('Log_working_3-way'!$D133="","",'True_Odds_Calculator_3-way'!O134/'True_Odds_Calculator_3-way'!B134-1)</f>
        <v>4.8409390516595092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2.3459612799744622E-2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1.0193795893713842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16.440149983413566</v>
      </c>
      <c r="I134" s="6">
        <f>IF('Log_working_3-way'!$D134="","",'True_Odds_Calculator_3-way'!O135/'True_Odds_Calculator_3-way'!B135-1)</f>
        <v>7.5745928400472362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2.0829219466025561E-2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1.0227633372286176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4.7268323041042848</v>
      </c>
      <c r="I135" s="6">
        <f>IF('Log_working_3-way'!$D135="","",'True_Odds_Calculator_3-way'!O136/'True_Odds_Calculator_3-way'!B136-1)</f>
        <v>7.7041217133327127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2.373000073150755E-2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1.0260669669860374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1.8429853842814801</v>
      </c>
      <c r="I136" s="6">
        <f>IF('Log_working_3-way'!$D136="","",'True_Odds_Calculator_3-way'!O137/'True_Odds_Calculator_3-way'!B137-1)</f>
        <v>4.8076728674641505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2.4307000749188346E-2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1.0203794388799792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9.9441224088174227</v>
      </c>
      <c r="I137" s="6">
        <f>IF('Log_working_3-way'!$D137="","",'True_Odds_Calculator_3-way'!O138/'True_Odds_Calculator_3-way'!B138-1)</f>
        <v>7.7183380483019519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2.2060681587442899E-2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1.0275706747086057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2.0114529422075189</v>
      </c>
      <c r="I138" s="6">
        <f>IF('Log_working_3-way'!$D138="","",'True_Odds_Calculator_3-way'!O139/'True_Odds_Calculator_3-way'!B139-1)</f>
        <v>4.4490385349610655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2.5650476329502681E-2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1.0207232860016624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17.987115725957395</v>
      </c>
      <c r="I139" s="6">
        <f>IF('Log_working_3-way'!$D139="","",'True_Odds_Calculator_3-way'!O140/'True_Odds_Calculator_3-way'!B140-1)</f>
        <v>8.4362397886159712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2.2090350599513808E-2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1.0216520556842097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10.619373935767435</v>
      </c>
      <c r="I140" s="6">
        <f>IF('Log_working_3-way'!$D140="","",'True_Odds_Calculator_3-way'!O141/'True_Odds_Calculator_3-way'!B141-1)</f>
        <v>6.7539325371794598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2.3343123877363814E-2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1.0272707563198491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5.840849047921453</v>
      </c>
      <c r="I141" s="6">
        <f>IF('Log_working_3-way'!$D141="","",'True_Odds_Calculator_3-way'!O142/'True_Odds_Calculator_3-way'!B142-1)</f>
        <v>6.7586504064287736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2.8507095865365706E-2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1.0440715460933514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50.526036781221201</v>
      </c>
      <c r="I142" s="6">
        <f>IF('Log_working_3-way'!$D142="","",'True_Odds_Calculator_3-way'!O143/'True_Odds_Calculator_3-way'!B143-1)</f>
        <v>2.208656190081455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3.4027589288696536E-2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1.0279177073869967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20.822271259262948</v>
      </c>
      <c r="I143" s="6">
        <f>IF('Log_working_3-way'!$D143="","",'True_Odds_Calculator_3-way'!O144/'True_Odds_Calculator_3-way'!B144-1)</f>
        <v>6.9765300673528587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2.9283804879573161E-2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1.0256584984494352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16.037755297235602</v>
      </c>
      <c r="I144" s="6">
        <f>IF('Log_working_3-way'!$D144="","",'True_Odds_Calculator_3-way'!O145/'True_Odds_Calculator_3-way'!B145-1)</f>
        <v>6.9901940077125371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2.7523638291692798E-2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1.0307028049410709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27.979650912906024</v>
      </c>
      <c r="I145" s="6">
        <f>IF('Log_working_3-way'!$D145="","",'True_Odds_Calculator_3-way'!O146/'True_Odds_Calculator_3-way'!B146-1)</f>
        <v>7.1066818923310997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3.0397202351298613E-2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1.0277433291198714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5.9852391267539975</v>
      </c>
      <c r="I146" s="6">
        <f>IF('Log_working_3-way'!$D146="","",'True_Odds_Calculator_3-way'!O147/'True_Odds_Calculator_3-way'!B147-1)</f>
        <v>6.498837457300592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2.896607996269962E-2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1.057265595687136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-0.33433104395943392</v>
      </c>
      <c r="I147" s="6">
        <f>IF('Log_working_3-way'!$D147="","",'True_Odds_Calculator_3-way'!O148/'True_Odds_Calculator_3-way'!B148-1)</f>
        <v>1.702967950311332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3.8031281942336737E-2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1.0275283769007422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5.0464406164342135</v>
      </c>
      <c r="I148" s="6">
        <f>IF('Log_working_3-way'!$D148="","",'True_Odds_Calculator_3-way'!O149/'True_Odds_Calculator_3-way'!B149-1)</f>
        <v>6.8469920064181773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2.85169726448955E-2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1.0330949376302843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54.208047310463513</v>
      </c>
      <c r="I149" s="6">
        <f>IF('Log_working_3-way'!$D149="","",'True_Odds_Calculator_3-way'!O150/'True_Odds_Calculator_3-way'!B150-1)</f>
        <v>2.1590469853876266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2.3986736865259095E-2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1.0410157762535617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3.6997517621137632</v>
      </c>
      <c r="I150" s="6">
        <f>IF('Log_working_3-way'!$D150="","",'True_Odds_Calculator_3-way'!O151/'True_Odds_Calculator_3-way'!B151-1)</f>
        <v>7.6071397684292208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4.1473468991221285E-2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1.0375284060027017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7.671373627811187</v>
      </c>
      <c r="I151" s="6">
        <f>IF('Log_working_3-way'!$D151="","",'True_Odds_Calculator_3-way'!O152/'True_Odds_Calculator_3-way'!B152-1)</f>
        <v>8.1598074818468476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3.9976758367562981E-2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1.0394583531166897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5.551056360231847</v>
      </c>
      <c r="I152" s="6">
        <f>IF('Log_working_3-way'!$D152="","",'True_Odds_Calculator_3-way'!O153/'True_Odds_Calculator_3-way'!B153-1)</f>
        <v>6.3738530737643933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4.0617478807503105E-2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1.0342827148244749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10.871264685817046</v>
      </c>
      <c r="I153" s="6">
        <f>IF('Log_working_3-way'!$D153="","",'True_Odds_Calculator_3-way'!O154/'True_Odds_Calculator_3-way'!B154-1)</f>
        <v>10.080074393628148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3.7082466052135832E-2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1.0399384774788731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22.083275364056139</v>
      </c>
      <c r="I154" s="6">
        <f>IF('Log_working_3-way'!$D154="","",'True_Odds_Calculator_3-way'!O155/'True_Odds_Calculator_3-way'!B155-1)</f>
        <v>9.463392342260132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4.0979633608082322E-2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1.0318832832498503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33.392059834977132</v>
      </c>
      <c r="I155" s="6">
        <f>IF('Log_working_3-way'!$D155="","",'True_Odds_Calculator_3-way'!O156/'True_Odds_Calculator_3-way'!B156-1)</f>
        <v>5.3492618231329887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3.0204040475470206E-2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1.0334233376752389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1.7968381085551162</v>
      </c>
      <c r="I156" s="6">
        <f>IF('Log_working_3-way'!$D156="","",'True_Odds_Calculator_3-way'!O157/'True_Odds_Calculator_3-way'!B157-1)</f>
        <v>4.397171332425069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3.0628343530768376E-2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1.0272873923531975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5.0805060473641994</v>
      </c>
      <c r="I157" s="6">
        <f>IF('Log_working_3-way'!$D157="","",'True_Odds_Calculator_3-way'!O158/'True_Odds_Calculator_3-way'!B158-1)</f>
        <v>5.5635416938996247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2.7874974766166627E-2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1.0339746661720011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31.728808494284529</v>
      </c>
      <c r="I158" s="6">
        <f>IF('Log_working_3-way'!$D158="","",'True_Odds_Calculator_3-way'!O159/'True_Odds_Calculator_3-way'!B159-1)</f>
        <v>5.0214119967843081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3.2792109460902719E-2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1.0216148757384085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20.962452241710182</v>
      </c>
      <c r="I159" s="6">
        <f>IF('Log_working_3-way'!$D159="","",'True_Odds_Calculator_3-way'!O160/'True_Odds_Calculator_3-way'!B160-1)</f>
        <v>6.1811336304314652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2.2714137093977627E-2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1.0306252419200772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11.799686857813878</v>
      </c>
      <c r="I160" s="6">
        <f>IF('Log_working_3-way'!$D160="","",'True_Odds_Calculator_3-way'!O161/'True_Odds_Calculator_3-way'!B161-1)</f>
        <v>8.0525144593344589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3.3083124826243981E-2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1.0683751584346877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51.196040266203831</v>
      </c>
      <c r="I161" s="6">
        <f>IF('Log_working_3-way'!$D161="","",'True_Odds_Calculator_3-way'!O162/'True_Odds_Calculator_3-way'!B162-1)</f>
        <v>2.9139137945499258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5.1223123813118887E-2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1.0240100421446368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3.9764296366014715</v>
      </c>
      <c r="I162" s="6">
        <f>IF('Log_working_3-way'!$D162="","",'True_Odds_Calculator_3-way'!O163/'True_Odds_Calculator_3-way'!B163-1)</f>
        <v>5.04328692206506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2.3940402667534499E-2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1.028913919440454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23.7719745024772</v>
      </c>
      <c r="I163" s="6">
        <f>IF('Log_working_3-way'!$D163="","",'True_Odds_Calculator_3-way'!O164/'True_Odds_Calculator_3-way'!B164-1)</f>
        <v>7.2547279483473393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2.9695927655111198E-2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1.029770391943539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28.327163835883088</v>
      </c>
      <c r="I164" s="6">
        <f>IF('Log_working_3-way'!$D164="","",'True_Odds_Calculator_3-way'!O165/'True_Odds_Calculator_3-way'!B165-1)</f>
        <v>6.9755747071024983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2.9407098418864575E-2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1.0364314180862071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39.335306509072609</v>
      </c>
      <c r="I165" s="6">
        <f>IF('Log_working_3-way'!$D165="","",'True_Odds_Calculator_3-way'!O166/'True_Odds_Calculator_3-way'!B166-1)</f>
        <v>5.4039739288034676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3.1932385184860079E-2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1.0302275640104332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3.2851891294372484</v>
      </c>
      <c r="I166" s="6">
        <f>IF('Log_working_3-way'!$D166="","",'True_Odds_Calculator_3-way'!O167/'True_Odds_Calculator_3-way'!B167-1)</f>
        <v>5.9412980939644671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2.9949900603134294E-2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1.0263489691312588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11.670813467239624</v>
      </c>
      <c r="I167" s="6">
        <f>IF('Log_working_3-way'!$D167="","",'True_Odds_Calculator_3-way'!O168/'True_Odds_Calculator_3-way'!B168-1)</f>
        <v>9.0517865461257561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2.8574999930713219E-2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1.0362745591621352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26.302356506096174</v>
      </c>
      <c r="I168" s="6">
        <f>IF('Log_working_3-way'!$D168="","",'True_Odds_Calculator_3-way'!O169/'True_Odds_Calculator_3-way'!B169-1)</f>
        <v>7.702166025047239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3.629682657038269E-2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1.0434180007119613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38.557244665086166</v>
      </c>
      <c r="I169" s="6">
        <f>IF('Log_working_3-way'!$D169="","",'True_Odds_Calculator_3-way'!O170/'True_Odds_Calculator_3-way'!B170-1)</f>
        <v>4.6712761933826057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3.8782847317505142E-2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1.0393732511937805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34.873632975426098</v>
      </c>
      <c r="I170" s="6">
        <f>IF('Log_working_3-way'!$D170="","",'True_Odds_Calculator_3-way'!O171/'True_Odds_Calculator_3-way'!B171-1)</f>
        <v>5.861206986716871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3.6422764227642235E-2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1.0317756617354017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7.2239709806271595</v>
      </c>
      <c r="I171" s="6">
        <f>IF('Log_working_3-way'!$D171="","",'True_Odds_Calculator_3-way'!O172/'True_Odds_Calculator_3-way'!B172-1)</f>
        <v>6.7646234373103464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3.3546904814818257E-2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1.0348851187345309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25.202880990845447</v>
      </c>
      <c r="I172" s="6">
        <f>IF('Log_working_3-way'!$D172="","",'True_Odds_Calculator_3-way'!O173/'True_Odds_Calculator_3-way'!B173-1)</f>
        <v>7.7634544640597927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3.5257768815132762E-2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1.0341034451712638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4.2295044277897746</v>
      </c>
      <c r="I173" s="6">
        <f>IF('Log_working_3-way'!$D173="","",'True_Odds_Calculator_3-way'!O174/'True_Odds_Calculator_3-way'!B174-1)</f>
        <v>5.5917374083832403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3.4195285819549337E-2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1.0483571129218825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0.35697140220292978</v>
      </c>
      <c r="I174" s="6">
        <f>IF('Log_working_3-way'!$D174="","",'True_Odds_Calculator_3-way'!O175/'True_Odds_Calculator_3-way'!B175-1)</f>
        <v>3.9243661738672309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3.9453633941547883E-2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1.051312174733946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38.299937120100616</v>
      </c>
      <c r="I175" s="6">
        <f>IF('Log_working_3-way'!$D175="","",'True_Odds_Calculator_3-way'!O176/'True_Odds_Calculator_3-way'!B176-1)</f>
        <v>5.2879899392160974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4.5584045584045496E-2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1.0341533694947231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29.534102421814143</v>
      </c>
      <c r="I176" s="6">
        <f>IF('Log_working_3-way'!$D176="","",'True_Odds_Calculator_3-way'!O177/'True_Odds_Calculator_3-way'!B177-1)</f>
        <v>4.8117220608225155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3.3653161639187523E-2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1.0311151797531286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16.675701610509527</v>
      </c>
      <c r="I177" s="6">
        <f>IF('Log_working_3-way'!$D177="","",'True_Odds_Calculator_3-way'!O178/'True_Odds_Calculator_3-way'!B178-1)</f>
        <v>6.7671012317333403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3.3217191491887732E-2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1.0259491024885525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9.3233488983358228</v>
      </c>
      <c r="I178" s="6">
        <f>IF('Log_working_3-way'!$D178="","",'True_Odds_Calculator_3-way'!O179/'True_Odds_Calculator_3-way'!B179-1)</f>
        <v>6.6341541347460788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2.778587211077066E-2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1.029587744358665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26.181037437398405</v>
      </c>
      <c r="I179" s="6">
        <f>IF('Log_working_3-way'!$D179="","",'True_Odds_Calculator_3-way'!O180/'True_Odds_Calculator_3-way'!B180-1)</f>
        <v>6.0162290315448903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2.9936294886523163E-2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1.0283839619967641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4.8659942175767394</v>
      </c>
      <c r="I180" s="6">
        <f>IF('Log_working_3-way'!$D180="","",'True_Odds_Calculator_3-way'!O181/'True_Odds_Calculator_3-way'!B181-1)</f>
        <v>6.2538451144209235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2.9128371048745549E-2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1.0431244898165304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1.2920907858636159</v>
      </c>
      <c r="I181" s="6">
        <f>IF('Log_working_3-way'!$D181="","",'True_Odds_Calculator_3-way'!O182/'True_Odds_Calculator_3-way'!B182-1)</f>
        <v>5.2954722257656348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3.9006280967708751E-2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1.031984561797163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8.6828526714637917</v>
      </c>
      <c r="I182" s="6">
        <f>IF('Log_working_3-way'!$D182="","",'True_Odds_Calculator_3-way'!O183/'True_Odds_Calculator_3-way'!B183-1)</f>
        <v>7.5644392747456823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3.4242811048470045E-2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1.0302397776591421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14.874924902146494</v>
      </c>
      <c r="I183" s="6">
        <f>IF('Log_working_3-way'!$D183="","",'True_Odds_Calculator_3-way'!O184/'True_Odds_Calculator_3-way'!B184-1)</f>
        <v>7.57880964210473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3.2510350514519448E-2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1.0423075892902738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41.885257453022085</v>
      </c>
      <c r="I184" s="6">
        <f>IF('Log_working_3-way'!$D184="","",'True_Odds_Calculator_3-way'!O185/'True_Odds_Calculator_3-way'!B185-1)</f>
        <v>4.1228434065970649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3.6357179227158642E-2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1.0417275406732365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39.135583480628327</v>
      </c>
      <c r="I185" s="6">
        <f>IF('Log_working_3-way'!$D185="","",'True_Odds_Calculator_3-way'!O186/'True_Odds_Calculator_3-way'!B186-1)</f>
        <v>4.5187460973998759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3.7067495808537076E-2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1.0358153855067429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28.150691606777176</v>
      </c>
      <c r="I186" s="6">
        <f>IF('Log_working_3-way'!$D186="","",'True_Odds_Calculator_3-way'!O187/'True_Odds_Calculator_3-way'!B187-1)</f>
        <v>5.4471787137717884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3.5638915068909149E-2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1.0312747867826582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18.118587561530113</v>
      </c>
      <c r="I187" s="6">
        <f>IF('Log_working_3-way'!$D187="","",'True_Odds_Calculator_3-way'!O188/'True_Odds_Calculator_3-way'!B188-1)</f>
        <v>6.3859046984406929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3.3187538367096314E-2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1.0463189016514753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27.542805634391502</v>
      </c>
      <c r="I188" s="6">
        <f>IF('Log_working_3-way'!$D188="","",'True_Odds_Calculator_3-way'!O189/'True_Odds_Calculator_3-way'!B189-1)</f>
        <v>5.2844840097970884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4.6167346275040266E-2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1.0853294552084722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-0.28894574872074696</v>
      </c>
      <c r="I189" s="6">
        <f>IF('Log_working_3-way'!$D189="","",'True_Odds_Calculator_3-way'!O190/'True_Odds_Calculator_3-way'!B190-1)</f>
        <v>1.9247572230645491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5.6052830731262659E-2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1.0410027142590883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9.0324585571205596</v>
      </c>
      <c r="I190" s="6">
        <f>IF('Log_working_3-way'!$D190="","",'True_Odds_Calculator_3-way'!O191/'True_Odds_Calculator_3-way'!B191-1)</f>
        <v>8.5324779378083981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4.3940308313608734E-2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1.072448772758124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-3.6998258512803694E-2</v>
      </c>
      <c r="I191" s="6">
        <f>IF('Log_working_3-way'!$D191="","",'True_Odds_Calculator_3-way'!O192/'True_Odds_Calculator_3-way'!B192-1)</f>
        <v>2.122638326546562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5.0993811251006438E-2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1.0320791588802092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36.476409837250351</v>
      </c>
      <c r="I192" s="6">
        <f>IF('Log_working_3-way'!$D192="","",'True_Odds_Calculator_3-way'!O193/'True_Odds_Calculator_3-way'!B193-1)</f>
        <v>4.9517818068777979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2.941446907767209E-2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1.0262022505410278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31.967289153864265</v>
      </c>
      <c r="I193" s="6">
        <f>IF('Log_working_3-way'!$D193="","",'True_Odds_Calculator_3-way'!O194/'True_Odds_Calculator_3-way'!B194-1)</f>
        <v>4.7457364167683114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2.532103889991566E-2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1.0287204498489473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36.58519373554914</v>
      </c>
      <c r="I194" s="6">
        <f>IF('Log_working_3-way'!$D194="","",'True_Odds_Calculator_3-way'!O195/'True_Odds_Calculator_3-way'!B195-1)</f>
        <v>4.4707093664740771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2.6435005417078328E-2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1.0320633295682418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0.40235637576895034</v>
      </c>
      <c r="I195" s="6">
        <f>IF('Log_working_3-way'!$D195="","",'True_Odds_Calculator_3-way'!O196/'True_Odds_Calculator_3-way'!B196-1)</f>
        <v>2.3699692904477128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2.5202143118219222E-2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1.0205086501364908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8.3799669592415533</v>
      </c>
      <c r="I196" s="6">
        <f>IF('Log_working_3-way'!$D196="","",'True_Odds_Calculator_3-way'!O197/'True_Odds_Calculator_3-way'!B197-1)</f>
        <v>6.2262122880044313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2.186528801583032E-2</v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2.37</v>
      </c>
      <c r="B2" s="4">
        <f>IF('True_Odds_Calculator_3-way'!B3="","",'True_Odds_Calculator_3-way'!B3)</f>
        <v>3.46</v>
      </c>
      <c r="C2" s="4">
        <f>IF('True_Odds_Calculator_3-way'!C3="","",'True_Odds_Calculator_3-way'!C3)</f>
        <v>3.22</v>
      </c>
      <c r="D2" s="9">
        <f>(K2/(AR2+K2-(AR2*K2)))</f>
        <v>0.41401130476699383</v>
      </c>
      <c r="E2" s="9">
        <f>(L2/(AR2+L2-(AR2*L2)))</f>
        <v>0.28236554601112629</v>
      </c>
      <c r="F2" s="9">
        <f>(M2/(AR2+M2-(AR2*M2)))</f>
        <v>0.30362314922188005</v>
      </c>
      <c r="G2" s="9">
        <f>AR2</f>
        <v>1.0331335634986072</v>
      </c>
      <c r="H2" s="9">
        <f>IF(A2="","",1/D2)</f>
        <v>2.4153929819930919</v>
      </c>
      <c r="I2" s="9">
        <f>IF(B2="","",1/E2)</f>
        <v>3.5415085662065731</v>
      </c>
      <c r="J2" s="9">
        <f>IF(C2="","",1/F2)</f>
        <v>3.2935565109669076</v>
      </c>
      <c r="K2" s="11">
        <f>1/A2</f>
        <v>0.42194092827004215</v>
      </c>
      <c r="L2" s="11">
        <f>1/B2</f>
        <v>0.28901734104046245</v>
      </c>
      <c r="M2" s="11">
        <f>1/C2</f>
        <v>0.3105590062111801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-0.28335333739019564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0.22912636125675467</v>
      </c>
      <c r="Q2" s="11">
        <f>2*'OddsRatio_working_3-way'!K2*'OddsRatio_working_3-way'!L2*'OddsRatio_working_3-way'!M2</f>
        <v>7.5744251655125508E-2</v>
      </c>
      <c r="R2" s="11">
        <f>O2/N2</f>
        <v>0</v>
      </c>
      <c r="S2" s="11">
        <f>P2/N2</f>
        <v>-0.80862418409151482</v>
      </c>
      <c r="T2" s="11">
        <f>Q2/N2</f>
        <v>-0.26731377986496357</v>
      </c>
      <c r="U2" s="11">
        <f>'OddsRatio_working_3-way'!S2-'OddsRatio_working_3-way'!R2^2/3</f>
        <v>-0.80862418409151482</v>
      </c>
      <c r="V2" s="11">
        <f>'OddsRatio_working_3-way'!S2*'OddsRatio_working_3-way'!R2/3-2*'OddsRatio_working_3-way'!R2^3/27-'OddsRatio_working_3-way'!T2</f>
        <v>0.26731377986496357</v>
      </c>
      <c r="W2" s="11">
        <f>'OddsRatio_working_3-way'!V2^2+4*'OddsRatio_working_3-way'!U2^3/27</f>
        <v>-6.8748362225672516E-3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0.13993881978230832</v>
      </c>
      <c r="Y2" s="11">
        <f>IF('OddsRatio_working_3-way'!W2&gt;=0,IF('OddsRatio_working_3-way'!V2+SQRT('OddsRatio_working_3-way'!W2)&gt;0,0,PI()),ACOS('OddsRatio_working_3-way'!V2/(2*'OddsRatio_working_3-way'!X2)))</f>
        <v>0.30076730001036878</v>
      </c>
      <c r="Z2" s="11">
        <f>'OddsRatio_working_3-way'!X2^(1/3)*COS('OddsRatio_working_3-way'!Y2/3)</f>
        <v>0.51656678174930359</v>
      </c>
      <c r="AA2" s="11">
        <f>'OddsRatio_working_3-way'!X2^(1/3)*COS(('OddsRatio_working_3-way'!Y2+2*PI())/3)</f>
        <v>-0.30328467994234726</v>
      </c>
      <c r="AB2" s="11">
        <f>'OddsRatio_working_3-way'!X2^(1/3)*COS(('OddsRatio_working_3-way'!Y2+4*PI())/3)</f>
        <v>-0.21328210180695617</v>
      </c>
      <c r="AC2" s="11">
        <f>'OddsRatio_working_3-way'!X2^(1/3)*SIN('OddsRatio_working_3-way'!Y2/3)</f>
        <v>5.1963012714228332E-2</v>
      </c>
      <c r="AD2" s="11">
        <f>'OddsRatio_working_3-way'!X2^(1/3)*SIN(('OddsRatio_working_3-way'!Y2+2*PI())/3)</f>
        <v>0.42137844938895447</v>
      </c>
      <c r="AE2" s="11">
        <f>'OddsRatio_working_3-way'!X2^(1/3)*SIN(('OddsRatio_working_3-way'!Y2+4*PI())/3)</f>
        <v>-0.47334146210318284</v>
      </c>
      <c r="AF2" s="11">
        <f>-'OddsRatio_working_3-way'!U2/(3*'OddsRatio_working_3-way'!X2^(1/3))*COS(('OddsRatio_working_3-way'!Y2)/3)</f>
        <v>0.51656678174930348</v>
      </c>
      <c r="AG2" s="11">
        <f>-'OddsRatio_working_3-way'!U2/(3*'OddsRatio_working_3-way'!X2^(1/3))*COS(('OddsRatio_working_3-way'!Y2+2*PI())/3)</f>
        <v>-0.3032846799423472</v>
      </c>
      <c r="AH2" s="11">
        <f>-'OddsRatio_working_3-way'!U2/(3*'OddsRatio_working_3-way'!X2^(1/3))*COS(('OddsRatio_working_3-way'!Y2+4*PI())/3)</f>
        <v>-0.21328210180695611</v>
      </c>
      <c r="AI2" s="11">
        <f>'OddsRatio_working_3-way'!U2/(3*'OddsRatio_working_3-way'!X2^(1/3))*SIN(('OddsRatio_working_3-way'!Y2)/3)</f>
        <v>-5.1963012714228318E-2</v>
      </c>
      <c r="AJ2" s="11">
        <f>'OddsRatio_working_3-way'!U2/(3*'OddsRatio_working_3-way'!X2^(1/3))*SIN(('OddsRatio_working_3-way'!Y2+2*PI())/3)</f>
        <v>-0.42137844938895441</v>
      </c>
      <c r="AK2" s="11">
        <f>'OddsRatio_working_3-way'!U2/(3*'OddsRatio_working_3-way'!X2^(1/3))*SIN(('OddsRatio_working_3-way'!Y2+4*PI())/3)</f>
        <v>0.47334146210318273</v>
      </c>
      <c r="AL2" s="11">
        <f>'OddsRatio_working_3-way'!Z2+'OddsRatio_working_3-way'!AF2</f>
        <v>1.0331335634986072</v>
      </c>
      <c r="AM2" s="11">
        <f>'OddsRatio_working_3-way'!AA2+'OddsRatio_working_3-way'!AG2</f>
        <v>-0.6065693598846944</v>
      </c>
      <c r="AN2" s="11">
        <f>'OddsRatio_working_3-way'!AB2+'OddsRatio_working_3-way'!AH2</f>
        <v>-0.42656420361391229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1.0331335634986072</v>
      </c>
      <c r="AS2" s="11">
        <f>IF(('OddsRatio_working_3-way'!X2=0),IF(Q2&gt;0,-Q2^(1/3),(-Q2)^(1/3)),'OddsRatio_working_3-way'!AM2-'OddsRatio_working_3-way'!R2/3)</f>
        <v>-0.6065693598846944</v>
      </c>
      <c r="AT2" s="11">
        <f>IF(('OddsRatio_working_3-way'!X2=0),IF(Q2&gt;0,-Q2^(1/3),(-Q2)^(1/3)),'OddsRatio_working_3-way'!AN2-'OddsRatio_working_3-way'!R2/3)</f>
        <v>-0.42656420361391229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1.61</v>
      </c>
      <c r="B3" s="4">
        <f>IF('True_Odds_Calculator_3-way'!B4="","",'True_Odds_Calculator_3-way'!B4)</f>
        <v>3.98</v>
      </c>
      <c r="C3" s="4">
        <f>IF('True_Odds_Calculator_3-way'!C4="","",'True_Odds_Calculator_3-way'!C4)</f>
        <v>6.25</v>
      </c>
      <c r="D3" s="9">
        <f t="shared" ref="D3" si="0">(K3/(AR3+K3-(AR3*K3)))</f>
        <v>0.6072734879074394</v>
      </c>
      <c r="E3" s="9">
        <f t="shared" ref="E3" si="1">(L3/(AR3+L3-(AR3*L3)))</f>
        <v>0.2404244572593911</v>
      </c>
      <c r="F3" s="9">
        <f t="shared" ref="F3" si="2">(M3/(AR3+M3-(AR3*M3)))</f>
        <v>0.15230205483316933</v>
      </c>
      <c r="G3" s="9">
        <f t="shared" ref="G3" si="3">AR3</f>
        <v>1.0601713512450086</v>
      </c>
      <c r="H3" s="9">
        <f t="shared" ref="H3" si="4">IF(A3="","",1/D3)</f>
        <v>1.6467045242594551</v>
      </c>
      <c r="I3" s="9">
        <f t="shared" ref="I3" si="5">IF(B3="","",1/E3)</f>
        <v>4.1593106267101261</v>
      </c>
      <c r="J3" s="9">
        <f t="shared" ref="J3" si="6">IF(C3="","",1/F3)</f>
        <v>6.5658995940362948</v>
      </c>
      <c r="K3" s="11">
        <f t="shared" ref="K3" si="7">1/A3</f>
        <v>0.6211180124223602</v>
      </c>
      <c r="L3" s="11">
        <f t="shared" ref="L3" si="8">1/B3</f>
        <v>0.25125628140703515</v>
      </c>
      <c r="M3" s="11">
        <f t="shared" ref="M3" si="9">1/C3</f>
        <v>0.16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-0.23829582696089135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0.22073098411311215</v>
      </c>
      <c r="Q3" s="11">
        <f>2*'OddsRatio_working_3-way'!K3*'OddsRatio_working_3-way'!L3*'OddsRatio_working_3-way'!M3</f>
        <v>4.9939136677174693E-2</v>
      </c>
      <c r="R3" s="11">
        <f t="shared" ref="R3" si="10">O3/N3</f>
        <v>0</v>
      </c>
      <c r="S3" s="11">
        <f t="shared" ref="S3" si="11">P3/N3</f>
        <v>-0.92628975894461674</v>
      </c>
      <c r="T3" s="11">
        <f t="shared" ref="T3" si="12">Q3/N3</f>
        <v>-0.2095678187657504</v>
      </c>
      <c r="U3" s="11">
        <f>'OddsRatio_working_3-way'!S3-'OddsRatio_working_3-way'!R3^2/3</f>
        <v>-0.92628975894461674</v>
      </c>
      <c r="V3" s="11">
        <f>'OddsRatio_working_3-way'!S3*'OddsRatio_working_3-way'!R3/3-2*'OddsRatio_working_3-way'!R3^3/27-'OddsRatio_working_3-way'!T3</f>
        <v>0.2095678187657504</v>
      </c>
      <c r="W3" s="11">
        <f>'OddsRatio_working_3-way'!V3^2+4*'OddsRatio_working_3-way'!U3^3/27</f>
        <v>-7.3824795010102501E-2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0.17156883871520559</v>
      </c>
      <c r="Y3" s="11">
        <f>IF('OddsRatio_working_3-way'!W3&gt;=0,IF('OddsRatio_working_3-way'!V3+SQRT('OddsRatio_working_3-way'!W3)&gt;0,0,PI()),ACOS('OddsRatio_working_3-way'!V3/(2*'OddsRatio_working_3-way'!X3)))</f>
        <v>0.91380184749310411</v>
      </c>
      <c r="Z3" s="11">
        <f>'OddsRatio_working_3-way'!X3^(1/3)*COS('OddsRatio_working_3-way'!Y3/3)</f>
        <v>0.53008567562250419</v>
      </c>
      <c r="AA3" s="11">
        <f>'OddsRatio_working_3-way'!X3^(1/3)*COS(('OddsRatio_working_3-way'!Y3+2*PI())/3)</f>
        <v>-0.40936650915808659</v>
      </c>
      <c r="AB3" s="11">
        <f>'OddsRatio_working_3-way'!X3^(1/3)*COS(('OddsRatio_working_3-way'!Y3+4*PI())/3)</f>
        <v>-0.12071916646441774</v>
      </c>
      <c r="AC3" s="11">
        <f>'OddsRatio_working_3-way'!X3^(1/3)*SIN('OddsRatio_working_3-way'!Y3/3)</f>
        <v>0.16665062100506001</v>
      </c>
      <c r="AD3" s="11">
        <f>'OddsRatio_working_3-way'!X3^(1/3)*SIN(('OddsRatio_working_3-way'!Y3+2*PI())/3)</f>
        <v>0.3757423507687962</v>
      </c>
      <c r="AE3" s="11">
        <f>'OddsRatio_working_3-way'!X3^(1/3)*SIN(('OddsRatio_working_3-way'!Y3+4*PI())/3)</f>
        <v>-0.54239297177385615</v>
      </c>
      <c r="AF3" s="11">
        <f>-'OddsRatio_working_3-way'!U3/(3*'OddsRatio_working_3-way'!X3^(1/3))*COS(('OddsRatio_working_3-way'!Y3)/3)</f>
        <v>0.5300856756225043</v>
      </c>
      <c r="AG3" s="11">
        <f>-'OddsRatio_working_3-way'!U3/(3*'OddsRatio_working_3-way'!X3^(1/3))*COS(('OddsRatio_working_3-way'!Y3+2*PI())/3)</f>
        <v>-0.4093665091580867</v>
      </c>
      <c r="AH3" s="11">
        <f>-'OddsRatio_working_3-way'!U3/(3*'OddsRatio_working_3-way'!X3^(1/3))*COS(('OddsRatio_working_3-way'!Y3+4*PI())/3)</f>
        <v>-0.12071916646441777</v>
      </c>
      <c r="AI3" s="11">
        <f>'OddsRatio_working_3-way'!U3/(3*'OddsRatio_working_3-way'!X3^(1/3))*SIN(('OddsRatio_working_3-way'!Y3)/3)</f>
        <v>-0.16665062100506003</v>
      </c>
      <c r="AJ3" s="11">
        <f>'OddsRatio_working_3-way'!U3/(3*'OddsRatio_working_3-way'!X3^(1/3))*SIN(('OddsRatio_working_3-way'!Y3+2*PI())/3)</f>
        <v>-0.37574235076879625</v>
      </c>
      <c r="AK3" s="11">
        <f>'OddsRatio_working_3-way'!U3/(3*'OddsRatio_working_3-way'!X3^(1/3))*SIN(('OddsRatio_working_3-way'!Y3+4*PI())/3)</f>
        <v>0.54239297177385626</v>
      </c>
      <c r="AL3" s="11">
        <f>'OddsRatio_working_3-way'!Z3+'OddsRatio_working_3-way'!AF3</f>
        <v>1.0601713512450086</v>
      </c>
      <c r="AM3" s="11">
        <f>'OddsRatio_working_3-way'!AA3+'OddsRatio_working_3-way'!AG3</f>
        <v>-0.81873301831617329</v>
      </c>
      <c r="AN3" s="11">
        <f>'OddsRatio_working_3-way'!AB3+'OddsRatio_working_3-way'!AH3</f>
        <v>-0.24143833292883551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1.0601713512450086</v>
      </c>
      <c r="AS3" s="11">
        <f>IF(('OddsRatio_working_3-way'!X3=0),IF(Q3&gt;0,-Q3^(1/3),(-Q3)^(1/3)),'OddsRatio_working_3-way'!AM3-'OddsRatio_working_3-way'!R3/3)</f>
        <v>-0.81873301831617329</v>
      </c>
      <c r="AT3" s="11">
        <f>IF(('OddsRatio_working_3-way'!X3=0),IF(Q3&gt;0,-Q3^(1/3),(-Q3)^(1/3)),'OddsRatio_working_3-way'!AN3-'OddsRatio_working_3-way'!R3/3)</f>
        <v>-0.24143833292883551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1.96</v>
      </c>
      <c r="B4" s="4">
        <f>IF('True_Odds_Calculator_3-way'!B5="","",'True_Odds_Calculator_3-way'!B5)</f>
        <v>3.68</v>
      </c>
      <c r="C4" s="4">
        <f>IF('True_Odds_Calculator_3-way'!C5="","",'True_Odds_Calculator_3-way'!C5)</f>
        <v>4.05</v>
      </c>
      <c r="D4" s="9">
        <f t="shared" ref="D4:D67" si="13">(K4/(AR4+K4-(AR4*K4)))</f>
        <v>0.4987465014740548</v>
      </c>
      <c r="E4" s="9">
        <f t="shared" ref="E4:E67" si="14">(L4/(AR4+L4-(AR4*L4)))</f>
        <v>0.26276380113778453</v>
      </c>
      <c r="F4" s="9">
        <f t="shared" ref="F4:F67" si="15">(M4/(AR4+M4-(AR4*M4)))</f>
        <v>0.23848969738816081</v>
      </c>
      <c r="G4" s="9">
        <f t="shared" ref="G4:G67" si="16">AR4</f>
        <v>1.0469027039214001</v>
      </c>
      <c r="H4" s="9">
        <f t="shared" ref="H4:H67" si="17">IF(A4="","",1/D4)</f>
        <v>2.0050265957645435</v>
      </c>
      <c r="I4" s="9">
        <f t="shared" ref="I4:I67" si="18">IF(B4="","",1/E4)</f>
        <v>3.8056992465093527</v>
      </c>
      <c r="J4" s="9">
        <f t="shared" ref="J4:J67" si="19">IF(C4="","",1/F4)</f>
        <v>4.1930532469602708</v>
      </c>
      <c r="K4" s="11">
        <f t="shared" ref="K4:K67" si="20">1/A4</f>
        <v>0.51020408163265307</v>
      </c>
      <c r="L4" s="11">
        <f t="shared" ref="L4:L67" si="21">1/B4</f>
        <v>0.27173913043478259</v>
      </c>
      <c r="M4" s="11">
        <f t="shared" ref="M4:M67" si="22">1/C4</f>
        <v>0.24691358024691359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-0.26862532452594567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0.22901672746393245</v>
      </c>
      <c r="Q4" s="11">
        <f>2*'OddsRatio_working_3-way'!K4*'OddsRatio_working_3-way'!L4*'OddsRatio_working_3-way'!M4</f>
        <v>6.846538937636247E-2</v>
      </c>
      <c r="R4" s="11">
        <f t="shared" ref="R4:R67" si="23">O4/N4</f>
        <v>0</v>
      </c>
      <c r="S4" s="11">
        <f t="shared" ref="S4:S67" si="24">P4/N4</f>
        <v>-0.85255077073648144</v>
      </c>
      <c r="T4" s="11">
        <f t="shared" ref="T4:T67" si="25">Q4/N4</f>
        <v>-0.25487317510806623</v>
      </c>
      <c r="U4" s="11">
        <f>'OddsRatio_working_3-way'!S4-'OddsRatio_working_3-way'!R4^2/3</f>
        <v>-0.85255077073648144</v>
      </c>
      <c r="V4" s="11">
        <f>'OddsRatio_working_3-way'!S4*'OddsRatio_working_3-way'!R4/3-2*'OddsRatio_working_3-way'!R4^3/27-'OddsRatio_working_3-way'!T4</f>
        <v>0.25487317510806623</v>
      </c>
      <c r="W4" s="11">
        <f>'OddsRatio_working_3-way'!V4^2+4*'OddsRatio_working_3-way'!U4^3/27</f>
        <v>-2.684268736110057E-2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0.15149506819593794</v>
      </c>
      <c r="Y4" s="11">
        <f>IF('OddsRatio_working_3-way'!W4&gt;=0,IF('OddsRatio_working_3-way'!V4+SQRT('OddsRatio_working_3-way'!W4)&gt;0,0,PI()),ACOS('OddsRatio_working_3-way'!V4/(2*'OddsRatio_working_3-way'!X4)))</f>
        <v>0.57131066036099543</v>
      </c>
      <c r="Z4" s="11">
        <f>'OddsRatio_working_3-way'!X4^(1/3)*COS('OddsRatio_working_3-way'!Y4/3)</f>
        <v>0.52345135196070003</v>
      </c>
      <c r="AA4" s="11">
        <f>'OddsRatio_working_3-way'!X4^(1/3)*COS(('OddsRatio_working_3-way'!Y4+2*PI())/3)</f>
        <v>-0.34911391478859483</v>
      </c>
      <c r="AB4" s="11">
        <f>'OddsRatio_working_3-way'!X4^(1/3)*COS(('OddsRatio_working_3-way'!Y4+4*PI())/3)</f>
        <v>-0.17433743717210537</v>
      </c>
      <c r="AC4" s="11">
        <f>'OddsRatio_working_3-way'!X4^(1/3)*SIN('OddsRatio_working_3-way'!Y4/3)</f>
        <v>0.10090724639989494</v>
      </c>
      <c r="AD4" s="11">
        <f>'OddsRatio_working_3-way'!X4^(1/3)*SIN(('OddsRatio_working_3-way'!Y4+2*PI())/3)</f>
        <v>0.40286854524332821</v>
      </c>
      <c r="AE4" s="11">
        <f>'OddsRatio_working_3-way'!X4^(1/3)*SIN(('OddsRatio_working_3-way'!Y4+4*PI())/3)</f>
        <v>-0.50377579164322306</v>
      </c>
      <c r="AF4" s="11">
        <f>-'OddsRatio_working_3-way'!U4/(3*'OddsRatio_working_3-way'!X4^(1/3))*COS(('OddsRatio_working_3-way'!Y4)/3)</f>
        <v>0.52345135196069992</v>
      </c>
      <c r="AG4" s="11">
        <f>-'OddsRatio_working_3-way'!U4/(3*'OddsRatio_working_3-way'!X4^(1/3))*COS(('OddsRatio_working_3-way'!Y4+2*PI())/3)</f>
        <v>-0.34911391478859477</v>
      </c>
      <c r="AH4" s="11">
        <f>-'OddsRatio_working_3-way'!U4/(3*'OddsRatio_working_3-way'!X4^(1/3))*COS(('OddsRatio_working_3-way'!Y4+4*PI())/3)</f>
        <v>-0.17433743717210534</v>
      </c>
      <c r="AI4" s="11">
        <f>'OddsRatio_working_3-way'!U4/(3*'OddsRatio_working_3-way'!X4^(1/3))*SIN(('OddsRatio_working_3-way'!Y4)/3)</f>
        <v>-0.10090724639989493</v>
      </c>
      <c r="AJ4" s="11">
        <f>'OddsRatio_working_3-way'!U4/(3*'OddsRatio_working_3-way'!X4^(1/3))*SIN(('OddsRatio_working_3-way'!Y4+2*PI())/3)</f>
        <v>-0.4028685452433281</v>
      </c>
      <c r="AK4" s="11">
        <f>'OddsRatio_working_3-way'!U4/(3*'OddsRatio_working_3-way'!X4^(1/3))*SIN(('OddsRatio_working_3-way'!Y4+4*PI())/3)</f>
        <v>0.50377579164322295</v>
      </c>
      <c r="AL4" s="11">
        <f>'OddsRatio_working_3-way'!Z4+'OddsRatio_working_3-way'!AF4</f>
        <v>1.0469027039214001</v>
      </c>
      <c r="AM4" s="11">
        <f>'OddsRatio_working_3-way'!AA4+'OddsRatio_working_3-way'!AG4</f>
        <v>-0.69822782957718954</v>
      </c>
      <c r="AN4" s="11">
        <f>'OddsRatio_working_3-way'!AB4+'OddsRatio_working_3-way'!AH4</f>
        <v>-0.34867487434421074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1.0469027039214001</v>
      </c>
      <c r="AS4" s="11">
        <f>IF(('OddsRatio_working_3-way'!X4=0),IF(Q4&gt;0,-Q4^(1/3),(-Q4)^(1/3)),'OddsRatio_working_3-way'!AM4-'OddsRatio_working_3-way'!R4/3)</f>
        <v>-0.69822782957718954</v>
      </c>
      <c r="AT4" s="11">
        <f>IF(('OddsRatio_working_3-way'!X4=0),IF(Q4&gt;0,-Q4^(1/3),(-Q4)^(1/3)),'OddsRatio_working_3-way'!AN4-'OddsRatio_working_3-way'!R4/3)</f>
        <v>-0.34867487434421074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1.63</v>
      </c>
      <c r="B5" s="4">
        <f>IF('True_Odds_Calculator_3-way'!B6="","",'True_Odds_Calculator_3-way'!B6)</f>
        <v>3.93</v>
      </c>
      <c r="C5" s="4">
        <f>IF('True_Odds_Calculator_3-way'!C6="","",'True_Odds_Calculator_3-way'!C6)</f>
        <v>6.13</v>
      </c>
      <c r="D5" s="9">
        <f t="shared" si="13"/>
        <v>0.60024759556908991</v>
      </c>
      <c r="E5" s="9">
        <f t="shared" si="14"/>
        <v>0.24406127144137799</v>
      </c>
      <c r="F5" s="9">
        <f t="shared" si="15"/>
        <v>0.15569113298953216</v>
      </c>
      <c r="G5" s="9">
        <f t="shared" si="16"/>
        <v>1.0571098172900122</v>
      </c>
      <c r="H5" s="9">
        <f t="shared" si="17"/>
        <v>1.6659791848927077</v>
      </c>
      <c r="I5" s="9">
        <f t="shared" si="18"/>
        <v>4.097331764659736</v>
      </c>
      <c r="J5" s="9">
        <f t="shared" si="19"/>
        <v>6.4229733626977632</v>
      </c>
      <c r="K5" s="11">
        <f t="shared" si="20"/>
        <v>0.61349693251533743</v>
      </c>
      <c r="L5" s="11">
        <f t="shared" si="21"/>
        <v>0.2544529262086514</v>
      </c>
      <c r="M5" s="11">
        <f t="shared" si="22"/>
        <v>0.16313213703099511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-0.24114868921689159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0.22129884493971919</v>
      </c>
      <c r="Q5" s="11">
        <f>2*'OddsRatio_working_3-way'!K5*'OddsRatio_working_3-way'!L5*'OddsRatio_working_3-way'!M5</f>
        <v>5.0931840032156325E-2</v>
      </c>
      <c r="R5" s="11">
        <f t="shared" si="23"/>
        <v>0</v>
      </c>
      <c r="S5" s="11">
        <f t="shared" si="24"/>
        <v>-0.91768628582791401</v>
      </c>
      <c r="T5" s="11">
        <f t="shared" si="25"/>
        <v>-0.21120512907431857</v>
      </c>
      <c r="U5" s="11">
        <f>'OddsRatio_working_3-way'!S5-'OddsRatio_working_3-way'!R5^2/3</f>
        <v>-0.91768628582791401</v>
      </c>
      <c r="V5" s="11">
        <f>'OddsRatio_working_3-way'!S5*'OddsRatio_working_3-way'!R5/3-2*'OddsRatio_working_3-way'!R5^3/27-'OddsRatio_working_3-way'!T5</f>
        <v>0.21120512907431857</v>
      </c>
      <c r="W5" s="11">
        <f>'OddsRatio_working_3-way'!V5^2+4*'OddsRatio_working_3-way'!U5^3/27</f>
        <v>-6.9885397841221997E-2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0.16918407459666643</v>
      </c>
      <c r="Y5" s="11">
        <f>IF('OddsRatio_working_3-way'!W5&gt;=0,IF('OddsRatio_working_3-way'!V5+SQRT('OddsRatio_working_3-way'!W5)&gt;0,0,PI()),ACOS('OddsRatio_working_3-way'!V5/(2*'OddsRatio_working_3-way'!X5)))</f>
        <v>0.89670534522574408</v>
      </c>
      <c r="Z5" s="11">
        <f>'OddsRatio_working_3-way'!X5^(1/3)*COS('OddsRatio_working_3-way'!Y5/3)</f>
        <v>0.52855490864500609</v>
      </c>
      <c r="AA5" s="11">
        <f>'OddsRatio_working_3-way'!X5^(1/3)*COS(('OddsRatio_working_3-way'!Y5+2*PI())/3)</f>
        <v>-0.40532302450260627</v>
      </c>
      <c r="AB5" s="11">
        <f>'OddsRatio_working_3-way'!X5^(1/3)*COS(('OddsRatio_working_3-way'!Y5+4*PI())/3)</f>
        <v>-0.12323188414240009</v>
      </c>
      <c r="AC5" s="11">
        <f>'OddsRatio_working_3-way'!X5^(1/3)*SIN('OddsRatio_working_3-way'!Y5/3)</f>
        <v>0.16286539582297374</v>
      </c>
      <c r="AD5" s="11">
        <f>'OddsRatio_working_3-way'!X5^(1/3)*SIN(('OddsRatio_working_3-way'!Y5+2*PI())/3)</f>
        <v>0.37630928027005178</v>
      </c>
      <c r="AE5" s="11">
        <f>'OddsRatio_working_3-way'!X5^(1/3)*SIN(('OddsRatio_working_3-way'!Y5+4*PI())/3)</f>
        <v>-0.53917467609302538</v>
      </c>
      <c r="AF5" s="11">
        <f>-'OddsRatio_working_3-way'!U5/(3*'OddsRatio_working_3-way'!X5^(1/3))*COS(('OddsRatio_working_3-way'!Y5)/3)</f>
        <v>0.52855490864500598</v>
      </c>
      <c r="AG5" s="11">
        <f>-'OddsRatio_working_3-way'!U5/(3*'OddsRatio_working_3-way'!X5^(1/3))*COS(('OddsRatio_working_3-way'!Y5+2*PI())/3)</f>
        <v>-0.40532302450260616</v>
      </c>
      <c r="AH5" s="11">
        <f>-'OddsRatio_working_3-way'!U5/(3*'OddsRatio_working_3-way'!X5^(1/3))*COS(('OddsRatio_working_3-way'!Y5+4*PI())/3)</f>
        <v>-0.12323188414240006</v>
      </c>
      <c r="AI5" s="11">
        <f>'OddsRatio_working_3-way'!U5/(3*'OddsRatio_working_3-way'!X5^(1/3))*SIN(('OddsRatio_working_3-way'!Y5)/3)</f>
        <v>-0.16286539582297371</v>
      </c>
      <c r="AJ5" s="11">
        <f>'OddsRatio_working_3-way'!U5/(3*'OddsRatio_working_3-way'!X5^(1/3))*SIN(('OddsRatio_working_3-way'!Y5+2*PI())/3)</f>
        <v>-0.37630928027005167</v>
      </c>
      <c r="AK5" s="11">
        <f>'OddsRatio_working_3-way'!U5/(3*'OddsRatio_working_3-way'!X5^(1/3))*SIN(('OddsRatio_working_3-way'!Y5+4*PI())/3)</f>
        <v>0.53917467609302527</v>
      </c>
      <c r="AL5" s="11">
        <f>'OddsRatio_working_3-way'!Z5+'OddsRatio_working_3-way'!AF5</f>
        <v>1.0571098172900122</v>
      </c>
      <c r="AM5" s="11">
        <f>'OddsRatio_working_3-way'!AA5+'OddsRatio_working_3-way'!AG5</f>
        <v>-0.81064604900521242</v>
      </c>
      <c r="AN5" s="11">
        <f>'OddsRatio_working_3-way'!AB5+'OddsRatio_working_3-way'!AH5</f>
        <v>-0.24646376828480016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1.0571098172900122</v>
      </c>
      <c r="AS5" s="11">
        <f>IF(('OddsRatio_working_3-way'!X5=0),IF(Q5&gt;0,-Q5^(1/3),(-Q5)^(1/3)),'OddsRatio_working_3-way'!AM5-'OddsRatio_working_3-way'!R5/3)</f>
        <v>-0.81064604900521242</v>
      </c>
      <c r="AT5" s="11">
        <f>IF(('OddsRatio_working_3-way'!X5=0),IF(Q5&gt;0,-Q5^(1/3),(-Q5)^(1/3)),'OddsRatio_working_3-way'!AN5-'OddsRatio_working_3-way'!R5/3)</f>
        <v>-0.24646376828480016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1.67</v>
      </c>
      <c r="B6" s="4">
        <f>IF('True_Odds_Calculator_3-way'!B7="","",'True_Odds_Calculator_3-way'!B7)</f>
        <v>3.94</v>
      </c>
      <c r="C6" s="4">
        <f>IF('True_Odds_Calculator_3-way'!C7="","",'True_Odds_Calculator_3-way'!C7)</f>
        <v>5.44</v>
      </c>
      <c r="D6" s="9">
        <f t="shared" si="13"/>
        <v>0.58349315294730286</v>
      </c>
      <c r="E6" s="9">
        <f t="shared" si="14"/>
        <v>0.2419978588992221</v>
      </c>
      <c r="F6" s="9">
        <f t="shared" si="15"/>
        <v>0.17450898815347504</v>
      </c>
      <c r="G6" s="9">
        <f t="shared" si="16"/>
        <v>1.0653972671082177</v>
      </c>
      <c r="H6" s="9">
        <f t="shared" si="17"/>
        <v>1.7138161689625058</v>
      </c>
      <c r="I6" s="9">
        <f t="shared" si="18"/>
        <v>4.1322679652981611</v>
      </c>
      <c r="J6" s="9">
        <f t="shared" si="19"/>
        <v>5.730363865960487</v>
      </c>
      <c r="K6" s="11">
        <f t="shared" si="20"/>
        <v>0.5988023952095809</v>
      </c>
      <c r="L6" s="11">
        <f t="shared" si="21"/>
        <v>0.25380710659898476</v>
      </c>
      <c r="M6" s="11">
        <f t="shared" si="22"/>
        <v>0.18382352941176469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-0.24433940420145084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0.22489732389505851</v>
      </c>
      <c r="Q6" s="11">
        <f>2*'OddsRatio_working_3-way'!K6*'OddsRatio_working_3-way'!L6*'OddsRatio_working_3-way'!M6</f>
        <v>5.5875111526722608E-2</v>
      </c>
      <c r="R6" s="11">
        <f t="shared" si="23"/>
        <v>0</v>
      </c>
      <c r="S6" s="11">
        <f t="shared" si="24"/>
        <v>-0.9204300249076367</v>
      </c>
      <c r="T6" s="11">
        <f t="shared" si="25"/>
        <v>-0.22867826705779792</v>
      </c>
      <c r="U6" s="11">
        <f>'OddsRatio_working_3-way'!S6-'OddsRatio_working_3-way'!R6^2/3</f>
        <v>-0.9204300249076367</v>
      </c>
      <c r="V6" s="11">
        <f>'OddsRatio_working_3-way'!S6*'OddsRatio_working_3-way'!R6/3-2*'OddsRatio_working_3-way'!R6^3/27-'OddsRatio_working_3-way'!T6</f>
        <v>0.22867826705779792</v>
      </c>
      <c r="W6" s="11">
        <f>'OddsRatio_working_3-way'!V6^2+4*'OddsRatio_working_3-way'!U6^3/27</f>
        <v>-6.3229276798866821E-2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0.16994339250425741</v>
      </c>
      <c r="Y6" s="11">
        <f>IF('OddsRatio_working_3-way'!W6&gt;=0,IF('OddsRatio_working_3-way'!V6+SQRT('OddsRatio_working_3-way'!W6)&gt;0,0,PI()),ACOS('OddsRatio_working_3-way'!V6/(2*'OddsRatio_working_3-way'!X6)))</f>
        <v>0.8327996433417898</v>
      </c>
      <c r="Z6" s="11">
        <f>'OddsRatio_working_3-way'!X6^(1/3)*COS('OddsRatio_working_3-way'!Y6/3)</f>
        <v>0.53269863355410885</v>
      </c>
      <c r="AA6" s="11">
        <f>'OddsRatio_working_3-way'!X6^(1/3)*COS(('OddsRatio_working_3-way'!Y6+2*PI())/3)</f>
        <v>-0.39780893256874211</v>
      </c>
      <c r="AB6" s="11">
        <f>'OddsRatio_working_3-way'!X6^(1/3)*COS(('OddsRatio_working_3-way'!Y6+4*PI())/3)</f>
        <v>-0.13488970098536665</v>
      </c>
      <c r="AC6" s="11">
        <f>'OddsRatio_working_3-way'!X6^(1/3)*SIN('OddsRatio_working_3-way'!Y6/3)</f>
        <v>0.1517964891297913</v>
      </c>
      <c r="AD6" s="11">
        <f>'OddsRatio_working_3-way'!X6^(1/3)*SIN(('OddsRatio_working_3-way'!Y6+2*PI())/3)</f>
        <v>0.38543230465422018</v>
      </c>
      <c r="AE6" s="11">
        <f>'OddsRatio_working_3-way'!X6^(1/3)*SIN(('OddsRatio_working_3-way'!Y6+4*PI())/3)</f>
        <v>-0.53722879378401156</v>
      </c>
      <c r="AF6" s="11">
        <f>-'OddsRatio_working_3-way'!U6/(3*'OddsRatio_working_3-way'!X6^(1/3))*COS(('OddsRatio_working_3-way'!Y6)/3)</f>
        <v>0.53269863355410874</v>
      </c>
      <c r="AG6" s="11">
        <f>-'OddsRatio_working_3-way'!U6/(3*'OddsRatio_working_3-way'!X6^(1/3))*COS(('OddsRatio_working_3-way'!Y6+2*PI())/3)</f>
        <v>-0.39780893256874206</v>
      </c>
      <c r="AH6" s="11">
        <f>-'OddsRatio_working_3-way'!U6/(3*'OddsRatio_working_3-way'!X6^(1/3))*COS(('OddsRatio_working_3-way'!Y6+4*PI())/3)</f>
        <v>-0.13488970098536662</v>
      </c>
      <c r="AI6" s="11">
        <f>'OddsRatio_working_3-way'!U6/(3*'OddsRatio_working_3-way'!X6^(1/3))*SIN(('OddsRatio_working_3-way'!Y6)/3)</f>
        <v>-0.15179648912979124</v>
      </c>
      <c r="AJ6" s="11">
        <f>'OddsRatio_working_3-way'!U6/(3*'OddsRatio_working_3-way'!X6^(1/3))*SIN(('OddsRatio_working_3-way'!Y6+2*PI())/3)</f>
        <v>-0.38543230465422007</v>
      </c>
      <c r="AK6" s="11">
        <f>'OddsRatio_working_3-way'!U6/(3*'OddsRatio_working_3-way'!X6^(1/3))*SIN(('OddsRatio_working_3-way'!Y6+4*PI())/3)</f>
        <v>0.53722879378401145</v>
      </c>
      <c r="AL6" s="11">
        <f>'OddsRatio_working_3-way'!Z6+'OddsRatio_working_3-way'!AF6</f>
        <v>1.0653972671082177</v>
      </c>
      <c r="AM6" s="11">
        <f>'OddsRatio_working_3-way'!AA6+'OddsRatio_working_3-way'!AG6</f>
        <v>-0.79561786513748411</v>
      </c>
      <c r="AN6" s="11">
        <f>'OddsRatio_working_3-way'!AB6+'OddsRatio_working_3-way'!AH6</f>
        <v>-0.26977940197073325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1.0653972671082177</v>
      </c>
      <c r="AS6" s="11">
        <f>IF(('OddsRatio_working_3-way'!X6=0),IF(Q6&gt;0,-Q6^(1/3),(-Q6)^(1/3)),'OddsRatio_working_3-way'!AM6-'OddsRatio_working_3-way'!R6/3)</f>
        <v>-0.79561786513748411</v>
      </c>
      <c r="AT6" s="11">
        <f>IF(('OddsRatio_working_3-way'!X6=0),IF(Q6&gt;0,-Q6^(1/3),(-Q6)^(1/3)),'OddsRatio_working_3-way'!AN6-'OddsRatio_working_3-way'!R6/3)</f>
        <v>-0.26977940197073325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3.15</v>
      </c>
      <c r="B7" s="4">
        <f>IF('True_Odds_Calculator_3-way'!B8="","",'True_Odds_Calculator_3-way'!B8)</f>
        <v>2.92</v>
      </c>
      <c r="C7" s="4">
        <f>IF('True_Odds_Calculator_3-way'!C8="","",'True_Odds_Calculator_3-way'!C8)</f>
        <v>2.68</v>
      </c>
      <c r="D7" s="9">
        <f t="shared" si="13"/>
        <v>0.3068740799310537</v>
      </c>
      <c r="E7" s="9">
        <f t="shared" si="14"/>
        <v>0.33145059614721456</v>
      </c>
      <c r="F7" s="9">
        <f t="shared" si="15"/>
        <v>0.36167532392173168</v>
      </c>
      <c r="G7" s="9">
        <f t="shared" si="16"/>
        <v>1.050542127708239</v>
      </c>
      <c r="H7" s="9">
        <f t="shared" si="17"/>
        <v>3.258665574572714</v>
      </c>
      <c r="I7" s="9">
        <f t="shared" si="18"/>
        <v>3.0170408851998194</v>
      </c>
      <c r="J7" s="9">
        <f t="shared" si="19"/>
        <v>2.7649107745498416</v>
      </c>
      <c r="K7" s="11">
        <f t="shared" si="20"/>
        <v>0.31746031746031744</v>
      </c>
      <c r="L7" s="11">
        <f t="shared" si="21"/>
        <v>0.34246575342465752</v>
      </c>
      <c r="M7" s="11">
        <f t="shared" si="22"/>
        <v>0.37313432835820892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-0.28133306072377839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0.23325966384645591</v>
      </c>
      <c r="Q7" s="11">
        <f>2*'OddsRatio_working_3-way'!K7*'OddsRatio_working_3-way'!L7*'OddsRatio_working_3-way'!M7</f>
        <v>8.1133796120506391E-2</v>
      </c>
      <c r="R7" s="11">
        <f t="shared" si="23"/>
        <v>0</v>
      </c>
      <c r="S7" s="11">
        <f t="shared" si="24"/>
        <v>-0.82912283130306375</v>
      </c>
      <c r="T7" s="11">
        <f t="shared" si="25"/>
        <v>-0.28839055001845693</v>
      </c>
      <c r="U7" s="11">
        <f>'OddsRatio_working_3-way'!S7-'OddsRatio_working_3-way'!R7^2/3</f>
        <v>-0.82912283130306375</v>
      </c>
      <c r="V7" s="11">
        <f>'OddsRatio_working_3-way'!S7*'OddsRatio_working_3-way'!R7/3-2*'OddsRatio_working_3-way'!R7^3/27-'OddsRatio_working_3-way'!T7</f>
        <v>0.28839055001845693</v>
      </c>
      <c r="W7" s="11">
        <f>'OddsRatio_working_3-way'!V7^2+4*'OddsRatio_working_3-way'!U7^3/27</f>
        <v>-1.2717900151903161E-3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0.14529358154710278</v>
      </c>
      <c r="Y7" s="11">
        <f>IF('OddsRatio_working_3-way'!W7&gt;=0,IF('OddsRatio_working_3-way'!V7+SQRT('OddsRatio_working_3-way'!W7)&gt;0,0,PI()),ACOS('OddsRatio_working_3-way'!V7/(2*'OddsRatio_working_3-way'!X7)))</f>
        <v>0.12303467456379069</v>
      </c>
      <c r="Z7" s="11">
        <f>'OddsRatio_working_3-way'!X7^(1/3)*COS('OddsRatio_working_3-way'!Y7/3)</f>
        <v>0.52527106385411959</v>
      </c>
      <c r="AA7" s="11">
        <f>'OddsRatio_working_3-way'!X7^(1/3)*COS(('OddsRatio_working_3-way'!Y7+2*PI())/3)</f>
        <v>-0.28130207777617466</v>
      </c>
      <c r="AB7" s="11">
        <f>'OddsRatio_working_3-way'!X7^(1/3)*COS(('OddsRatio_working_3-way'!Y7+4*PI())/3)</f>
        <v>-0.24396898607794479</v>
      </c>
      <c r="AC7" s="11">
        <f>'OddsRatio_working_3-way'!X7^(1/3)*SIN('OddsRatio_working_3-way'!Y7/3)</f>
        <v>2.1554270541654055E-2</v>
      </c>
      <c r="AD7" s="11">
        <f>'OddsRatio_working_3-way'!X7^(1/3)*SIN(('OddsRatio_working_3-way'!Y7+2*PI())/3)</f>
        <v>0.44412094989971856</v>
      </c>
      <c r="AE7" s="11">
        <f>'OddsRatio_working_3-way'!X7^(1/3)*SIN(('OddsRatio_working_3-way'!Y7+4*PI())/3)</f>
        <v>-0.46567522044137255</v>
      </c>
      <c r="AF7" s="11">
        <f>-'OddsRatio_working_3-way'!U7/(3*'OddsRatio_working_3-way'!X7^(1/3))*COS(('OddsRatio_working_3-way'!Y7)/3)</f>
        <v>0.52527106385411937</v>
      </c>
      <c r="AG7" s="11">
        <f>-'OddsRatio_working_3-way'!U7/(3*'OddsRatio_working_3-way'!X7^(1/3))*COS(('OddsRatio_working_3-way'!Y7+2*PI())/3)</f>
        <v>-0.28130207777617455</v>
      </c>
      <c r="AH7" s="11">
        <f>-'OddsRatio_working_3-way'!U7/(3*'OddsRatio_working_3-way'!X7^(1/3))*COS(('OddsRatio_working_3-way'!Y7+4*PI())/3)</f>
        <v>-0.24396898607794468</v>
      </c>
      <c r="AI7" s="11">
        <f>'OddsRatio_working_3-way'!U7/(3*'OddsRatio_working_3-way'!X7^(1/3))*SIN(('OddsRatio_working_3-way'!Y7)/3)</f>
        <v>-2.1554270541654045E-2</v>
      </c>
      <c r="AJ7" s="11">
        <f>'OddsRatio_working_3-way'!U7/(3*'OddsRatio_working_3-way'!X7^(1/3))*SIN(('OddsRatio_working_3-way'!Y7+2*PI())/3)</f>
        <v>-0.4441209498997184</v>
      </c>
      <c r="AK7" s="11">
        <f>'OddsRatio_working_3-way'!U7/(3*'OddsRatio_working_3-way'!X7^(1/3))*SIN(('OddsRatio_working_3-way'!Y7+4*PI())/3)</f>
        <v>0.46567522044137233</v>
      </c>
      <c r="AL7" s="11">
        <f>'OddsRatio_working_3-way'!Z7+'OddsRatio_working_3-way'!AF7</f>
        <v>1.050542127708239</v>
      </c>
      <c r="AM7" s="11">
        <f>'OddsRatio_working_3-way'!AA7+'OddsRatio_working_3-way'!AG7</f>
        <v>-0.56260415555234922</v>
      </c>
      <c r="AN7" s="11">
        <f>'OddsRatio_working_3-way'!AB7+'OddsRatio_working_3-way'!AH7</f>
        <v>-0.48793797215588947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1.050542127708239</v>
      </c>
      <c r="AS7" s="11">
        <f>IF(('OddsRatio_working_3-way'!X7=0),IF(Q7&gt;0,-Q7^(1/3),(-Q7)^(1/3)),'OddsRatio_working_3-way'!AM7-'OddsRatio_working_3-way'!R7/3)</f>
        <v>-0.56260415555234922</v>
      </c>
      <c r="AT7" s="11">
        <f>IF(('OddsRatio_working_3-way'!X7=0),IF(Q7&gt;0,-Q7^(1/3),(-Q7)^(1/3)),'OddsRatio_working_3-way'!AN7-'OddsRatio_working_3-way'!R7/3)</f>
        <v>-0.48793797215588947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2.77</v>
      </c>
      <c r="B8" s="4">
        <f>IF('True_Odds_Calculator_3-way'!B9="","",'True_Odds_Calculator_3-way'!B9)</f>
        <v>3.2</v>
      </c>
      <c r="C8" s="4">
        <f>IF('True_Odds_Calculator_3-way'!C9="","",'True_Odds_Calculator_3-way'!C9)</f>
        <v>2.78</v>
      </c>
      <c r="D8" s="9">
        <f t="shared" si="13"/>
        <v>0.34966217314609799</v>
      </c>
      <c r="E8" s="9">
        <f t="shared" si="14"/>
        <v>0.30195568807530698</v>
      </c>
      <c r="F8" s="9">
        <f t="shared" si="15"/>
        <v>0.34838213877859525</v>
      </c>
      <c r="G8" s="9">
        <f t="shared" si="16"/>
        <v>1.0507928202284655</v>
      </c>
      <c r="H8" s="9">
        <f t="shared" si="17"/>
        <v>2.8599032918043839</v>
      </c>
      <c r="I8" s="9">
        <f t="shared" si="18"/>
        <v>3.3117442045026242</v>
      </c>
      <c r="J8" s="9">
        <f t="shared" si="19"/>
        <v>2.8704112200066683</v>
      </c>
      <c r="K8" s="11">
        <f t="shared" si="20"/>
        <v>0.36101083032490977</v>
      </c>
      <c r="L8" s="11">
        <f t="shared" si="21"/>
        <v>0.3125</v>
      </c>
      <c r="M8" s="11">
        <f t="shared" si="22"/>
        <v>0.35971223021582738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-0.28128165337765898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0.23334220710074544</v>
      </c>
      <c r="Q8" s="11">
        <f>2*'OddsRatio_working_3-way'!K8*'OddsRatio_working_3-way'!L8*'OddsRatio_working_3-way'!M8</f>
        <v>8.1162506817650582E-2</v>
      </c>
      <c r="R8" s="11">
        <f t="shared" si="23"/>
        <v>0</v>
      </c>
      <c r="S8" s="11">
        <f t="shared" si="24"/>
        <v>-0.82956781680834224</v>
      </c>
      <c r="T8" s="11">
        <f t="shared" si="25"/>
        <v>-0.28854532758551033</v>
      </c>
      <c r="U8" s="11">
        <f>'OddsRatio_working_3-way'!S8-'OddsRatio_working_3-way'!R8^2/3</f>
        <v>-0.82956781680834224</v>
      </c>
      <c r="V8" s="11">
        <f>'OddsRatio_working_3-way'!S8*'OddsRatio_working_3-way'!R8/3-2*'OddsRatio_working_3-way'!R8^3/27-'OddsRatio_working_3-way'!T8</f>
        <v>0.28854532758551033</v>
      </c>
      <c r="W8" s="11">
        <f>'OddsRatio_working_3-way'!V8^2+4*'OddsRatio_working_3-way'!U8^3/27</f>
        <v>-1.3185231145011328E-3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0.14541056459722124</v>
      </c>
      <c r="Y8" s="11">
        <f>IF('OddsRatio_working_3-way'!W8&gt;=0,IF('OddsRatio_working_3-way'!V8+SQRT('OddsRatio_working_3-way'!W8)&gt;0,0,PI()),ACOS('OddsRatio_working_3-way'!V8/(2*'OddsRatio_working_3-way'!X8)))</f>
        <v>0.12518515713385758</v>
      </c>
      <c r="Z8" s="11">
        <f>'OddsRatio_working_3-way'!X8^(1/3)*COS('OddsRatio_working_3-way'!Y8/3)</f>
        <v>0.52539641011423277</v>
      </c>
      <c r="AA8" s="11">
        <f>'OddsRatio_working_3-way'!X8^(1/3)*COS(('OddsRatio_working_3-way'!Y8+2*PI())/3)</f>
        <v>-0.28169592548334715</v>
      </c>
      <c r="AB8" s="11">
        <f>'OddsRatio_working_3-way'!X8^(1/3)*COS(('OddsRatio_working_3-way'!Y8+4*PI())/3)</f>
        <v>-0.24370048463088573</v>
      </c>
      <c r="AC8" s="11">
        <f>'OddsRatio_working_3-way'!X8^(1/3)*SIN('OddsRatio_working_3-way'!Y8/3)</f>
        <v>2.1936678004147222E-2</v>
      </c>
      <c r="AD8" s="11">
        <f>'OddsRatio_working_3-way'!X8^(1/3)*SIN(('OddsRatio_working_3-way'!Y8+2*PI())/3)</f>
        <v>0.4440382992139994</v>
      </c>
      <c r="AE8" s="11">
        <f>'OddsRatio_working_3-way'!X8^(1/3)*SIN(('OddsRatio_working_3-way'!Y8+4*PI())/3)</f>
        <v>-0.46597497721814651</v>
      </c>
      <c r="AF8" s="11">
        <f>-'OddsRatio_working_3-way'!U8/(3*'OddsRatio_working_3-way'!X8^(1/3))*COS(('OddsRatio_working_3-way'!Y8)/3)</f>
        <v>0.52539641011423277</v>
      </c>
      <c r="AG8" s="11">
        <f>-'OddsRatio_working_3-way'!U8/(3*'OddsRatio_working_3-way'!X8^(1/3))*COS(('OddsRatio_working_3-way'!Y8+2*PI())/3)</f>
        <v>-0.28169592548334715</v>
      </c>
      <c r="AH8" s="11">
        <f>-'OddsRatio_working_3-way'!U8/(3*'OddsRatio_working_3-way'!X8^(1/3))*COS(('OddsRatio_working_3-way'!Y8+4*PI())/3)</f>
        <v>-0.24370048463088573</v>
      </c>
      <c r="AI8" s="11">
        <f>'OddsRatio_working_3-way'!U8/(3*'OddsRatio_working_3-way'!X8^(1/3))*SIN(('OddsRatio_working_3-way'!Y8)/3)</f>
        <v>-2.1936678004147222E-2</v>
      </c>
      <c r="AJ8" s="11">
        <f>'OddsRatio_working_3-way'!U8/(3*'OddsRatio_working_3-way'!X8^(1/3))*SIN(('OddsRatio_working_3-way'!Y8+2*PI())/3)</f>
        <v>-0.4440382992139994</v>
      </c>
      <c r="AK8" s="11">
        <f>'OddsRatio_working_3-way'!U8/(3*'OddsRatio_working_3-way'!X8^(1/3))*SIN(('OddsRatio_working_3-way'!Y8+4*PI())/3)</f>
        <v>0.46597497721814651</v>
      </c>
      <c r="AL8" s="11">
        <f>'OddsRatio_working_3-way'!Z8+'OddsRatio_working_3-way'!AF8</f>
        <v>1.0507928202284655</v>
      </c>
      <c r="AM8" s="11">
        <f>'OddsRatio_working_3-way'!AA8+'OddsRatio_working_3-way'!AG8</f>
        <v>-0.56339185096669431</v>
      </c>
      <c r="AN8" s="11">
        <f>'OddsRatio_working_3-way'!AB8+'OddsRatio_working_3-way'!AH8</f>
        <v>-0.48740096926177146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1.0507928202284655</v>
      </c>
      <c r="AS8" s="11">
        <f>IF(('OddsRatio_working_3-way'!X8=0),IF(Q8&gt;0,-Q8^(1/3),(-Q8)^(1/3)),'OddsRatio_working_3-way'!AM8-'OddsRatio_working_3-way'!R8/3)</f>
        <v>-0.56339185096669431</v>
      </c>
      <c r="AT8" s="11">
        <f>IF(('OddsRatio_working_3-way'!X8=0),IF(Q8&gt;0,-Q8^(1/3),(-Q8)^(1/3)),'OddsRatio_working_3-way'!AN8-'OddsRatio_working_3-way'!R8/3)</f>
        <v>-0.48740096926177146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2.8</v>
      </c>
      <c r="B9" s="4">
        <f>IF('True_Odds_Calculator_3-way'!B10="","",'True_Odds_Calculator_3-way'!B10)</f>
        <v>3.13</v>
      </c>
      <c r="C9" s="4">
        <f>IF('True_Odds_Calculator_3-way'!C10="","",'True_Odds_Calculator_3-way'!C10)</f>
        <v>2.81</v>
      </c>
      <c r="D9" s="9">
        <f t="shared" si="13"/>
        <v>0.34610076265778472</v>
      </c>
      <c r="E9" s="9">
        <f t="shared" si="14"/>
        <v>0.30905122940326535</v>
      </c>
      <c r="F9" s="9">
        <f t="shared" si="15"/>
        <v>0.34484800793894999</v>
      </c>
      <c r="G9" s="9">
        <f t="shared" si="16"/>
        <v>1.0496288748089455</v>
      </c>
      <c r="H9" s="9">
        <f t="shared" si="17"/>
        <v>2.8893319746561019</v>
      </c>
      <c r="I9" s="9">
        <f t="shared" si="18"/>
        <v>3.2357095033430543</v>
      </c>
      <c r="J9" s="9">
        <f t="shared" si="19"/>
        <v>2.8998282634041912</v>
      </c>
      <c r="K9" s="11">
        <f t="shared" si="20"/>
        <v>0.35714285714285715</v>
      </c>
      <c r="L9" s="11">
        <f t="shared" si="21"/>
        <v>0.31948881789137379</v>
      </c>
      <c r="M9" s="11">
        <f t="shared" si="22"/>
        <v>0.35587188612099646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-0.28178767556048612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0.23307903084602005</v>
      </c>
      <c r="Q9" s="11">
        <f>2*'OddsRatio_working_3-way'!K9*'OddsRatio_working_3-way'!L9*'OddsRatio_working_3-way'!M9</f>
        <v>8.1212205869693396E-2</v>
      </c>
      <c r="R9" s="11">
        <f t="shared" si="23"/>
        <v>0</v>
      </c>
      <c r="S9" s="11">
        <f t="shared" si="24"/>
        <v>-0.82714416229317778</v>
      </c>
      <c r="T9" s="11">
        <f t="shared" si="25"/>
        <v>-0.28820354086870303</v>
      </c>
      <c r="U9" s="11">
        <f>'OddsRatio_working_3-way'!S9-'OddsRatio_working_3-way'!R9^2/3</f>
        <v>-0.82714416229317778</v>
      </c>
      <c r="V9" s="11">
        <f>'OddsRatio_working_3-way'!S9*'OddsRatio_working_3-way'!R9/3-2*'OddsRatio_working_3-way'!R9^3/27-'OddsRatio_working_3-way'!T9</f>
        <v>0.28820354086870303</v>
      </c>
      <c r="W9" s="11">
        <f>'OddsRatio_working_3-way'!V9^2+4*'OddsRatio_working_3-way'!U9^3/27</f>
        <v>-7.7651530986372341E-4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0.14477378585151551</v>
      </c>
      <c r="Y9" s="11">
        <f>IF('OddsRatio_working_3-way'!W9&gt;=0,IF('OddsRatio_working_3-way'!V9+SQRT('OddsRatio_working_3-way'!W9)&gt;0,0,PI()),ACOS('OddsRatio_working_3-way'!V9/(2*'OddsRatio_working_3-way'!X9)))</f>
        <v>9.638906933351854E-2</v>
      </c>
      <c r="Z9" s="11">
        <f>'OddsRatio_working_3-way'!X9^(1/3)*COS('OddsRatio_working_3-way'!Y9/3)</f>
        <v>0.52481443740447276</v>
      </c>
      <c r="AA9" s="11">
        <f>'OddsRatio_working_3-way'!X9^(1/3)*COS(('OddsRatio_working_3-way'!Y9+2*PI())/3)</f>
        <v>-0.27701527443065294</v>
      </c>
      <c r="AB9" s="11">
        <f>'OddsRatio_working_3-way'!X9^(1/3)*COS(('OddsRatio_working_3-way'!Y9+4*PI())/3)</f>
        <v>-0.24779916297381996</v>
      </c>
      <c r="AC9" s="11">
        <f>'OddsRatio_working_3-way'!X9^(1/3)*SIN('OddsRatio_working_3-way'!Y9/3)</f>
        <v>1.6867929814276768E-2</v>
      </c>
      <c r="AD9" s="11">
        <f>'OddsRatio_working_3-way'!X9^(1/3)*SIN(('OddsRatio_working_3-way'!Y9+2*PI())/3)</f>
        <v>0.44606867015797319</v>
      </c>
      <c r="AE9" s="11">
        <f>'OddsRatio_working_3-way'!X9^(1/3)*SIN(('OddsRatio_working_3-way'!Y9+4*PI())/3)</f>
        <v>-0.46293659997224978</v>
      </c>
      <c r="AF9" s="11">
        <f>-'OddsRatio_working_3-way'!U9/(3*'OddsRatio_working_3-way'!X9^(1/3))*COS(('OddsRatio_working_3-way'!Y9)/3)</f>
        <v>0.52481443740447264</v>
      </c>
      <c r="AG9" s="11">
        <f>-'OddsRatio_working_3-way'!U9/(3*'OddsRatio_working_3-way'!X9^(1/3))*COS(('OddsRatio_working_3-way'!Y9+2*PI())/3)</f>
        <v>-0.27701527443065288</v>
      </c>
      <c r="AH9" s="11">
        <f>-'OddsRatio_working_3-way'!U9/(3*'OddsRatio_working_3-way'!X9^(1/3))*COS(('OddsRatio_working_3-way'!Y9+4*PI())/3)</f>
        <v>-0.2477991629738199</v>
      </c>
      <c r="AI9" s="11">
        <f>'OddsRatio_working_3-way'!U9/(3*'OddsRatio_working_3-way'!X9^(1/3))*SIN(('OddsRatio_working_3-way'!Y9)/3)</f>
        <v>-1.6867929814276764E-2</v>
      </c>
      <c r="AJ9" s="11">
        <f>'OddsRatio_working_3-way'!U9/(3*'OddsRatio_working_3-way'!X9^(1/3))*SIN(('OddsRatio_working_3-way'!Y9+2*PI())/3)</f>
        <v>-0.44606867015797308</v>
      </c>
      <c r="AK9" s="11">
        <f>'OddsRatio_working_3-way'!U9/(3*'OddsRatio_working_3-way'!X9^(1/3))*SIN(('OddsRatio_working_3-way'!Y9+4*PI())/3)</f>
        <v>0.46293659997224967</v>
      </c>
      <c r="AL9" s="11">
        <f>'OddsRatio_working_3-way'!Z9+'OddsRatio_working_3-way'!AF9</f>
        <v>1.0496288748089455</v>
      </c>
      <c r="AM9" s="11">
        <f>'OddsRatio_working_3-way'!AA9+'OddsRatio_working_3-way'!AG9</f>
        <v>-0.55403054886130576</v>
      </c>
      <c r="AN9" s="11">
        <f>'OddsRatio_working_3-way'!AB9+'OddsRatio_working_3-way'!AH9</f>
        <v>-0.49559832594763986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1.0496288748089455</v>
      </c>
      <c r="AS9" s="11">
        <f>IF(('OddsRatio_working_3-way'!X9=0),IF(Q9&gt;0,-Q9^(1/3),(-Q9)^(1/3)),'OddsRatio_working_3-way'!AM9-'OddsRatio_working_3-way'!R9/3)</f>
        <v>-0.55403054886130576</v>
      </c>
      <c r="AT9" s="11">
        <f>IF(('OddsRatio_working_3-way'!X9=0),IF(Q9&gt;0,-Q9^(1/3),(-Q9)^(1/3)),'OddsRatio_working_3-way'!AN9-'OddsRatio_working_3-way'!R9/3)</f>
        <v>-0.49559832594763986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2.15</v>
      </c>
      <c r="B10" s="4">
        <f>IF('True_Odds_Calculator_3-way'!B11="","",'True_Odds_Calculator_3-way'!B11)</f>
        <v>2.95</v>
      </c>
      <c r="C10" s="4">
        <f>IF('True_Odds_Calculator_3-way'!C11="","",'True_Odds_Calculator_3-way'!C11)</f>
        <v>4.34</v>
      </c>
      <c r="D10" s="9">
        <f t="shared" si="13"/>
        <v>0.4518344713989656</v>
      </c>
      <c r="E10" s="9">
        <f t="shared" si="14"/>
        <v>0.32710043221308038</v>
      </c>
      <c r="F10" s="9">
        <f t="shared" si="15"/>
        <v>0.22106509638795391</v>
      </c>
      <c r="G10" s="9">
        <f t="shared" si="16"/>
        <v>1.054956421471186</v>
      </c>
      <c r="H10" s="9">
        <f t="shared" si="17"/>
        <v>2.2131998846918641</v>
      </c>
      <c r="I10" s="9">
        <f t="shared" si="18"/>
        <v>3.0571650218688129</v>
      </c>
      <c r="J10" s="9">
        <f t="shared" si="19"/>
        <v>4.5235544477137601</v>
      </c>
      <c r="K10" s="11">
        <f t="shared" si="20"/>
        <v>0.46511627906976744</v>
      </c>
      <c r="L10" s="11">
        <f t="shared" si="21"/>
        <v>0.33898305084745761</v>
      </c>
      <c r="M10" s="11">
        <f t="shared" si="22"/>
        <v>0.2304147465437788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-0.27210010735129297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0.23395679428331656</v>
      </c>
      <c r="Q10" s="11">
        <f>2*'OddsRatio_working_3-way'!K10*'OddsRatio_working_3-way'!L10*'OddsRatio_working_3-way'!M10</f>
        <v>7.2657389528980307E-2</v>
      </c>
      <c r="R10" s="11">
        <f t="shared" si="23"/>
        <v>0</v>
      </c>
      <c r="S10" s="11">
        <f t="shared" si="24"/>
        <v>-0.85981882389068021</v>
      </c>
      <c r="T10" s="11">
        <f t="shared" si="25"/>
        <v>-0.26702447946915536</v>
      </c>
      <c r="U10" s="11">
        <f>'OddsRatio_working_3-way'!S10-'OddsRatio_working_3-way'!R10^2/3</f>
        <v>-0.85981882389068021</v>
      </c>
      <c r="V10" s="11">
        <f>'OddsRatio_working_3-way'!S10*'OddsRatio_working_3-way'!R10/3-2*'OddsRatio_working_3-way'!R10^3/27-'OddsRatio_working_3-way'!T10</f>
        <v>0.26702447946915536</v>
      </c>
      <c r="W10" s="11">
        <f>'OddsRatio_working_3-way'!V10^2+4*'OddsRatio_working_3-way'!U10^3/27</f>
        <v>-2.2868903828024159E-2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0.15343644976324688</v>
      </c>
      <c r="Y10" s="11">
        <f>IF('OddsRatio_working_3-way'!W10&gt;=0,IF('OddsRatio_working_3-way'!V10+SQRT('OddsRatio_working_3-way'!W10)&gt;0,0,PI()),ACOS('OddsRatio_working_3-way'!V10/(2*'OddsRatio_working_3-way'!X10)))</f>
        <v>0.51529613796266771</v>
      </c>
      <c r="Z10" s="11">
        <f>'OddsRatio_working_3-way'!X10^(1/3)*COS('OddsRatio_working_3-way'!Y10/3)</f>
        <v>0.52747821073559298</v>
      </c>
      <c r="AA10" s="11">
        <f>'OddsRatio_working_3-way'!X10^(1/3)*COS(('OddsRatio_working_3-way'!Y10+2*PI())/3)</f>
        <v>-0.34298403499773011</v>
      </c>
      <c r="AB10" s="11">
        <f>'OddsRatio_working_3-way'!X10^(1/3)*COS(('OddsRatio_working_3-way'!Y10+4*PI())/3)</f>
        <v>-0.1844941757378627</v>
      </c>
      <c r="AC10" s="11">
        <f>'OddsRatio_working_3-way'!X10^(1/3)*SIN('OddsRatio_working_3-way'!Y10/3)</f>
        <v>9.1504162907510248E-2</v>
      </c>
      <c r="AD10" s="11">
        <f>'OddsRatio_working_3-way'!X10^(1/3)*SIN(('OddsRatio_working_3-way'!Y10+2*PI())/3)</f>
        <v>0.41105744898602992</v>
      </c>
      <c r="AE10" s="11">
        <f>'OddsRatio_working_3-way'!X10^(1/3)*SIN(('OddsRatio_working_3-way'!Y10+4*PI())/3)</f>
        <v>-0.50256161189354032</v>
      </c>
      <c r="AF10" s="11">
        <f>-'OddsRatio_working_3-way'!U10/(3*'OddsRatio_working_3-way'!X10^(1/3))*COS(('OddsRatio_working_3-way'!Y10)/3)</f>
        <v>0.52747821073559298</v>
      </c>
      <c r="AG10" s="11">
        <f>-'OddsRatio_working_3-way'!U10/(3*'OddsRatio_working_3-way'!X10^(1/3))*COS(('OddsRatio_working_3-way'!Y10+2*PI())/3)</f>
        <v>-0.34298403499773011</v>
      </c>
      <c r="AH10" s="11">
        <f>-'OddsRatio_working_3-way'!U10/(3*'OddsRatio_working_3-way'!X10^(1/3))*COS(('OddsRatio_working_3-way'!Y10+4*PI())/3)</f>
        <v>-0.1844941757378627</v>
      </c>
      <c r="AI10" s="11">
        <f>'OddsRatio_working_3-way'!U10/(3*'OddsRatio_working_3-way'!X10^(1/3))*SIN(('OddsRatio_working_3-way'!Y10)/3)</f>
        <v>-9.1504162907510248E-2</v>
      </c>
      <c r="AJ10" s="11">
        <f>'OddsRatio_working_3-way'!U10/(3*'OddsRatio_working_3-way'!X10^(1/3))*SIN(('OddsRatio_working_3-way'!Y10+2*PI())/3)</f>
        <v>-0.41105744898602992</v>
      </c>
      <c r="AK10" s="11">
        <f>'OddsRatio_working_3-way'!U10/(3*'OddsRatio_working_3-way'!X10^(1/3))*SIN(('OddsRatio_working_3-way'!Y10+4*PI())/3)</f>
        <v>0.50256161189354032</v>
      </c>
      <c r="AL10" s="11">
        <f>'OddsRatio_working_3-way'!Z10+'OddsRatio_working_3-way'!AF10</f>
        <v>1.054956421471186</v>
      </c>
      <c r="AM10" s="11">
        <f>'OddsRatio_working_3-way'!AA10+'OddsRatio_working_3-way'!AG10</f>
        <v>-0.68596806999546023</v>
      </c>
      <c r="AN10" s="11">
        <f>'OddsRatio_working_3-way'!AB10+'OddsRatio_working_3-way'!AH10</f>
        <v>-0.3689883514757254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1.054956421471186</v>
      </c>
      <c r="AS10" s="11">
        <f>IF(('OddsRatio_working_3-way'!X10=0),IF(Q10&gt;0,-Q10^(1/3),(-Q10)^(1/3)),'OddsRatio_working_3-way'!AM10-'OddsRatio_working_3-way'!R10/3)</f>
        <v>-0.68596806999546023</v>
      </c>
      <c r="AT10" s="11">
        <f>IF(('OddsRatio_working_3-way'!X10=0),IF(Q10&gt;0,-Q10^(1/3),(-Q10)^(1/3)),'OddsRatio_working_3-way'!AN10-'OddsRatio_working_3-way'!R10/3)</f>
        <v>-0.3689883514757254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2.25</v>
      </c>
      <c r="B11" s="4">
        <f>IF('True_Odds_Calculator_3-way'!B12="","",'True_Odds_Calculator_3-way'!B12)</f>
        <v>3.34</v>
      </c>
      <c r="C11" s="4">
        <f>IF('True_Odds_Calculator_3-way'!C12="","",'True_Odds_Calculator_3-way'!C12)</f>
        <v>3.44</v>
      </c>
      <c r="D11" s="9">
        <f t="shared" si="13"/>
        <v>0.43151430425384985</v>
      </c>
      <c r="E11" s="9">
        <f t="shared" si="14"/>
        <v>0.28849947904912215</v>
      </c>
      <c r="F11" s="9">
        <f t="shared" si="15"/>
        <v>0.279986216697028</v>
      </c>
      <c r="G11" s="9">
        <f t="shared" si="16"/>
        <v>1.0539362243931047</v>
      </c>
      <c r="H11" s="9">
        <f t="shared" si="17"/>
        <v>2.3174202804913815</v>
      </c>
      <c r="I11" s="9">
        <f t="shared" si="18"/>
        <v>3.4662107650798641</v>
      </c>
      <c r="J11" s="9">
        <f t="shared" si="19"/>
        <v>3.5716043875191761</v>
      </c>
      <c r="K11" s="11">
        <f t="shared" si="20"/>
        <v>0.44444444444444442</v>
      </c>
      <c r="L11" s="11">
        <f t="shared" si="21"/>
        <v>0.29940119760479045</v>
      </c>
      <c r="M11" s="11">
        <f t="shared" si="22"/>
        <v>0.29069767441860467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-0.27607575546581253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0.23325442138977859</v>
      </c>
      <c r="Q11" s="11">
        <f>2*'OddsRatio_working_3-way'!K11*'OddsRatio_working_3-way'!L11*'OddsRatio_working_3-way'!M11</f>
        <v>7.7364650543873509E-2</v>
      </c>
      <c r="R11" s="11">
        <f t="shared" si="23"/>
        <v>0</v>
      </c>
      <c r="S11" s="11">
        <f t="shared" si="24"/>
        <v>-0.84489281210592693</v>
      </c>
      <c r="T11" s="11">
        <f t="shared" si="25"/>
        <v>-0.28022978842650981</v>
      </c>
      <c r="U11" s="11">
        <f>'OddsRatio_working_3-way'!S11-'OddsRatio_working_3-way'!R11^2/3</f>
        <v>-0.84489281210592693</v>
      </c>
      <c r="V11" s="11">
        <f>'OddsRatio_working_3-way'!S11*'OddsRatio_working_3-way'!R11/3-2*'OddsRatio_working_3-way'!R11^3/27-'OddsRatio_working_3-way'!T11</f>
        <v>0.28022978842650981</v>
      </c>
      <c r="W11" s="11">
        <f>'OddsRatio_working_3-way'!V11^2+4*'OddsRatio_working_3-way'!U11^3/27</f>
        <v>-1.0822606362256834E-2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0.14945847306511537</v>
      </c>
      <c r="Y11" s="11">
        <f>IF('OddsRatio_working_3-way'!W11&gt;=0,IF('OddsRatio_working_3-way'!V11+SQRT('OddsRatio_working_3-way'!W11)&gt;0,0,PI()),ACOS('OddsRatio_working_3-way'!V11/(2*'OddsRatio_working_3-way'!X11)))</f>
        <v>0.35546781125579074</v>
      </c>
      <c r="Z11" s="11">
        <f>'OddsRatio_working_3-way'!X11^(1/3)*COS('OddsRatio_working_3-way'!Y11/3)</f>
        <v>0.52696811219655237</v>
      </c>
      <c r="AA11" s="11">
        <f>'OddsRatio_working_3-way'!X11^(1/3)*COS(('OddsRatio_working_3-way'!Y11+2*PI())/3)</f>
        <v>-0.31781323400925704</v>
      </c>
      <c r="AB11" s="11">
        <f>'OddsRatio_working_3-way'!X11^(1/3)*COS(('OddsRatio_working_3-way'!Y11+4*PI())/3)</f>
        <v>-0.2091548781872955</v>
      </c>
      <c r="AC11" s="11">
        <f>'OddsRatio_working_3-way'!X11^(1/3)*SIN('OddsRatio_working_3-way'!Y11/3)</f>
        <v>6.2733930983511696E-2</v>
      </c>
      <c r="AD11" s="11">
        <f>'OddsRatio_working_3-way'!X11^(1/3)*SIN(('OddsRatio_working_3-way'!Y11+2*PI())/3)</f>
        <v>0.42500080665478684</v>
      </c>
      <c r="AE11" s="11">
        <f>'OddsRatio_working_3-way'!X11^(1/3)*SIN(('OddsRatio_working_3-way'!Y11+4*PI())/3)</f>
        <v>-0.4877347376382985</v>
      </c>
      <c r="AF11" s="11">
        <f>-'OddsRatio_working_3-way'!U11/(3*'OddsRatio_working_3-way'!X11^(1/3))*COS(('OddsRatio_working_3-way'!Y11)/3)</f>
        <v>0.52696811219655249</v>
      </c>
      <c r="AG11" s="11">
        <f>-'OddsRatio_working_3-way'!U11/(3*'OddsRatio_working_3-way'!X11^(1/3))*COS(('OddsRatio_working_3-way'!Y11+2*PI())/3)</f>
        <v>-0.3178132340092571</v>
      </c>
      <c r="AH11" s="11">
        <f>-'OddsRatio_working_3-way'!U11/(3*'OddsRatio_working_3-way'!X11^(1/3))*COS(('OddsRatio_working_3-way'!Y11+4*PI())/3)</f>
        <v>-0.20915487818729556</v>
      </c>
      <c r="AI11" s="11">
        <f>'OddsRatio_working_3-way'!U11/(3*'OddsRatio_working_3-way'!X11^(1/3))*SIN(('OddsRatio_working_3-way'!Y11)/3)</f>
        <v>-6.273393098351171E-2</v>
      </c>
      <c r="AJ11" s="11">
        <f>'OddsRatio_working_3-way'!U11/(3*'OddsRatio_working_3-way'!X11^(1/3))*SIN(('OddsRatio_working_3-way'!Y11+2*PI())/3)</f>
        <v>-0.42500080665478696</v>
      </c>
      <c r="AK11" s="11">
        <f>'OddsRatio_working_3-way'!U11/(3*'OddsRatio_working_3-way'!X11^(1/3))*SIN(('OddsRatio_working_3-way'!Y11+4*PI())/3)</f>
        <v>0.48773473763829861</v>
      </c>
      <c r="AL11" s="11">
        <f>'OddsRatio_working_3-way'!Z11+'OddsRatio_working_3-way'!AF11</f>
        <v>1.0539362243931047</v>
      </c>
      <c r="AM11" s="11">
        <f>'OddsRatio_working_3-way'!AA11+'OddsRatio_working_3-way'!AG11</f>
        <v>-0.63562646801851419</v>
      </c>
      <c r="AN11" s="11">
        <f>'OddsRatio_working_3-way'!AB11+'OddsRatio_working_3-way'!AH11</f>
        <v>-0.41830975637459106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1.0539362243931047</v>
      </c>
      <c r="AS11" s="11">
        <f>IF(('OddsRatio_working_3-way'!X11=0),IF(Q11&gt;0,-Q11^(1/3),(-Q11)^(1/3)),'OddsRatio_working_3-way'!AM11-'OddsRatio_working_3-way'!R11/3)</f>
        <v>-0.63562646801851419</v>
      </c>
      <c r="AT11" s="11">
        <f>IF(('OddsRatio_working_3-way'!X11=0),IF(Q11&gt;0,-Q11^(1/3),(-Q11)^(1/3)),'OddsRatio_working_3-way'!AN11-'OddsRatio_working_3-way'!R11/3)</f>
        <v>-0.41830975637459106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3.16</v>
      </c>
      <c r="B12" s="4">
        <f>IF('True_Odds_Calculator_3-way'!B13="","",'True_Odds_Calculator_3-way'!B13)</f>
        <v>3.01</v>
      </c>
      <c r="C12" s="4">
        <f>IF('True_Odds_Calculator_3-way'!C13="","",'True_Odds_Calculator_3-way'!C13)</f>
        <v>2.6</v>
      </c>
      <c r="D12" s="9">
        <f t="shared" si="13"/>
        <v>0.30579823555627139</v>
      </c>
      <c r="E12" s="9">
        <f t="shared" si="14"/>
        <v>0.32128698499198255</v>
      </c>
      <c r="F12" s="9">
        <f t="shared" si="15"/>
        <v>0.37291477945174628</v>
      </c>
      <c r="G12" s="9">
        <f t="shared" si="16"/>
        <v>1.0509861352742993</v>
      </c>
      <c r="H12" s="9">
        <f t="shared" si="17"/>
        <v>3.2701300521924863</v>
      </c>
      <c r="I12" s="9">
        <f t="shared" si="18"/>
        <v>3.1124821319013409</v>
      </c>
      <c r="J12" s="9">
        <f t="shared" si="19"/>
        <v>2.681577816438879</v>
      </c>
      <c r="K12" s="11">
        <f t="shared" si="20"/>
        <v>0.31645569620253161</v>
      </c>
      <c r="L12" s="11">
        <f t="shared" si="21"/>
        <v>0.33222591362126247</v>
      </c>
      <c r="M12" s="11">
        <f t="shared" si="22"/>
        <v>0.38461538461538458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-0.28089426028784303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0.23331834488737638</v>
      </c>
      <c r="Q12" s="11">
        <f>2*'OddsRatio_working_3-way'!K12*'OddsRatio_working_3-way'!L12*'OddsRatio_working_3-way'!M12</f>
        <v>8.087290983964518E-2</v>
      </c>
      <c r="R12" s="11">
        <f t="shared" si="23"/>
        <v>0</v>
      </c>
      <c r="S12" s="11">
        <f t="shared" si="24"/>
        <v>-0.83062695780357421</v>
      </c>
      <c r="T12" s="11">
        <f t="shared" si="25"/>
        <v>-0.28791229039985233</v>
      </c>
      <c r="U12" s="11">
        <f>'OddsRatio_working_3-way'!S12-'OddsRatio_working_3-way'!R12^2/3</f>
        <v>-0.83062695780357421</v>
      </c>
      <c r="V12" s="11">
        <f>'OddsRatio_working_3-way'!S12*'OddsRatio_working_3-way'!R12/3-2*'OddsRatio_working_3-way'!R12^3/27-'OddsRatio_working_3-way'!T12</f>
        <v>0.28791229039985233</v>
      </c>
      <c r="W12" s="11">
        <f>'OddsRatio_working_3-way'!V12^2+4*'OddsRatio_working_3-way'!U12^3/27</f>
        <v>-2.0078038068661735E-3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0.14568913031705133</v>
      </c>
      <c r="Y12" s="11">
        <f>IF('OddsRatio_working_3-way'!W12&gt;=0,IF('OddsRatio_working_3-way'!V12+SQRT('OddsRatio_working_3-way'!W12)&gt;0,0,PI()),ACOS('OddsRatio_working_3-way'!V12/(2*'OddsRatio_working_3-way'!X12)))</f>
        <v>0.15439395005296652</v>
      </c>
      <c r="Z12" s="11">
        <f>'OddsRatio_working_3-way'!X12^(1/3)*COS('OddsRatio_working_3-way'!Y12/3)</f>
        <v>0.52549306763714965</v>
      </c>
      <c r="AA12" s="11">
        <f>'OddsRatio_working_3-way'!X12^(1/3)*COS(('OddsRatio_working_3-way'!Y12+2*PI())/3)</f>
        <v>-0.2861882988943345</v>
      </c>
      <c r="AB12" s="11">
        <f>'OddsRatio_working_3-way'!X12^(1/3)*COS(('OddsRatio_working_3-way'!Y12+4*PI())/3)</f>
        <v>-0.23930476874281523</v>
      </c>
      <c r="AC12" s="11">
        <f>'OddsRatio_working_3-way'!X12^(1/3)*SIN('OddsRatio_working_3-way'!Y12/3)</f>
        <v>2.7068218753539607E-2</v>
      </c>
      <c r="AD12" s="11">
        <f>'OddsRatio_working_3-way'!X12^(1/3)*SIN(('OddsRatio_working_3-way'!Y12+2*PI())/3)</f>
        <v>0.44155623670961597</v>
      </c>
      <c r="AE12" s="11">
        <f>'OddsRatio_working_3-way'!X12^(1/3)*SIN(('OddsRatio_working_3-way'!Y12+4*PI())/3)</f>
        <v>-0.46862445546315562</v>
      </c>
      <c r="AF12" s="11">
        <f>-'OddsRatio_working_3-way'!U12/(3*'OddsRatio_working_3-way'!X12^(1/3))*COS(('OddsRatio_working_3-way'!Y12)/3)</f>
        <v>0.52549306763714965</v>
      </c>
      <c r="AG12" s="11">
        <f>-'OddsRatio_working_3-way'!U12/(3*'OddsRatio_working_3-way'!X12^(1/3))*COS(('OddsRatio_working_3-way'!Y12+2*PI())/3)</f>
        <v>-0.2861882988943345</v>
      </c>
      <c r="AH12" s="11">
        <f>-'OddsRatio_working_3-way'!U12/(3*'OddsRatio_working_3-way'!X12^(1/3))*COS(('OddsRatio_working_3-way'!Y12+4*PI())/3)</f>
        <v>-0.23930476874281523</v>
      </c>
      <c r="AI12" s="11">
        <f>'OddsRatio_working_3-way'!U12/(3*'OddsRatio_working_3-way'!X12^(1/3))*SIN(('OddsRatio_working_3-way'!Y12)/3)</f>
        <v>-2.7068218753539607E-2</v>
      </c>
      <c r="AJ12" s="11">
        <f>'OddsRatio_working_3-way'!U12/(3*'OddsRatio_working_3-way'!X12^(1/3))*SIN(('OddsRatio_working_3-way'!Y12+2*PI())/3)</f>
        <v>-0.44155623670961597</v>
      </c>
      <c r="AK12" s="11">
        <f>'OddsRatio_working_3-way'!U12/(3*'OddsRatio_working_3-way'!X12^(1/3))*SIN(('OddsRatio_working_3-way'!Y12+4*PI())/3)</f>
        <v>0.46862445546315562</v>
      </c>
      <c r="AL12" s="11">
        <f>'OddsRatio_working_3-way'!Z12+'OddsRatio_working_3-way'!AF12</f>
        <v>1.0509861352742993</v>
      </c>
      <c r="AM12" s="11">
        <f>'OddsRatio_working_3-way'!AA12+'OddsRatio_working_3-way'!AG12</f>
        <v>-0.57237659778866901</v>
      </c>
      <c r="AN12" s="11">
        <f>'OddsRatio_working_3-way'!AB12+'OddsRatio_working_3-way'!AH12</f>
        <v>-0.47860953748563045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1.0509861352742993</v>
      </c>
      <c r="AS12" s="11">
        <f>IF(('OddsRatio_working_3-way'!X12=0),IF(Q12&gt;0,-Q12^(1/3),(-Q12)^(1/3)),'OddsRatio_working_3-way'!AM12-'OddsRatio_working_3-way'!R12/3)</f>
        <v>-0.57237659778866901</v>
      </c>
      <c r="AT12" s="11">
        <f>IF(('OddsRatio_working_3-way'!X12=0),IF(Q12&gt;0,-Q12^(1/3),(-Q12)^(1/3)),'OddsRatio_working_3-way'!AN12-'OddsRatio_working_3-way'!R12/3)</f>
        <v>-0.47860953748563045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4.84</v>
      </c>
      <c r="B13" s="4">
        <f>IF('True_Odds_Calculator_3-way'!B14="","",'True_Odds_Calculator_3-way'!B14)</f>
        <v>3.74</v>
      </c>
      <c r="C13" s="4">
        <f>IF('True_Odds_Calculator_3-way'!C14="","",'True_Odds_Calculator_3-way'!C14)</f>
        <v>1.78</v>
      </c>
      <c r="D13" s="9">
        <f t="shared" si="13"/>
        <v>0.19702418545302722</v>
      </c>
      <c r="E13" s="9">
        <f t="shared" si="14"/>
        <v>0.25588191722444814</v>
      </c>
      <c r="F13" s="9">
        <f t="shared" si="15"/>
        <v>0.54709389732252489</v>
      </c>
      <c r="G13" s="9">
        <f t="shared" si="16"/>
        <v>1.0613330772435954</v>
      </c>
      <c r="H13" s="9">
        <f t="shared" si="17"/>
        <v>5.0755190166154058</v>
      </c>
      <c r="I13" s="9">
        <f t="shared" si="18"/>
        <v>3.9080526316474518</v>
      </c>
      <c r="J13" s="9">
        <f t="shared" si="19"/>
        <v>1.8278398002500038</v>
      </c>
      <c r="K13" s="11">
        <f t="shared" si="20"/>
        <v>0.20661157024793389</v>
      </c>
      <c r="L13" s="11">
        <f t="shared" si="21"/>
        <v>0.26737967914438499</v>
      </c>
      <c r="M13" s="11">
        <f t="shared" si="22"/>
        <v>0.5617977528089888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-0.25470614553657933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0.22842353497338119</v>
      </c>
      <c r="Q13" s="11">
        <f>2*'OddsRatio_working_3-way'!K13*'OddsRatio_working_3-way'!L13*'OddsRatio_working_3-way'!M13</f>
        <v>6.2071612764505756E-2</v>
      </c>
      <c r="R13" s="11">
        <f t="shared" si="23"/>
        <v>0</v>
      </c>
      <c r="S13" s="11">
        <f t="shared" si="24"/>
        <v>-0.89681202819888928</v>
      </c>
      <c r="T13" s="11">
        <f t="shared" si="25"/>
        <v>-0.2436989207062199</v>
      </c>
      <c r="U13" s="11">
        <f>'OddsRatio_working_3-way'!S13-'OddsRatio_working_3-way'!R13^2/3</f>
        <v>-0.89681202819888928</v>
      </c>
      <c r="V13" s="11">
        <f>'OddsRatio_working_3-way'!S13*'OddsRatio_working_3-way'!R13/3-2*'OddsRatio_working_3-way'!R13^3/27-'OddsRatio_working_3-way'!T13</f>
        <v>0.2436989207062199</v>
      </c>
      <c r="W13" s="11">
        <f>'OddsRatio_working_3-way'!V13^2+4*'OddsRatio_working_3-way'!U13^3/27</f>
        <v>-4.7467226663923195E-2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0.16344447881260754</v>
      </c>
      <c r="Y13" s="11">
        <f>IF('OddsRatio_working_3-way'!W13&gt;=0,IF('OddsRatio_working_3-way'!V13+SQRT('OddsRatio_working_3-way'!W13)&gt;0,0,PI()),ACOS('OddsRatio_working_3-way'!V13/(2*'OddsRatio_working_3-way'!X13)))</f>
        <v>0.72949691849448139</v>
      </c>
      <c r="Z13" s="11">
        <f>'OddsRatio_working_3-way'!X13^(1/3)*COS('OddsRatio_working_3-way'!Y13/3)</f>
        <v>0.53066653862179769</v>
      </c>
      <c r="AA13" s="11">
        <f>'OddsRatio_working_3-way'!X13^(1/3)*COS(('OddsRatio_working_3-way'!Y13+2*PI())/3)</f>
        <v>-0.37934105694004444</v>
      </c>
      <c r="AB13" s="11">
        <f>'OddsRatio_working_3-way'!X13^(1/3)*COS(('OddsRatio_working_3-way'!Y13+4*PI())/3)</f>
        <v>-0.15132548168175342</v>
      </c>
      <c r="AC13" s="11">
        <f>'OddsRatio_working_3-way'!X13^(1/3)*SIN('OddsRatio_working_3-way'!Y13/3)</f>
        <v>0.13164485375480189</v>
      </c>
      <c r="AD13" s="11">
        <f>'OddsRatio_working_3-way'!X13^(1/3)*SIN(('OddsRatio_working_3-way'!Y13+2*PI())/3)</f>
        <v>0.39374827650743194</v>
      </c>
      <c r="AE13" s="11">
        <f>'OddsRatio_working_3-way'!X13^(1/3)*SIN(('OddsRatio_working_3-way'!Y13+4*PI())/3)</f>
        <v>-0.52539313026223367</v>
      </c>
      <c r="AF13" s="11">
        <f>-'OddsRatio_working_3-way'!U13/(3*'OddsRatio_working_3-way'!X13^(1/3))*COS(('OddsRatio_working_3-way'!Y13)/3)</f>
        <v>0.53066653862179769</v>
      </c>
      <c r="AG13" s="11">
        <f>-'OddsRatio_working_3-way'!U13/(3*'OddsRatio_working_3-way'!X13^(1/3))*COS(('OddsRatio_working_3-way'!Y13+2*PI())/3)</f>
        <v>-0.37934105694004444</v>
      </c>
      <c r="AH13" s="11">
        <f>-'OddsRatio_working_3-way'!U13/(3*'OddsRatio_working_3-way'!X13^(1/3))*COS(('OddsRatio_working_3-way'!Y13+4*PI())/3)</f>
        <v>-0.15132548168175342</v>
      </c>
      <c r="AI13" s="11">
        <f>'OddsRatio_working_3-way'!U13/(3*'OddsRatio_working_3-way'!X13^(1/3))*SIN(('OddsRatio_working_3-way'!Y13)/3)</f>
        <v>-0.13164485375480189</v>
      </c>
      <c r="AJ13" s="11">
        <f>'OddsRatio_working_3-way'!U13/(3*'OddsRatio_working_3-way'!X13^(1/3))*SIN(('OddsRatio_working_3-way'!Y13+2*PI())/3)</f>
        <v>-0.39374827650743194</v>
      </c>
      <c r="AK13" s="11">
        <f>'OddsRatio_working_3-way'!U13/(3*'OddsRatio_working_3-way'!X13^(1/3))*SIN(('OddsRatio_working_3-way'!Y13+4*PI())/3)</f>
        <v>0.52539313026223367</v>
      </c>
      <c r="AL13" s="11">
        <f>'OddsRatio_working_3-way'!Z13+'OddsRatio_working_3-way'!AF13</f>
        <v>1.0613330772435954</v>
      </c>
      <c r="AM13" s="11">
        <f>'OddsRatio_working_3-way'!AA13+'OddsRatio_working_3-way'!AG13</f>
        <v>-0.75868211388008888</v>
      </c>
      <c r="AN13" s="11">
        <f>'OddsRatio_working_3-way'!AB13+'OddsRatio_working_3-way'!AH13</f>
        <v>-0.30265096336350683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1.0613330772435954</v>
      </c>
      <c r="AS13" s="11">
        <f>IF(('OddsRatio_working_3-way'!X13=0),IF(Q13&gt;0,-Q13^(1/3),(-Q13)^(1/3)),'OddsRatio_working_3-way'!AM13-'OddsRatio_working_3-way'!R13/3)</f>
        <v>-0.75868211388008888</v>
      </c>
      <c r="AT13" s="11">
        <f>IF(('OddsRatio_working_3-way'!X13=0),IF(Q13&gt;0,-Q13^(1/3),(-Q13)^(1/3)),'OddsRatio_working_3-way'!AN13-'OddsRatio_working_3-way'!R13/3)</f>
        <v>-0.30265096336350683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4.51</v>
      </c>
      <c r="B14" s="4">
        <f>IF('True_Odds_Calculator_3-way'!B15="","",'True_Odds_Calculator_3-way'!B15)</f>
        <v>2.87</v>
      </c>
      <c r="C14" s="4">
        <f>IF('True_Odds_Calculator_3-way'!C15="","",'True_Odds_Calculator_3-way'!C15)</f>
        <v>2.16</v>
      </c>
      <c r="D14" s="9">
        <f t="shared" si="13"/>
        <v>0.21297275038947777</v>
      </c>
      <c r="E14" s="9">
        <f t="shared" si="14"/>
        <v>0.33683714241470758</v>
      </c>
      <c r="F14" s="9">
        <f t="shared" si="15"/>
        <v>0.45019010719581454</v>
      </c>
      <c r="G14" s="9">
        <f t="shared" si="16"/>
        <v>1.0528308773224331</v>
      </c>
      <c r="H14" s="9">
        <f t="shared" si="17"/>
        <v>4.6954363794017402</v>
      </c>
      <c r="I14" s="9">
        <f t="shared" si="18"/>
        <v>2.9687937405929503</v>
      </c>
      <c r="J14" s="9">
        <f t="shared" si="19"/>
        <v>2.2212838176940224</v>
      </c>
      <c r="K14" s="11">
        <f t="shared" si="20"/>
        <v>0.22172949002217296</v>
      </c>
      <c r="L14" s="11">
        <f t="shared" si="21"/>
        <v>0.34843205574912889</v>
      </c>
      <c r="M14" s="11">
        <f t="shared" si="22"/>
        <v>0.46296296296296291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-0.27232939576782522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0.23391903225335703</v>
      </c>
      <c r="Q14" s="11">
        <f>2*'OddsRatio_working_3-way'!K14*'OddsRatio_working_3-way'!L14*'OddsRatio_working_3-way'!M14</f>
        <v>7.1534872248733034E-2</v>
      </c>
      <c r="R14" s="11">
        <f t="shared" si="23"/>
        <v>0</v>
      </c>
      <c r="S14" s="11">
        <f t="shared" si="24"/>
        <v>-0.85895623420978395</v>
      </c>
      <c r="T14" s="11">
        <f t="shared" si="25"/>
        <v>-0.26267774746476574</v>
      </c>
      <c r="U14" s="11">
        <f>'OddsRatio_working_3-way'!S14-'OddsRatio_working_3-way'!R14^2/3</f>
        <v>-0.85895623420978395</v>
      </c>
      <c r="V14" s="11">
        <f>'OddsRatio_working_3-way'!S14*'OddsRatio_working_3-way'!R14/3-2*'OddsRatio_working_3-way'!R14^3/27-'OddsRatio_working_3-way'!T14</f>
        <v>0.26267774746476574</v>
      </c>
      <c r="W14" s="11">
        <f>'OddsRatio_working_3-way'!V14^2+4*'OddsRatio_working_3-way'!U14^3/27</f>
        <v>-2.4888238335113069E-2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0.15320561131064711</v>
      </c>
      <c r="Y14" s="11">
        <f>IF('OddsRatio_working_3-way'!W14&gt;=0,IF('OddsRatio_working_3-way'!V14+SQRT('OddsRatio_working_3-way'!W14)&gt;0,0,PI()),ACOS('OddsRatio_working_3-way'!V14/(2*'OddsRatio_working_3-way'!X14)))</f>
        <v>0.54084883898580483</v>
      </c>
      <c r="Z14" s="11">
        <f>'OddsRatio_working_3-way'!X14^(1/3)*COS('OddsRatio_working_3-way'!Y14/3)</f>
        <v>0.52641543866121654</v>
      </c>
      <c r="AA14" s="11">
        <f>'OddsRatio_working_3-way'!X14^(1/3)*COS(('OddsRatio_working_3-way'!Y14+2*PI())/3)</f>
        <v>-0.34629892227523579</v>
      </c>
      <c r="AB14" s="11">
        <f>'OddsRatio_working_3-way'!X14^(1/3)*COS(('OddsRatio_working_3-way'!Y14+4*PI())/3)</f>
        <v>-0.18011651638598061</v>
      </c>
      <c r="AC14" s="11">
        <f>'OddsRatio_working_3-way'!X14^(1/3)*SIN('OddsRatio_working_3-way'!Y14/3)</f>
        <v>9.5945456774741103E-2</v>
      </c>
      <c r="AD14" s="11">
        <f>'OddsRatio_working_3-way'!X14^(1/3)*SIN(('OddsRatio_working_3-way'!Y14+2*PI())/3)</f>
        <v>0.40791641443757187</v>
      </c>
      <c r="AE14" s="11">
        <f>'OddsRatio_working_3-way'!X14^(1/3)*SIN(('OddsRatio_working_3-way'!Y14+4*PI())/3)</f>
        <v>-0.50386187121231307</v>
      </c>
      <c r="AF14" s="11">
        <f>-'OddsRatio_working_3-way'!U14/(3*'OddsRatio_working_3-way'!X14^(1/3))*COS(('OddsRatio_working_3-way'!Y14)/3)</f>
        <v>0.52641543866121643</v>
      </c>
      <c r="AG14" s="11">
        <f>-'OddsRatio_working_3-way'!U14/(3*'OddsRatio_working_3-way'!X14^(1/3))*COS(('OddsRatio_working_3-way'!Y14+2*PI())/3)</f>
        <v>-0.34629892227523573</v>
      </c>
      <c r="AH14" s="11">
        <f>-'OddsRatio_working_3-way'!U14/(3*'OddsRatio_working_3-way'!X14^(1/3))*COS(('OddsRatio_working_3-way'!Y14+4*PI())/3)</f>
        <v>-0.18011651638598059</v>
      </c>
      <c r="AI14" s="11">
        <f>'OddsRatio_working_3-way'!U14/(3*'OddsRatio_working_3-way'!X14^(1/3))*SIN(('OddsRatio_working_3-way'!Y14)/3)</f>
        <v>-9.5945456774741089E-2</v>
      </c>
      <c r="AJ14" s="11">
        <f>'OddsRatio_working_3-way'!U14/(3*'OddsRatio_working_3-way'!X14^(1/3))*SIN(('OddsRatio_working_3-way'!Y14+2*PI())/3)</f>
        <v>-0.40791641443757182</v>
      </c>
      <c r="AK14" s="11">
        <f>'OddsRatio_working_3-way'!U14/(3*'OddsRatio_working_3-way'!X14^(1/3))*SIN(('OddsRatio_working_3-way'!Y14+4*PI())/3)</f>
        <v>0.50386187121231296</v>
      </c>
      <c r="AL14" s="11">
        <f>'OddsRatio_working_3-way'!Z14+'OddsRatio_working_3-way'!AF14</f>
        <v>1.0528308773224331</v>
      </c>
      <c r="AM14" s="11">
        <f>'OddsRatio_working_3-way'!AA14+'OddsRatio_working_3-way'!AG14</f>
        <v>-0.69259784455047146</v>
      </c>
      <c r="AN14" s="11">
        <f>'OddsRatio_working_3-way'!AB14+'OddsRatio_working_3-way'!AH14</f>
        <v>-0.36023303277196117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1.0528308773224331</v>
      </c>
      <c r="AS14" s="11">
        <f>IF(('OddsRatio_working_3-way'!X14=0),IF(Q14&gt;0,-Q14^(1/3),(-Q14)^(1/3)),'OddsRatio_working_3-way'!AM14-'OddsRatio_working_3-way'!R14/3)</f>
        <v>-0.69259784455047146</v>
      </c>
      <c r="AT14" s="11">
        <f>IF(('OddsRatio_working_3-way'!X14=0),IF(Q14&gt;0,-Q14^(1/3),(-Q14)^(1/3)),'OddsRatio_working_3-way'!AN14-'OddsRatio_working_3-way'!R14/3)</f>
        <v>-0.36023303277196117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1.64</v>
      </c>
      <c r="B15" s="4">
        <f>IF('True_Odds_Calculator_3-way'!B16="","",'True_Odds_Calculator_3-way'!B16)</f>
        <v>3.86</v>
      </c>
      <c r="C15" s="4">
        <f>IF('True_Odds_Calculator_3-way'!C16="","",'True_Odds_Calculator_3-way'!C16)</f>
        <v>6.15</v>
      </c>
      <c r="D15" s="9">
        <f t="shared" si="13"/>
        <v>0.59637957796293195</v>
      </c>
      <c r="E15" s="9">
        <f t="shared" si="14"/>
        <v>0.24848545066036121</v>
      </c>
      <c r="F15" s="9">
        <f t="shared" si="15"/>
        <v>0.15513497137670665</v>
      </c>
      <c r="G15" s="9">
        <f t="shared" si="16"/>
        <v>1.057475696245449</v>
      </c>
      <c r="H15" s="9">
        <f t="shared" si="17"/>
        <v>1.6767844455970877</v>
      </c>
      <c r="I15" s="9">
        <f t="shared" si="18"/>
        <v>4.0243804912619847</v>
      </c>
      <c r="J15" s="9">
        <f t="shared" si="19"/>
        <v>6.445999835664062</v>
      </c>
      <c r="K15" s="11">
        <f t="shared" si="20"/>
        <v>0.6097560975609756</v>
      </c>
      <c r="L15" s="11">
        <f t="shared" si="21"/>
        <v>0.2590673575129534</v>
      </c>
      <c r="M15" s="11">
        <f t="shared" si="22"/>
        <v>0.16260162601626016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-0.24212908880005002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0.22218249479348073</v>
      </c>
      <c r="Q15" s="11">
        <f>2*'OddsRatio_working_3-way'!K15*'OddsRatio_working_3-way'!L15*'OddsRatio_working_3-way'!M15</f>
        <v>5.1371675096758551E-2</v>
      </c>
      <c r="R15" s="11">
        <f t="shared" si="23"/>
        <v>0</v>
      </c>
      <c r="S15" s="11">
        <f t="shared" si="24"/>
        <v>-0.91762000135786592</v>
      </c>
      <c r="T15" s="11">
        <f t="shared" si="25"/>
        <v>-0.21216647430239674</v>
      </c>
      <c r="U15" s="11">
        <f>'OddsRatio_working_3-way'!S15-'OddsRatio_working_3-way'!R15^2/3</f>
        <v>-0.91762000135786592</v>
      </c>
      <c r="V15" s="11">
        <f>'OddsRatio_working_3-way'!S15*'OddsRatio_working_3-way'!R15/3-2*'OddsRatio_working_3-way'!R15^3/27-'OddsRatio_working_3-way'!T15</f>
        <v>0.21216647430239674</v>
      </c>
      <c r="W15" s="11">
        <f>'OddsRatio_working_3-way'!V15^2+4*'OddsRatio_working_3-way'!U15^3/27</f>
        <v>-6.9453583877320813E-2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0.16916574468197632</v>
      </c>
      <c r="Y15" s="11">
        <f>IF('OddsRatio_working_3-way'!W15&gt;=0,IF('OddsRatio_working_3-way'!V15+SQRT('OddsRatio_working_3-way'!W15)&gt;0,0,PI()),ACOS('OddsRatio_working_3-way'!V15/(2*'OddsRatio_working_3-way'!X15)))</f>
        <v>0.89297629781806298</v>
      </c>
      <c r="Z15" s="11">
        <f>'OddsRatio_working_3-way'!X15^(1/3)*COS('OddsRatio_working_3-way'!Y15/3)</f>
        <v>0.52873784812272451</v>
      </c>
      <c r="AA15" s="11">
        <f>'OddsRatio_working_3-way'!X15^(1/3)*COS(('OddsRatio_working_3-way'!Y15+2*PI())/3)</f>
        <v>-0.4048403315127701</v>
      </c>
      <c r="AB15" s="11">
        <f>'OddsRatio_working_3-way'!X15^(1/3)*COS(('OddsRatio_working_3-way'!Y15+4*PI())/3)</f>
        <v>-0.12389751660995429</v>
      </c>
      <c r="AC15" s="11">
        <f>'OddsRatio_working_3-way'!X15^(1/3)*SIN('OddsRatio_working_3-way'!Y15/3)</f>
        <v>0.16220240981103196</v>
      </c>
      <c r="AD15" s="11">
        <f>'OddsRatio_working_3-way'!X15^(1/3)*SIN(('OddsRatio_working_3-way'!Y15+2*PI())/3)</f>
        <v>0.37679920351108181</v>
      </c>
      <c r="AE15" s="11">
        <f>'OddsRatio_working_3-way'!X15^(1/3)*SIN(('OddsRatio_working_3-way'!Y15+4*PI())/3)</f>
        <v>-0.53900161332211372</v>
      </c>
      <c r="AF15" s="11">
        <f>-'OddsRatio_working_3-way'!U15/(3*'OddsRatio_working_3-way'!X15^(1/3))*COS(('OddsRatio_working_3-way'!Y15)/3)</f>
        <v>0.52873784812272462</v>
      </c>
      <c r="AG15" s="11">
        <f>-'OddsRatio_working_3-way'!U15/(3*'OddsRatio_working_3-way'!X15^(1/3))*COS(('OddsRatio_working_3-way'!Y15+2*PI())/3)</f>
        <v>-0.40484033151277016</v>
      </c>
      <c r="AH15" s="11">
        <f>-'OddsRatio_working_3-way'!U15/(3*'OddsRatio_working_3-way'!X15^(1/3))*COS(('OddsRatio_working_3-way'!Y15+4*PI())/3)</f>
        <v>-0.12389751660995432</v>
      </c>
      <c r="AI15" s="11">
        <f>'OddsRatio_working_3-way'!U15/(3*'OddsRatio_working_3-way'!X15^(1/3))*SIN(('OddsRatio_working_3-way'!Y15)/3)</f>
        <v>-0.16220240981103198</v>
      </c>
      <c r="AJ15" s="11">
        <f>'OddsRatio_working_3-way'!U15/(3*'OddsRatio_working_3-way'!X15^(1/3))*SIN(('OddsRatio_working_3-way'!Y15+2*PI())/3)</f>
        <v>-0.37679920351108187</v>
      </c>
      <c r="AK15" s="11">
        <f>'OddsRatio_working_3-way'!U15/(3*'OddsRatio_working_3-way'!X15^(1/3))*SIN(('OddsRatio_working_3-way'!Y15+4*PI())/3)</f>
        <v>0.53900161332211383</v>
      </c>
      <c r="AL15" s="11">
        <f>'OddsRatio_working_3-way'!Z15+'OddsRatio_working_3-way'!AF15</f>
        <v>1.057475696245449</v>
      </c>
      <c r="AM15" s="11">
        <f>'OddsRatio_working_3-way'!AA15+'OddsRatio_working_3-way'!AG15</f>
        <v>-0.8096806630255402</v>
      </c>
      <c r="AN15" s="11">
        <f>'OddsRatio_working_3-way'!AB15+'OddsRatio_working_3-way'!AH15</f>
        <v>-0.24779503321990862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1.057475696245449</v>
      </c>
      <c r="AS15" s="11">
        <f>IF(('OddsRatio_working_3-way'!X15=0),IF(Q15&gt;0,-Q15^(1/3),(-Q15)^(1/3)),'OddsRatio_working_3-way'!AM15-'OddsRatio_working_3-way'!R15/3)</f>
        <v>-0.8096806630255402</v>
      </c>
      <c r="AT15" s="11">
        <f>IF(('OddsRatio_working_3-way'!X15=0),IF(Q15&gt;0,-Q15^(1/3),(-Q15)^(1/3)),'OddsRatio_working_3-way'!AN15-'OddsRatio_working_3-way'!R15/3)</f>
        <v>-0.24779503321990862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2.0499999999999998</v>
      </c>
      <c r="B16" s="4">
        <f>IF('True_Odds_Calculator_3-way'!B17="","",'True_Odds_Calculator_3-way'!B17)</f>
        <v>3.46</v>
      </c>
      <c r="C16" s="4">
        <f>IF('True_Odds_Calculator_3-way'!C17="","",'True_Odds_Calculator_3-way'!C17)</f>
        <v>3.97</v>
      </c>
      <c r="D16" s="9">
        <f t="shared" si="13"/>
        <v>0.47659596693775796</v>
      </c>
      <c r="E16" s="9">
        <f t="shared" si="14"/>
        <v>0.27988023098106213</v>
      </c>
      <c r="F16" s="9">
        <f t="shared" si="15"/>
        <v>0.24352380208118019</v>
      </c>
      <c r="G16" s="9">
        <f t="shared" si="16"/>
        <v>1.0459174354552392</v>
      </c>
      <c r="H16" s="9">
        <f t="shared" si="17"/>
        <v>2.0982133072280007</v>
      </c>
      <c r="I16" s="9">
        <f t="shared" si="18"/>
        <v>3.5729568912198881</v>
      </c>
      <c r="J16" s="9">
        <f t="shared" si="19"/>
        <v>4.1063747833020603</v>
      </c>
      <c r="K16" s="11">
        <f t="shared" si="20"/>
        <v>0.48780487804878053</v>
      </c>
      <c r="L16" s="11">
        <f t="shared" si="21"/>
        <v>0.28901734104046245</v>
      </c>
      <c r="M16" s="11">
        <f t="shared" si="22"/>
        <v>0.25188916876574308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-0.27243342409108784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0.23012009214747148</v>
      </c>
      <c r="Q16" s="11">
        <f>2*'OddsRatio_working_3-way'!K16*'OddsRatio_working_3-way'!L16*'OddsRatio_working_3-way'!M16</f>
        <v>7.1024719798602323E-2</v>
      </c>
      <c r="R16" s="11">
        <f t="shared" si="23"/>
        <v>0</v>
      </c>
      <c r="S16" s="11">
        <f t="shared" si="24"/>
        <v>-0.84468377151303964</v>
      </c>
      <c r="T16" s="11">
        <f t="shared" si="25"/>
        <v>-0.26070486775093821</v>
      </c>
      <c r="U16" s="11">
        <f>'OddsRatio_working_3-way'!S16-'OddsRatio_working_3-way'!R16^2/3</f>
        <v>-0.84468377151303964</v>
      </c>
      <c r="V16" s="11">
        <f>'OddsRatio_working_3-way'!S16*'OddsRatio_working_3-way'!R16/3-2*'OddsRatio_working_3-way'!R16^3/27-'OddsRatio_working_3-way'!T16</f>
        <v>0.26070486775093821</v>
      </c>
      <c r="W16" s="11">
        <f>'OddsRatio_working_3-way'!V16^2+4*'OddsRatio_working_3-way'!U16^3/27</f>
        <v>-2.1318007980347636E-2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0.14940300871249365</v>
      </c>
      <c r="Y16" s="11">
        <f>IF('OddsRatio_working_3-way'!W16&gt;=0,IF('OddsRatio_working_3-way'!V16+SQRT('OddsRatio_working_3-way'!W16)&gt;0,0,PI()),ACOS('OddsRatio_working_3-way'!V16/(2*'OddsRatio_working_3-way'!X16)))</f>
        <v>0.51052380119385399</v>
      </c>
      <c r="Z16" s="11">
        <f>'OddsRatio_working_3-way'!X16^(1/3)*COS('OddsRatio_working_3-way'!Y16/3)</f>
        <v>0.5229587177276197</v>
      </c>
      <c r="AA16" s="11">
        <f>'OddsRatio_working_3-way'!X16^(1/3)*COS(('OddsRatio_working_3-way'!Y16+2*PI())/3)</f>
        <v>-0.33930337535468974</v>
      </c>
      <c r="AB16" s="11">
        <f>'OddsRatio_working_3-way'!X16^(1/3)*COS(('OddsRatio_working_3-way'!Y16+4*PI())/3)</f>
        <v>-0.18365534237293007</v>
      </c>
      <c r="AC16" s="11">
        <f>'OddsRatio_working_3-way'!X16^(1/3)*SIN('OddsRatio_working_3-way'!Y16/3)</f>
        <v>8.9863433740854939E-2</v>
      </c>
      <c r="AD16" s="11">
        <f>'OddsRatio_working_3-way'!X16^(1/3)*SIN(('OddsRatio_working_3-way'!Y16+2*PI())/3)</f>
        <v>0.40796381781222679</v>
      </c>
      <c r="AE16" s="11">
        <f>'OddsRatio_working_3-way'!X16^(1/3)*SIN(('OddsRatio_working_3-way'!Y16+4*PI())/3)</f>
        <v>-0.4978272515530815</v>
      </c>
      <c r="AF16" s="11">
        <f>-'OddsRatio_working_3-way'!U16/(3*'OddsRatio_working_3-way'!X16^(1/3))*COS(('OddsRatio_working_3-way'!Y16)/3)</f>
        <v>0.52295871772761959</v>
      </c>
      <c r="AG16" s="11">
        <f>-'OddsRatio_working_3-way'!U16/(3*'OddsRatio_working_3-way'!X16^(1/3))*COS(('OddsRatio_working_3-way'!Y16+2*PI())/3)</f>
        <v>-0.33930337535468968</v>
      </c>
      <c r="AH16" s="11">
        <f>-'OddsRatio_working_3-way'!U16/(3*'OddsRatio_working_3-way'!X16^(1/3))*COS(('OddsRatio_working_3-way'!Y16+4*PI())/3)</f>
        <v>-0.18365534237293005</v>
      </c>
      <c r="AI16" s="11">
        <f>'OddsRatio_working_3-way'!U16/(3*'OddsRatio_working_3-way'!X16^(1/3))*SIN(('OddsRatio_working_3-way'!Y16)/3)</f>
        <v>-8.9863433740854926E-2</v>
      </c>
      <c r="AJ16" s="11">
        <f>'OddsRatio_working_3-way'!U16/(3*'OddsRatio_working_3-way'!X16^(1/3))*SIN(('OddsRatio_working_3-way'!Y16+2*PI())/3)</f>
        <v>-0.40796381781222674</v>
      </c>
      <c r="AK16" s="11">
        <f>'OddsRatio_working_3-way'!U16/(3*'OddsRatio_working_3-way'!X16^(1/3))*SIN(('OddsRatio_working_3-way'!Y16+4*PI())/3)</f>
        <v>0.49782725155308138</v>
      </c>
      <c r="AL16" s="11">
        <f>'OddsRatio_working_3-way'!Z16+'OddsRatio_working_3-way'!AF16</f>
        <v>1.0459174354552392</v>
      </c>
      <c r="AM16" s="11">
        <f>'OddsRatio_working_3-way'!AA16+'OddsRatio_working_3-way'!AG16</f>
        <v>-0.67860675070937937</v>
      </c>
      <c r="AN16" s="11">
        <f>'OddsRatio_working_3-way'!AB16+'OddsRatio_working_3-way'!AH16</f>
        <v>-0.36731068474586015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1.0459174354552392</v>
      </c>
      <c r="AS16" s="11">
        <f>IF(('OddsRatio_working_3-way'!X16=0),IF(Q16&gt;0,-Q16^(1/3),(-Q16)^(1/3)),'OddsRatio_working_3-way'!AM16-'OddsRatio_working_3-way'!R16/3)</f>
        <v>-0.67860675070937937</v>
      </c>
      <c r="AT16" s="11">
        <f>IF(('OddsRatio_working_3-way'!X16=0),IF(Q16&gt;0,-Q16^(1/3),(-Q16)^(1/3)),'OddsRatio_working_3-way'!AN16-'OddsRatio_working_3-way'!R16/3)</f>
        <v>-0.36731068474586015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1.85</v>
      </c>
      <c r="B17" s="4">
        <f>IF('True_Odds_Calculator_3-way'!B18="","",'True_Odds_Calculator_3-way'!B18)</f>
        <v>3.39</v>
      </c>
      <c r="C17" s="4">
        <f>IF('True_Odds_Calculator_3-way'!C18="","",'True_Odds_Calculator_3-way'!C18)</f>
        <v>4.68</v>
      </c>
      <c r="D17" s="9">
        <f t="shared" si="13"/>
        <v>0.52070609804063805</v>
      </c>
      <c r="E17" s="9">
        <f t="shared" si="14"/>
        <v>0.27869571768489643</v>
      </c>
      <c r="F17" s="9">
        <f t="shared" si="15"/>
        <v>0.20059818427446546</v>
      </c>
      <c r="G17" s="9">
        <f t="shared" si="16"/>
        <v>1.0829048879925209</v>
      </c>
      <c r="H17" s="9">
        <f t="shared" si="17"/>
        <v>1.920469154793643</v>
      </c>
      <c r="I17" s="9">
        <f t="shared" si="18"/>
        <v>3.588142682302125</v>
      </c>
      <c r="J17" s="9">
        <f t="shared" si="19"/>
        <v>4.9850899878124766</v>
      </c>
      <c r="K17" s="11">
        <f t="shared" si="20"/>
        <v>0.54054054054054046</v>
      </c>
      <c r="L17" s="11">
        <f t="shared" si="21"/>
        <v>0.29498525073746312</v>
      </c>
      <c r="M17" s="11">
        <f t="shared" si="22"/>
        <v>0.21367521367521369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-0.2547108033833696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0.23577014727457196</v>
      </c>
      <c r="Q17" s="11">
        <f>2*'OddsRatio_working_3-way'!K17*'OddsRatio_working_3-way'!L17*'OddsRatio_working_3-way'!M17</f>
        <v>6.8141661062015038E-2</v>
      </c>
      <c r="R17" s="11">
        <f t="shared" si="23"/>
        <v>0</v>
      </c>
      <c r="S17" s="11">
        <f t="shared" si="24"/>
        <v>-0.92563858361245188</v>
      </c>
      <c r="T17" s="11">
        <f t="shared" si="25"/>
        <v>-0.26752560220013072</v>
      </c>
      <c r="U17" s="11">
        <f>'OddsRatio_working_3-way'!S17-'OddsRatio_working_3-way'!R17^2/3</f>
        <v>-0.92563858361245188</v>
      </c>
      <c r="V17" s="11">
        <f>'OddsRatio_working_3-way'!S17*'OddsRatio_working_3-way'!R17/3-2*'OddsRatio_working_3-way'!R17^3/27-'OddsRatio_working_3-way'!T17</f>
        <v>0.26752560220013072</v>
      </c>
      <c r="W17" s="11">
        <f>'OddsRatio_working_3-way'!V17^2+4*'OddsRatio_working_3-way'!U17^3/27</f>
        <v>-4.5925373824520874E-2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0.17138795294379902</v>
      </c>
      <c r="Y17" s="11">
        <f>IF('OddsRatio_working_3-way'!W17&gt;=0,IF('OddsRatio_working_3-way'!V17+SQRT('OddsRatio_working_3-way'!W17)&gt;0,0,PI()),ACOS('OddsRatio_working_3-way'!V17/(2*'OddsRatio_working_3-way'!X17)))</f>
        <v>0.67538240308397657</v>
      </c>
      <c r="Z17" s="11">
        <f>'OddsRatio_working_3-way'!X17^(1/3)*COS('OddsRatio_working_3-way'!Y17/3)</f>
        <v>0.54145244399626047</v>
      </c>
      <c r="AA17" s="11">
        <f>'OddsRatio_working_3-way'!X17^(1/3)*COS(('OddsRatio_working_3-way'!Y17+2*PI())/3)</f>
        <v>-0.37811143546334736</v>
      </c>
      <c r="AB17" s="11">
        <f>'OddsRatio_working_3-way'!X17^(1/3)*COS(('OddsRatio_working_3-way'!Y17+4*PI())/3)</f>
        <v>-0.16334100853291353</v>
      </c>
      <c r="AC17" s="11">
        <f>'OddsRatio_working_3-way'!X17^(1/3)*SIN('OddsRatio_working_3-way'!Y17/3)</f>
        <v>0.12399776380225702</v>
      </c>
      <c r="AD17" s="11">
        <f>'OddsRatio_working_3-way'!X17^(1/3)*SIN(('OddsRatio_working_3-way'!Y17+2*PI())/3)</f>
        <v>0.40691268954080417</v>
      </c>
      <c r="AE17" s="11">
        <f>'OddsRatio_working_3-way'!X17^(1/3)*SIN(('OddsRatio_working_3-way'!Y17+4*PI())/3)</f>
        <v>-0.53091045334306108</v>
      </c>
      <c r="AF17" s="11">
        <f>-'OddsRatio_working_3-way'!U17/(3*'OddsRatio_working_3-way'!X17^(1/3))*COS(('OddsRatio_working_3-way'!Y17)/3)</f>
        <v>0.54145244399626047</v>
      </c>
      <c r="AG17" s="11">
        <f>-'OddsRatio_working_3-way'!U17/(3*'OddsRatio_working_3-way'!X17^(1/3))*COS(('OddsRatio_working_3-way'!Y17+2*PI())/3)</f>
        <v>-0.37811143546334736</v>
      </c>
      <c r="AH17" s="11">
        <f>-'OddsRatio_working_3-way'!U17/(3*'OddsRatio_working_3-way'!X17^(1/3))*COS(('OddsRatio_working_3-way'!Y17+4*PI())/3)</f>
        <v>-0.16334100853291353</v>
      </c>
      <c r="AI17" s="11">
        <f>'OddsRatio_working_3-way'!U17/(3*'OddsRatio_working_3-way'!X17^(1/3))*SIN(('OddsRatio_working_3-way'!Y17)/3)</f>
        <v>-0.12399776380225702</v>
      </c>
      <c r="AJ17" s="11">
        <f>'OddsRatio_working_3-way'!U17/(3*'OddsRatio_working_3-way'!X17^(1/3))*SIN(('OddsRatio_working_3-way'!Y17+2*PI())/3)</f>
        <v>-0.40691268954080417</v>
      </c>
      <c r="AK17" s="11">
        <f>'OddsRatio_working_3-way'!U17/(3*'OddsRatio_working_3-way'!X17^(1/3))*SIN(('OddsRatio_working_3-way'!Y17+4*PI())/3)</f>
        <v>0.53091045334306108</v>
      </c>
      <c r="AL17" s="11">
        <f>'OddsRatio_working_3-way'!Z17+'OddsRatio_working_3-way'!AF17</f>
        <v>1.0829048879925209</v>
      </c>
      <c r="AM17" s="11">
        <f>'OddsRatio_working_3-way'!AA17+'OddsRatio_working_3-way'!AG17</f>
        <v>-0.75622287092669471</v>
      </c>
      <c r="AN17" s="11">
        <f>'OddsRatio_working_3-way'!AB17+'OddsRatio_working_3-way'!AH17</f>
        <v>-0.32668201706582706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1.0829048879925209</v>
      </c>
      <c r="AS17" s="11">
        <f>IF(('OddsRatio_working_3-way'!X17=0),IF(Q17&gt;0,-Q17^(1/3),(-Q17)^(1/3)),'OddsRatio_working_3-way'!AM17-'OddsRatio_working_3-way'!R17/3)</f>
        <v>-0.75622287092669471</v>
      </c>
      <c r="AT17" s="11">
        <f>IF(('OddsRatio_working_3-way'!X17=0),IF(Q17&gt;0,-Q17^(1/3),(-Q17)^(1/3)),'OddsRatio_working_3-way'!AN17-'OddsRatio_working_3-way'!R17/3)</f>
        <v>-0.32668201706582706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2.6</v>
      </c>
      <c r="B18" s="4">
        <f>IF('True_Odds_Calculator_3-way'!B19="","",'True_Odds_Calculator_3-way'!B19)</f>
        <v>3.56</v>
      </c>
      <c r="C18" s="4">
        <f>IF('True_Odds_Calculator_3-way'!C19="","",'True_Odds_Calculator_3-way'!C19)</f>
        <v>2.42</v>
      </c>
      <c r="D18" s="9">
        <f t="shared" si="13"/>
        <v>0.35719159851683335</v>
      </c>
      <c r="E18" s="9">
        <f t="shared" si="14"/>
        <v>0.25777257311476909</v>
      </c>
      <c r="F18" s="9">
        <f t="shared" si="15"/>
        <v>0.3850358283683975</v>
      </c>
      <c r="G18" s="9">
        <f t="shared" si="16"/>
        <v>1.1247611998579679</v>
      </c>
      <c r="H18" s="9">
        <f t="shared" si="17"/>
        <v>2.7996179197727491</v>
      </c>
      <c r="I18" s="9">
        <f t="shared" si="18"/>
        <v>3.8793886716363968</v>
      </c>
      <c r="J18" s="9">
        <f t="shared" si="19"/>
        <v>2.5971609037983145</v>
      </c>
      <c r="K18" s="11">
        <f t="shared" si="20"/>
        <v>0.38461538461538458</v>
      </c>
      <c r="L18" s="11">
        <f t="shared" si="21"/>
        <v>0.2808988764044944</v>
      </c>
      <c r="M18" s="11">
        <f t="shared" si="22"/>
        <v>0.41322314049586778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-0.25966270705800842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0.24911248098173527</v>
      </c>
      <c r="Q18" s="11">
        <f>2*'OddsRatio_working_3-way'!K18*'OddsRatio_working_3-way'!L18*'OddsRatio_working_3-way'!M18</f>
        <v>8.928762759201983E-2</v>
      </c>
      <c r="R18" s="11">
        <f t="shared" si="23"/>
        <v>0</v>
      </c>
      <c r="S18" s="11">
        <f t="shared" si="24"/>
        <v>-0.95936949823943629</v>
      </c>
      <c r="T18" s="11">
        <f t="shared" si="25"/>
        <v>-0.34386003521126757</v>
      </c>
      <c r="U18" s="11">
        <f>'OddsRatio_working_3-way'!S18-'OddsRatio_working_3-way'!R18^2/3</f>
        <v>-0.95936949823943629</v>
      </c>
      <c r="V18" s="11">
        <f>'OddsRatio_working_3-way'!S18*'OddsRatio_working_3-way'!R18/3-2*'OddsRatio_working_3-way'!R18^3/27-'OddsRatio_working_3-way'!T18</f>
        <v>0.34386003521126757</v>
      </c>
      <c r="W18" s="11">
        <f>'OddsRatio_working_3-way'!V18^2+4*'OddsRatio_working_3-way'!U18^3/27</f>
        <v>-1.2574192240100243E-2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0.18084103243981606</v>
      </c>
      <c r="Y18" s="11">
        <f>IF('OddsRatio_working_3-way'!W18&gt;=0,IF('OddsRatio_working_3-way'!V18+SQRT('OddsRatio_working_3-way'!W18)&gt;0,0,PI()),ACOS('OddsRatio_working_3-way'!V18/(2*'OddsRatio_working_3-way'!X18)))</f>
        <v>0.31523161087765761</v>
      </c>
      <c r="Z18" s="11">
        <f>'OddsRatio_working_3-way'!X18^(1/3)*COS('OddsRatio_working_3-way'!Y18/3)</f>
        <v>0.56238059992898393</v>
      </c>
      <c r="AA18" s="11">
        <f>'OddsRatio_working_3-way'!X18^(1/3)*COS(('OddsRatio_working_3-way'!Y18+2*PI())/3)</f>
        <v>-0.33255585435161233</v>
      </c>
      <c r="AB18" s="11">
        <f>'OddsRatio_working_3-way'!X18^(1/3)*COS(('OddsRatio_working_3-way'!Y18+4*PI())/3)</f>
        <v>-0.22982474557737195</v>
      </c>
      <c r="AC18" s="11">
        <f>'OddsRatio_working_3-way'!X18^(1/3)*SIN('OddsRatio_working_3-way'!Y18/3)</f>
        <v>5.9311833304956645E-2</v>
      </c>
      <c r="AD18" s="11">
        <f>'OddsRatio_working_3-way'!X18^(1/3)*SIN(('OddsRatio_working_3-way'!Y18+2*PI())/3)</f>
        <v>0.45737996948155485</v>
      </c>
      <c r="AE18" s="11">
        <f>'OddsRatio_working_3-way'!X18^(1/3)*SIN(('OddsRatio_working_3-way'!Y18+4*PI())/3)</f>
        <v>-0.51669180278651128</v>
      </c>
      <c r="AF18" s="11">
        <f>-'OddsRatio_working_3-way'!U18/(3*'OddsRatio_working_3-way'!X18^(1/3))*COS(('OddsRatio_working_3-way'!Y18)/3)</f>
        <v>0.56238059992898382</v>
      </c>
      <c r="AG18" s="11">
        <f>-'OddsRatio_working_3-way'!U18/(3*'OddsRatio_working_3-way'!X18^(1/3))*COS(('OddsRatio_working_3-way'!Y18+2*PI())/3)</f>
        <v>-0.33255585435161228</v>
      </c>
      <c r="AH18" s="11">
        <f>-'OddsRatio_working_3-way'!U18/(3*'OddsRatio_working_3-way'!X18^(1/3))*COS(('OddsRatio_working_3-way'!Y18+4*PI())/3)</f>
        <v>-0.2298247455773719</v>
      </c>
      <c r="AI18" s="11">
        <f>'OddsRatio_working_3-way'!U18/(3*'OddsRatio_working_3-way'!X18^(1/3))*SIN(('OddsRatio_working_3-way'!Y18)/3)</f>
        <v>-5.9311833304956631E-2</v>
      </c>
      <c r="AJ18" s="11">
        <f>'OddsRatio_working_3-way'!U18/(3*'OddsRatio_working_3-way'!X18^(1/3))*SIN(('OddsRatio_working_3-way'!Y18+2*PI())/3)</f>
        <v>-0.45737996948155479</v>
      </c>
      <c r="AK18" s="11">
        <f>'OddsRatio_working_3-way'!U18/(3*'OddsRatio_working_3-way'!X18^(1/3))*SIN(('OddsRatio_working_3-way'!Y18+4*PI())/3)</f>
        <v>0.51669180278651117</v>
      </c>
      <c r="AL18" s="11">
        <f>'OddsRatio_working_3-way'!Z18+'OddsRatio_working_3-way'!AF18</f>
        <v>1.1247611998579679</v>
      </c>
      <c r="AM18" s="11">
        <f>'OddsRatio_working_3-way'!AA18+'OddsRatio_working_3-way'!AG18</f>
        <v>-0.66511170870322456</v>
      </c>
      <c r="AN18" s="11">
        <f>'OddsRatio_working_3-way'!AB18+'OddsRatio_working_3-way'!AH18</f>
        <v>-0.45964949115474385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1.1247611998579679</v>
      </c>
      <c r="AS18" s="11">
        <f>IF(('OddsRatio_working_3-way'!X18=0),IF(Q18&gt;0,-Q18^(1/3),(-Q18)^(1/3)),'OddsRatio_working_3-way'!AM18-'OddsRatio_working_3-way'!R18/3)</f>
        <v>-0.66511170870322456</v>
      </c>
      <c r="AT18" s="11">
        <f>IF(('OddsRatio_working_3-way'!X18=0),IF(Q18&gt;0,-Q18^(1/3),(-Q18)^(1/3)),'OddsRatio_working_3-way'!AN18-'OddsRatio_working_3-way'!R18/3)</f>
        <v>-0.45964949115474385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2.2000000000000002</v>
      </c>
      <c r="B19" s="4">
        <f>IF('True_Odds_Calculator_3-way'!B20="","",'True_Odds_Calculator_3-way'!B20)</f>
        <v>3.08</v>
      </c>
      <c r="C19" s="4">
        <f>IF('True_Odds_Calculator_3-way'!C20="","",'True_Odds_Calculator_3-way'!C20)</f>
        <v>4.0199999999999996</v>
      </c>
      <c r="D19" s="9">
        <f t="shared" si="13"/>
        <v>0.44389395007269705</v>
      </c>
      <c r="E19" s="9">
        <f t="shared" si="14"/>
        <v>0.31530789112152918</v>
      </c>
      <c r="F19" s="9">
        <f t="shared" si="15"/>
        <v>0.24079815880577377</v>
      </c>
      <c r="G19" s="9">
        <f t="shared" si="16"/>
        <v>1.0439919449158008</v>
      </c>
      <c r="H19" s="9">
        <f t="shared" si="17"/>
        <v>2.252790333898961</v>
      </c>
      <c r="I19" s="9">
        <f t="shared" si="18"/>
        <v>3.1715032454248657</v>
      </c>
      <c r="J19" s="9">
        <f t="shared" si="19"/>
        <v>4.1528556736457176</v>
      </c>
      <c r="K19" s="11">
        <f t="shared" si="20"/>
        <v>0.45454545454545453</v>
      </c>
      <c r="L19" s="11">
        <f t="shared" si="21"/>
        <v>0.32467532467532467</v>
      </c>
      <c r="M19" s="11">
        <f t="shared" si="22"/>
        <v>0.24875621890547267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-0.27672734321309622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0.23128160848649315</v>
      </c>
      <c r="Q19" s="11">
        <f>2*'OddsRatio_working_3-way'!K19*'OddsRatio_working_3-way'!L19*'OddsRatio_working_3-way'!M19</f>
        <v>7.3422732852854972E-2</v>
      </c>
      <c r="R19" s="11">
        <f t="shared" si="23"/>
        <v>0</v>
      </c>
      <c r="S19" s="11">
        <f t="shared" si="24"/>
        <v>-0.83577432501273574</v>
      </c>
      <c r="T19" s="11">
        <f t="shared" si="25"/>
        <v>-0.26532518254372561</v>
      </c>
      <c r="U19" s="11">
        <f>'OddsRatio_working_3-way'!S19-'OddsRatio_working_3-way'!R19^2/3</f>
        <v>-0.83577432501273574</v>
      </c>
      <c r="V19" s="11">
        <f>'OddsRatio_working_3-way'!S19*'OddsRatio_working_3-way'!R19/3-2*'OddsRatio_working_3-way'!R19^3/27-'OddsRatio_working_3-way'!T19</f>
        <v>0.26532518254372561</v>
      </c>
      <c r="W19" s="11">
        <f>'OddsRatio_working_3-way'!V19^2+4*'OddsRatio_working_3-way'!U19^3/27</f>
        <v>-1.6092031016470956E-2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0.14704547214070574</v>
      </c>
      <c r="Y19" s="11">
        <f>IF('OddsRatio_working_3-way'!W19&gt;=0,IF('OddsRatio_working_3-way'!V19+SQRT('OddsRatio_working_3-way'!W19)&gt;0,0,PI()),ACOS('OddsRatio_working_3-way'!V19/(2*'OddsRatio_working_3-way'!X19)))</f>
        <v>0.44598197883111967</v>
      </c>
      <c r="Z19" s="11">
        <f>'OddsRatio_working_3-way'!X19^(1/3)*COS('OddsRatio_working_3-way'!Y19/3)</f>
        <v>0.52199597245790041</v>
      </c>
      <c r="AA19" s="11">
        <f>'OddsRatio_working_3-way'!X19^(1/3)*COS(('OddsRatio_working_3-way'!Y19+2*PI())/3)</f>
        <v>-0.32870127127836329</v>
      </c>
      <c r="AB19" s="11">
        <f>'OddsRatio_working_3-way'!X19^(1/3)*COS(('OddsRatio_working_3-way'!Y19+4*PI())/3)</f>
        <v>-0.19329470117953743</v>
      </c>
      <c r="AC19" s="11">
        <f>'OddsRatio_working_3-way'!X19^(1/3)*SIN('OddsRatio_working_3-way'!Y19/3)</f>
        <v>7.8177019696601277E-2</v>
      </c>
      <c r="AD19" s="11">
        <f>'OddsRatio_working_3-way'!X19^(1/3)*SIN(('OddsRatio_working_3-way'!Y19+2*PI())/3)</f>
        <v>0.41297326297340331</v>
      </c>
      <c r="AE19" s="11">
        <f>'OddsRatio_working_3-way'!X19^(1/3)*SIN(('OddsRatio_working_3-way'!Y19+4*PI())/3)</f>
        <v>-0.49115028267000443</v>
      </c>
      <c r="AF19" s="11">
        <f>-'OddsRatio_working_3-way'!U19/(3*'OddsRatio_working_3-way'!X19^(1/3))*COS(('OddsRatio_working_3-way'!Y19)/3)</f>
        <v>0.52199597245790041</v>
      </c>
      <c r="AG19" s="11">
        <f>-'OddsRatio_working_3-way'!U19/(3*'OddsRatio_working_3-way'!X19^(1/3))*COS(('OddsRatio_working_3-way'!Y19+2*PI())/3)</f>
        <v>-0.32870127127836329</v>
      </c>
      <c r="AH19" s="11">
        <f>-'OddsRatio_working_3-way'!U19/(3*'OddsRatio_working_3-way'!X19^(1/3))*COS(('OddsRatio_working_3-way'!Y19+4*PI())/3)</f>
        <v>-0.19329470117953743</v>
      </c>
      <c r="AI19" s="11">
        <f>'OddsRatio_working_3-way'!U19/(3*'OddsRatio_working_3-way'!X19^(1/3))*SIN(('OddsRatio_working_3-way'!Y19)/3)</f>
        <v>-7.8177019696601277E-2</v>
      </c>
      <c r="AJ19" s="11">
        <f>'OddsRatio_working_3-way'!U19/(3*'OddsRatio_working_3-way'!X19^(1/3))*SIN(('OddsRatio_working_3-way'!Y19+2*PI())/3)</f>
        <v>-0.41297326297340331</v>
      </c>
      <c r="AK19" s="11">
        <f>'OddsRatio_working_3-way'!U19/(3*'OddsRatio_working_3-way'!X19^(1/3))*SIN(('OddsRatio_working_3-way'!Y19+4*PI())/3)</f>
        <v>0.49115028267000443</v>
      </c>
      <c r="AL19" s="11">
        <f>'OddsRatio_working_3-way'!Z19+'OddsRatio_working_3-way'!AF19</f>
        <v>1.0439919449158008</v>
      </c>
      <c r="AM19" s="11">
        <f>'OddsRatio_working_3-way'!AA19+'OddsRatio_working_3-way'!AG19</f>
        <v>-0.65740254255672659</v>
      </c>
      <c r="AN19" s="11">
        <f>'OddsRatio_working_3-way'!AB19+'OddsRatio_working_3-way'!AH19</f>
        <v>-0.38658940235907485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1.0439919449158008</v>
      </c>
      <c r="AS19" s="11">
        <f>IF(('OddsRatio_working_3-way'!X19=0),IF(Q19&gt;0,-Q19^(1/3),(-Q19)^(1/3)),'OddsRatio_working_3-way'!AM19-'OddsRatio_working_3-way'!R19/3)</f>
        <v>-0.65740254255672659</v>
      </c>
      <c r="AT19" s="11">
        <f>IF(('OddsRatio_working_3-way'!X19=0),IF(Q19&gt;0,-Q19^(1/3),(-Q19)^(1/3)),'OddsRatio_working_3-way'!AN19-'OddsRatio_working_3-way'!R19/3)</f>
        <v>-0.38658940235907485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5.73</v>
      </c>
      <c r="B20" s="4">
        <f>IF('True_Odds_Calculator_3-way'!B21="","",'True_Odds_Calculator_3-way'!B21)</f>
        <v>4.34</v>
      </c>
      <c r="C20" s="4">
        <f>IF('True_Odds_Calculator_3-way'!C21="","",'True_Odds_Calculator_3-way'!C21)</f>
        <v>1.6</v>
      </c>
      <c r="D20" s="9">
        <f t="shared" si="13"/>
        <v>0.16684731032331454</v>
      </c>
      <c r="E20" s="9">
        <f t="shared" si="14"/>
        <v>0.22094231462124608</v>
      </c>
      <c r="F20" s="9">
        <f t="shared" si="15"/>
        <v>0.61221037505543929</v>
      </c>
      <c r="G20" s="9">
        <f t="shared" si="16"/>
        <v>1.0557090632705139</v>
      </c>
      <c r="H20" s="9">
        <f t="shared" si="17"/>
        <v>5.9935038692695315</v>
      </c>
      <c r="I20" s="9">
        <f t="shared" si="18"/>
        <v>4.5260682713235179</v>
      </c>
      <c r="J20" s="9">
        <f t="shared" si="19"/>
        <v>1.6334254379623083</v>
      </c>
      <c r="K20" s="11">
        <f t="shared" si="20"/>
        <v>0.17452006980802792</v>
      </c>
      <c r="L20" s="11">
        <f t="shared" si="21"/>
        <v>0.2304147465437788</v>
      </c>
      <c r="M20" s="11">
        <f t="shared" si="22"/>
        <v>0.625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-0.23822894298742969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0.21789876227471228</v>
      </c>
      <c r="Q20" s="11">
        <f>2*'OddsRatio_working_3-way'!K20*'OddsRatio_working_3-way'!L20*'OddsRatio_working_3-way'!M20</f>
        <v>5.0264997064524169E-2</v>
      </c>
      <c r="R20" s="11">
        <f t="shared" si="23"/>
        <v>0</v>
      </c>
      <c r="S20" s="11">
        <f t="shared" si="24"/>
        <v>-0.91466116393006813</v>
      </c>
      <c r="T20" s="11">
        <f t="shared" si="25"/>
        <v>-0.21099450148329138</v>
      </c>
      <c r="U20" s="11">
        <f>'OddsRatio_working_3-way'!S20-'OddsRatio_working_3-way'!R20^2/3</f>
        <v>-0.91466116393006813</v>
      </c>
      <c r="V20" s="11">
        <f>'OddsRatio_working_3-way'!S20*'OddsRatio_working_3-way'!R20/3-2*'OddsRatio_working_3-way'!R20^3/27-'OddsRatio_working_3-way'!T20</f>
        <v>0.21099450148329138</v>
      </c>
      <c r="W20" s="11">
        <f>'OddsRatio_working_3-way'!V20^2+4*'OddsRatio_working_3-way'!U20^3/27</f>
        <v>-6.8845786125784625E-2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0.16834820000668799</v>
      </c>
      <c r="Y20" s="11">
        <f>IF('OddsRatio_working_3-way'!W20&gt;=0,IF('OddsRatio_working_3-way'!V20+SQRT('OddsRatio_working_3-way'!W20)&gt;0,0,PI()),ACOS('OddsRatio_working_3-way'!V20/(2*'OddsRatio_working_3-way'!X20)))</f>
        <v>0.89353519855635399</v>
      </c>
      <c r="Z20" s="11">
        <f>'OddsRatio_working_3-way'!X20^(1/3)*COS('OddsRatio_working_3-way'!Y20/3)</f>
        <v>0.52785453163525708</v>
      </c>
      <c r="AA20" s="11">
        <f>'OddsRatio_working_3-way'!X20^(1/3)*COS(('OddsRatio_working_3-way'!Y20+2*PI())/3)</f>
        <v>-0.40425718442591974</v>
      </c>
      <c r="AB20" s="11">
        <f>'OddsRatio_working_3-way'!X20^(1/3)*COS(('OddsRatio_working_3-way'!Y20+4*PI())/3)</f>
        <v>-0.12359734720933752</v>
      </c>
      <c r="AC20" s="11">
        <f>'OddsRatio_working_3-way'!X20^(1/3)*SIN('OddsRatio_working_3-way'!Y20/3)</f>
        <v>0.16203903256771038</v>
      </c>
      <c r="AD20" s="11">
        <f>'OddsRatio_working_3-way'!X20^(1/3)*SIN(('OddsRatio_working_3-way'!Y20+2*PI())/3)</f>
        <v>0.37611591761501412</v>
      </c>
      <c r="AE20" s="11">
        <f>'OddsRatio_working_3-way'!X20^(1/3)*SIN(('OddsRatio_working_3-way'!Y20+4*PI())/3)</f>
        <v>-0.53815495018272441</v>
      </c>
      <c r="AF20" s="11">
        <f>-'OddsRatio_working_3-way'!U20/(3*'OddsRatio_working_3-way'!X20^(1/3))*COS(('OddsRatio_working_3-way'!Y20)/3)</f>
        <v>0.52785453163525686</v>
      </c>
      <c r="AG20" s="11">
        <f>-'OddsRatio_working_3-way'!U20/(3*'OddsRatio_working_3-way'!X20^(1/3))*COS(('OddsRatio_working_3-way'!Y20+2*PI())/3)</f>
        <v>-0.40425718442591957</v>
      </c>
      <c r="AH20" s="11">
        <f>-'OddsRatio_working_3-way'!U20/(3*'OddsRatio_working_3-way'!X20^(1/3))*COS(('OddsRatio_working_3-way'!Y20+4*PI())/3)</f>
        <v>-0.12359734720933747</v>
      </c>
      <c r="AI20" s="11">
        <f>'OddsRatio_working_3-way'!U20/(3*'OddsRatio_working_3-way'!X20^(1/3))*SIN(('OddsRatio_working_3-way'!Y20)/3)</f>
        <v>-0.16203903256771032</v>
      </c>
      <c r="AJ20" s="11">
        <f>'OddsRatio_working_3-way'!U20/(3*'OddsRatio_working_3-way'!X20^(1/3))*SIN(('OddsRatio_working_3-way'!Y20+2*PI())/3)</f>
        <v>-0.37611591761501395</v>
      </c>
      <c r="AK20" s="11">
        <f>'OddsRatio_working_3-way'!U20/(3*'OddsRatio_working_3-way'!X20^(1/3))*SIN(('OddsRatio_working_3-way'!Y20+4*PI())/3)</f>
        <v>0.53815495018272419</v>
      </c>
      <c r="AL20" s="11">
        <f>'OddsRatio_working_3-way'!Z20+'OddsRatio_working_3-way'!AF20</f>
        <v>1.0557090632705139</v>
      </c>
      <c r="AM20" s="11">
        <f>'OddsRatio_working_3-way'!AA20+'OddsRatio_working_3-way'!AG20</f>
        <v>-0.80851436885183925</v>
      </c>
      <c r="AN20" s="11">
        <f>'OddsRatio_working_3-way'!AB20+'OddsRatio_working_3-way'!AH20</f>
        <v>-0.24719469441867498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1.0557090632705139</v>
      </c>
      <c r="AS20" s="11">
        <f>IF(('OddsRatio_working_3-way'!X20=0),IF(Q20&gt;0,-Q20^(1/3),(-Q20)^(1/3)),'OddsRatio_working_3-way'!AM20-'OddsRatio_working_3-way'!R20/3)</f>
        <v>-0.80851436885183925</v>
      </c>
      <c r="AT20" s="11">
        <f>IF(('OddsRatio_working_3-way'!X20=0),IF(Q20&gt;0,-Q20^(1/3),(-Q20)^(1/3)),'OddsRatio_working_3-way'!AN20-'OddsRatio_working_3-way'!R20/3)</f>
        <v>-0.24719469441867498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2.6</v>
      </c>
      <c r="B21" s="4">
        <f>IF('True_Odds_Calculator_3-way'!B22="","",'True_Odds_Calculator_3-way'!B22)</f>
        <v>3.73</v>
      </c>
      <c r="C21" s="4">
        <f>IF('True_Odds_Calculator_3-way'!C22="","",'True_Odds_Calculator_3-way'!C22)</f>
        <v>2.71</v>
      </c>
      <c r="D21" s="9">
        <f t="shared" si="13"/>
        <v>0.37688504352169194</v>
      </c>
      <c r="E21" s="9">
        <f t="shared" si="14"/>
        <v>0.26171210509486748</v>
      </c>
      <c r="F21" s="9">
        <f t="shared" si="15"/>
        <v>0.36140285138344053</v>
      </c>
      <c r="G21" s="9">
        <f t="shared" si="16"/>
        <v>1.0333305990597836</v>
      </c>
      <c r="H21" s="9">
        <f t="shared" si="17"/>
        <v>2.6533289584956536</v>
      </c>
      <c r="I21" s="9">
        <f t="shared" si="18"/>
        <v>3.8209925354332084</v>
      </c>
      <c r="J21" s="9">
        <f t="shared" si="19"/>
        <v>2.7669953243922301</v>
      </c>
      <c r="K21" s="11">
        <f t="shared" si="20"/>
        <v>0.38461538461538458</v>
      </c>
      <c r="L21" s="11">
        <f t="shared" si="21"/>
        <v>0.26809651474530832</v>
      </c>
      <c r="M21" s="11">
        <f t="shared" si="22"/>
        <v>0.36900369003690037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-0.28420209135067209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0.22981875518899547</v>
      </c>
      <c r="Q21" s="11">
        <f>2*'OddsRatio_working_3-way'!K21*'OddsRatio_working_3-way'!L21*'OddsRatio_working_3-way'!M21</f>
        <v>7.6098925559270031E-2</v>
      </c>
      <c r="R21" s="11">
        <f t="shared" si="23"/>
        <v>0</v>
      </c>
      <c r="S21" s="11">
        <f t="shared" si="24"/>
        <v>-0.80864554548765111</v>
      </c>
      <c r="T21" s="11">
        <f t="shared" si="25"/>
        <v>-0.26776342565816263</v>
      </c>
      <c r="U21" s="11">
        <f>'OddsRatio_working_3-way'!S21-'OddsRatio_working_3-way'!R21^2/3</f>
        <v>-0.80864554548765111</v>
      </c>
      <c r="V21" s="11">
        <f>'OddsRatio_working_3-way'!S21*'OddsRatio_working_3-way'!R21/3-2*'OddsRatio_working_3-way'!R21^3/27-'OddsRatio_working_3-way'!T21</f>
        <v>0.26776342565816263</v>
      </c>
      <c r="W21" s="11">
        <f>'OddsRatio_working_3-way'!V21^2+4*'OddsRatio_working_3-way'!U21^3/27</f>
        <v>-6.6404490128139648E-3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0.13994436495712176</v>
      </c>
      <c r="Y21" s="11">
        <f>IF('OddsRatio_working_3-way'!W21&gt;=0,IF('OddsRatio_working_3-way'!V21+SQRT('OddsRatio_working_3-way'!W21)&gt;0,0,PI()),ACOS('OddsRatio_working_3-way'!V21/(2*'OddsRatio_working_3-way'!X21)))</f>
        <v>0.29542625486813523</v>
      </c>
      <c r="Z21" s="11">
        <f>'OddsRatio_working_3-way'!X21^(1/3)*COS('OddsRatio_working_3-way'!Y21/3)</f>
        <v>0.51666529952989182</v>
      </c>
      <c r="AA21" s="11">
        <f>'OddsRatio_working_3-way'!X21^(1/3)*COS(('OddsRatio_working_3-way'!Y21+2*PI())/3)</f>
        <v>-0.30253799523558028</v>
      </c>
      <c r="AB21" s="11">
        <f>'OddsRatio_working_3-way'!X21^(1/3)*COS(('OddsRatio_working_3-way'!Y21+4*PI())/3)</f>
        <v>-0.21412730429431165</v>
      </c>
      <c r="AC21" s="11">
        <f>'OddsRatio_working_3-way'!X21^(1/3)*SIN('OddsRatio_working_3-way'!Y21/3)</f>
        <v>5.1043936214182253E-2</v>
      </c>
      <c r="AD21" s="11">
        <f>'OddsRatio_working_3-way'!X21^(1/3)*SIN(('OddsRatio_working_3-way'!Y21+2*PI())/3)</f>
        <v>0.42192330653969135</v>
      </c>
      <c r="AE21" s="11">
        <f>'OddsRatio_working_3-way'!X21^(1/3)*SIN(('OddsRatio_working_3-way'!Y21+4*PI())/3)</f>
        <v>-0.47296724275387364</v>
      </c>
      <c r="AF21" s="11">
        <f>-'OddsRatio_working_3-way'!U21/(3*'OddsRatio_working_3-way'!X21^(1/3))*COS(('OddsRatio_working_3-way'!Y21)/3)</f>
        <v>0.51666529952989182</v>
      </c>
      <c r="AG21" s="11">
        <f>-'OddsRatio_working_3-way'!U21/(3*'OddsRatio_working_3-way'!X21^(1/3))*COS(('OddsRatio_working_3-way'!Y21+2*PI())/3)</f>
        <v>-0.30253799523558028</v>
      </c>
      <c r="AH21" s="11">
        <f>-'OddsRatio_working_3-way'!U21/(3*'OddsRatio_working_3-way'!X21^(1/3))*COS(('OddsRatio_working_3-way'!Y21+4*PI())/3)</f>
        <v>-0.21412730429431165</v>
      </c>
      <c r="AI21" s="11">
        <f>'OddsRatio_working_3-way'!U21/(3*'OddsRatio_working_3-way'!X21^(1/3))*SIN(('OddsRatio_working_3-way'!Y21)/3)</f>
        <v>-5.1043936214182253E-2</v>
      </c>
      <c r="AJ21" s="11">
        <f>'OddsRatio_working_3-way'!U21/(3*'OddsRatio_working_3-way'!X21^(1/3))*SIN(('OddsRatio_working_3-way'!Y21+2*PI())/3)</f>
        <v>-0.42192330653969135</v>
      </c>
      <c r="AK21" s="11">
        <f>'OddsRatio_working_3-way'!U21/(3*'OddsRatio_working_3-way'!X21^(1/3))*SIN(('OddsRatio_working_3-way'!Y21+4*PI())/3)</f>
        <v>0.47296724275387364</v>
      </c>
      <c r="AL21" s="11">
        <f>'OddsRatio_working_3-way'!Z21+'OddsRatio_working_3-way'!AF21</f>
        <v>1.0333305990597836</v>
      </c>
      <c r="AM21" s="11">
        <f>'OddsRatio_working_3-way'!AA21+'OddsRatio_working_3-way'!AG21</f>
        <v>-0.60507599047116056</v>
      </c>
      <c r="AN21" s="11">
        <f>'OddsRatio_working_3-way'!AB21+'OddsRatio_working_3-way'!AH21</f>
        <v>-0.4282546085886233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1.0333305990597836</v>
      </c>
      <c r="AS21" s="11">
        <f>IF(('OddsRatio_working_3-way'!X21=0),IF(Q21&gt;0,-Q21^(1/3),(-Q21)^(1/3)),'OddsRatio_working_3-way'!AM21-'OddsRatio_working_3-way'!R21/3)</f>
        <v>-0.60507599047116056</v>
      </c>
      <c r="AT21" s="11">
        <f>IF(('OddsRatio_working_3-way'!X21=0),IF(Q21&gt;0,-Q21^(1/3),(-Q21)^(1/3)),'OddsRatio_working_3-way'!AN21-'OddsRatio_working_3-way'!R21/3)</f>
        <v>-0.4282546085886233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1.55</v>
      </c>
      <c r="B22" s="4">
        <f>IF('True_Odds_Calculator_3-way'!B23="","",'True_Odds_Calculator_3-way'!B23)</f>
        <v>4.4400000000000004</v>
      </c>
      <c r="C22" s="4">
        <f>IF('True_Odds_Calculator_3-way'!C23="","",'True_Odds_Calculator_3-way'!C23)</f>
        <v>6.52</v>
      </c>
      <c r="D22" s="9">
        <f t="shared" si="13"/>
        <v>0.63484397199425247</v>
      </c>
      <c r="E22" s="9">
        <f t="shared" si="14"/>
        <v>0.21750699824748093</v>
      </c>
      <c r="F22" s="9">
        <f t="shared" si="15"/>
        <v>0.14764902975826658</v>
      </c>
      <c r="G22" s="9">
        <f t="shared" si="16"/>
        <v>1.0458003544303194</v>
      </c>
      <c r="H22" s="9">
        <f t="shared" si="17"/>
        <v>1.5751901949366756</v>
      </c>
      <c r="I22" s="9">
        <f t="shared" si="18"/>
        <v>4.5975532192402992</v>
      </c>
      <c r="J22" s="9">
        <f t="shared" si="19"/>
        <v>6.7728179564553619</v>
      </c>
      <c r="K22" s="11">
        <f t="shared" si="20"/>
        <v>0.64516129032258063</v>
      </c>
      <c r="L22" s="11">
        <f t="shared" si="21"/>
        <v>0.2252252252252252</v>
      </c>
      <c r="M22" s="11">
        <f t="shared" si="22"/>
        <v>0.15337423312883436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-0.23275442471959384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0.21194259765405615</v>
      </c>
      <c r="Q22" s="11">
        <f>2*'OddsRatio_working_3-way'!K22*'OddsRatio_working_3-way'!L22*'OddsRatio_working_3-way'!M22</f>
        <v>4.4572575742177954E-2</v>
      </c>
      <c r="R22" s="11">
        <f t="shared" si="23"/>
        <v>0</v>
      </c>
      <c r="S22" s="11">
        <f t="shared" si="24"/>
        <v>-0.9105846125563013</v>
      </c>
      <c r="T22" s="11">
        <f t="shared" si="25"/>
        <v>-0.19150044428103077</v>
      </c>
      <c r="U22" s="11">
        <f>'OddsRatio_working_3-way'!S22-'OddsRatio_working_3-way'!R22^2/3</f>
        <v>-0.9105846125563013</v>
      </c>
      <c r="V22" s="11">
        <f>'OddsRatio_working_3-way'!S22*'OddsRatio_working_3-way'!R22/3-2*'OddsRatio_working_3-way'!R22^3/27-'OddsRatio_working_3-way'!T22</f>
        <v>0.19150044428103077</v>
      </c>
      <c r="W22" s="11">
        <f>'OddsRatio_working_3-way'!V22^2+4*'OddsRatio_working_3-way'!U22^3/27</f>
        <v>-7.5183029649138089E-2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0.16722398886595954</v>
      </c>
      <c r="Y22" s="11">
        <f>IF('OddsRatio_working_3-way'!W22&gt;=0,IF('OddsRatio_working_3-way'!V22+SQRT('OddsRatio_working_3-way'!W22)&gt;0,0,PI()),ACOS('OddsRatio_working_3-way'!V22/(2*'OddsRatio_working_3-way'!X22)))</f>
        <v>0.96113889472708269</v>
      </c>
      <c r="Z22" s="11">
        <f>'OddsRatio_working_3-way'!X22^(1/3)*COS('OddsRatio_working_3-way'!Y22/3)</f>
        <v>0.52290017721515969</v>
      </c>
      <c r="AA22" s="11">
        <f>'OddsRatio_working_3-way'!X22^(1/3)*COS(('OddsRatio_working_3-way'!Y22+2*PI())/3)</f>
        <v>-0.41170888748585266</v>
      </c>
      <c r="AB22" s="11">
        <f>'OddsRatio_working_3-way'!X22^(1/3)*COS(('OddsRatio_working_3-way'!Y22+4*PI())/3)</f>
        <v>-0.11119128972930739</v>
      </c>
      <c r="AC22" s="11">
        <f>'OddsRatio_working_3-way'!X22^(1/3)*SIN('OddsRatio_working_3-way'!Y22/3)</f>
        <v>0.17350391596096132</v>
      </c>
      <c r="AD22" s="11">
        <f>'OddsRatio_working_3-way'!X22^(1/3)*SIN(('OddsRatio_working_3-way'!Y22+2*PI())/3)</f>
        <v>0.36609287913123256</v>
      </c>
      <c r="AE22" s="11">
        <f>'OddsRatio_working_3-way'!X22^(1/3)*SIN(('OddsRatio_working_3-way'!Y22+4*PI())/3)</f>
        <v>-0.53959679509219383</v>
      </c>
      <c r="AF22" s="11">
        <f>-'OddsRatio_working_3-way'!U22/(3*'OddsRatio_working_3-way'!X22^(1/3))*COS(('OddsRatio_working_3-way'!Y22)/3)</f>
        <v>0.52290017721515969</v>
      </c>
      <c r="AG22" s="11">
        <f>-'OddsRatio_working_3-way'!U22/(3*'OddsRatio_working_3-way'!X22^(1/3))*COS(('OddsRatio_working_3-way'!Y22+2*PI())/3)</f>
        <v>-0.41170888748585266</v>
      </c>
      <c r="AH22" s="11">
        <f>-'OddsRatio_working_3-way'!U22/(3*'OddsRatio_working_3-way'!X22^(1/3))*COS(('OddsRatio_working_3-way'!Y22+4*PI())/3)</f>
        <v>-0.11119128972930739</v>
      </c>
      <c r="AI22" s="11">
        <f>'OddsRatio_working_3-way'!U22/(3*'OddsRatio_working_3-way'!X22^(1/3))*SIN(('OddsRatio_working_3-way'!Y22)/3)</f>
        <v>-0.17350391596096132</v>
      </c>
      <c r="AJ22" s="11">
        <f>'OddsRatio_working_3-way'!U22/(3*'OddsRatio_working_3-way'!X22^(1/3))*SIN(('OddsRatio_working_3-way'!Y22+2*PI())/3)</f>
        <v>-0.36609287913123256</v>
      </c>
      <c r="AK22" s="11">
        <f>'OddsRatio_working_3-way'!U22/(3*'OddsRatio_working_3-way'!X22^(1/3))*SIN(('OddsRatio_working_3-way'!Y22+4*PI())/3)</f>
        <v>0.53959679509219383</v>
      </c>
      <c r="AL22" s="11">
        <f>'OddsRatio_working_3-way'!Z22+'OddsRatio_working_3-way'!AF22</f>
        <v>1.0458003544303194</v>
      </c>
      <c r="AM22" s="11">
        <f>'OddsRatio_working_3-way'!AA22+'OddsRatio_working_3-way'!AG22</f>
        <v>-0.82341777497170532</v>
      </c>
      <c r="AN22" s="11">
        <f>'OddsRatio_working_3-way'!AB22+'OddsRatio_working_3-way'!AH22</f>
        <v>-0.22238257945861478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1.0458003544303194</v>
      </c>
      <c r="AS22" s="11">
        <f>IF(('OddsRatio_working_3-way'!X22=0),IF(Q22&gt;0,-Q22^(1/3),(-Q22)^(1/3)),'OddsRatio_working_3-way'!AM22-'OddsRatio_working_3-way'!R22/3)</f>
        <v>-0.82341777497170532</v>
      </c>
      <c r="AT22" s="11">
        <f>IF(('OddsRatio_working_3-way'!X22=0),IF(Q22&gt;0,-Q22^(1/3),(-Q22)^(1/3)),'OddsRatio_working_3-way'!AN22-'OddsRatio_working_3-way'!R22/3)</f>
        <v>-0.22238257945861478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1.88</v>
      </c>
      <c r="B23" s="4">
        <f>IF('True_Odds_Calculator_3-way'!B24="","",'True_Odds_Calculator_3-way'!B24)</f>
        <v>3.9</v>
      </c>
      <c r="C23" s="4">
        <f>IF('True_Odds_Calculator_3-way'!C24="","",'True_Odds_Calculator_3-way'!C24)</f>
        <v>4.28</v>
      </c>
      <c r="D23" s="9">
        <f t="shared" si="13"/>
        <v>0.52301971870074992</v>
      </c>
      <c r="E23" s="9">
        <f t="shared" si="14"/>
        <v>0.24966493651039037</v>
      </c>
      <c r="F23" s="9">
        <f t="shared" si="15"/>
        <v>0.22731534478885987</v>
      </c>
      <c r="G23" s="9">
        <f t="shared" si="16"/>
        <v>1.0363338657238828</v>
      </c>
      <c r="H23" s="9">
        <f t="shared" si="17"/>
        <v>1.9119738018370169</v>
      </c>
      <c r="I23" s="9">
        <f t="shared" si="18"/>
        <v>4.0053682105992596</v>
      </c>
      <c r="J23" s="9">
        <f t="shared" si="19"/>
        <v>4.3991750795743352</v>
      </c>
      <c r="K23" s="11">
        <f t="shared" si="20"/>
        <v>0.53191489361702127</v>
      </c>
      <c r="L23" s="11">
        <f t="shared" si="21"/>
        <v>0.25641025641025644</v>
      </c>
      <c r="M23" s="11">
        <f t="shared" si="22"/>
        <v>0.23364485981308411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-0.26674008698268015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0.22497718361707231</v>
      </c>
      <c r="Q23" s="11">
        <f>2*'OddsRatio_working_3-way'!K23*'OddsRatio_working_3-way'!L23*'OddsRatio_working_3-way'!M23</f>
        <v>6.3732913205969494E-2</v>
      </c>
      <c r="R23" s="11">
        <f t="shared" si="23"/>
        <v>0</v>
      </c>
      <c r="S23" s="11">
        <f t="shared" si="24"/>
        <v>-0.84343221958865311</v>
      </c>
      <c r="T23" s="11">
        <f t="shared" si="25"/>
        <v>-0.23893264011010004</v>
      </c>
      <c r="U23" s="11">
        <f>'OddsRatio_working_3-way'!S23-'OddsRatio_working_3-way'!R23^2/3</f>
        <v>-0.84343221958865311</v>
      </c>
      <c r="V23" s="11">
        <f>'OddsRatio_working_3-way'!S23*'OddsRatio_working_3-way'!R23/3-2*'OddsRatio_working_3-way'!R23^3/27-'OddsRatio_working_3-way'!T23</f>
        <v>0.23893264011010004</v>
      </c>
      <c r="W23" s="11">
        <f>'OddsRatio_working_3-way'!V23^2+4*'OddsRatio_working_3-way'!U23^3/27</f>
        <v>-3.1799941458631673E-2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0.1490710803346966</v>
      </c>
      <c r="Y23" s="11">
        <f>IF('OddsRatio_working_3-way'!W23&gt;=0,IF('OddsRatio_working_3-way'!V23+SQRT('OddsRatio_working_3-way'!W23)&gt;0,0,PI()),ACOS('OddsRatio_working_3-way'!V23/(2*'OddsRatio_working_3-way'!X23)))</f>
        <v>0.64115565044497613</v>
      </c>
      <c r="Z23" s="11">
        <f>'OddsRatio_working_3-way'!X23^(1/3)*COS('OddsRatio_working_3-way'!Y23/3)</f>
        <v>0.51816693286194138</v>
      </c>
      <c r="AA23" s="11">
        <f>'OddsRatio_working_3-way'!X23^(1/3)*COS(('OddsRatio_working_3-way'!Y23+2*PI())/3)</f>
        <v>-0.35647611072970375</v>
      </c>
      <c r="AB23" s="11">
        <f>'OddsRatio_working_3-way'!X23^(1/3)*COS(('OddsRatio_working_3-way'!Y23+4*PI())/3)</f>
        <v>-0.16169082213223804</v>
      </c>
      <c r="AC23" s="11">
        <f>'OddsRatio_working_3-way'!X23^(1/3)*SIN('OddsRatio_working_3-way'!Y23/3)</f>
        <v>0.11245933880592597</v>
      </c>
      <c r="AD23" s="11">
        <f>'OddsRatio_working_3-way'!X23^(1/3)*SIN(('OddsRatio_working_3-way'!Y23+2*PI())/3)</f>
        <v>0.39251605785654392</v>
      </c>
      <c r="AE23" s="11">
        <f>'OddsRatio_working_3-way'!X23^(1/3)*SIN(('OddsRatio_working_3-way'!Y23+4*PI())/3)</f>
        <v>-0.50497539666246982</v>
      </c>
      <c r="AF23" s="11">
        <f>-'OddsRatio_working_3-way'!U23/(3*'OddsRatio_working_3-way'!X23^(1/3))*COS(('OddsRatio_working_3-way'!Y23)/3)</f>
        <v>0.51816693286194127</v>
      </c>
      <c r="AG23" s="11">
        <f>-'OddsRatio_working_3-way'!U23/(3*'OddsRatio_working_3-way'!X23^(1/3))*COS(('OddsRatio_working_3-way'!Y23+2*PI())/3)</f>
        <v>-0.3564761107297037</v>
      </c>
      <c r="AH23" s="11">
        <f>-'OddsRatio_working_3-way'!U23/(3*'OddsRatio_working_3-way'!X23^(1/3))*COS(('OddsRatio_working_3-way'!Y23+4*PI())/3)</f>
        <v>-0.16169082213223798</v>
      </c>
      <c r="AI23" s="11">
        <f>'OddsRatio_working_3-way'!U23/(3*'OddsRatio_working_3-way'!X23^(1/3))*SIN(('OddsRatio_working_3-way'!Y23)/3)</f>
        <v>-0.11245933880592594</v>
      </c>
      <c r="AJ23" s="11">
        <f>'OddsRatio_working_3-way'!U23/(3*'OddsRatio_working_3-way'!X23^(1/3))*SIN(('OddsRatio_working_3-way'!Y23+2*PI())/3)</f>
        <v>-0.39251605785654387</v>
      </c>
      <c r="AK23" s="11">
        <f>'OddsRatio_working_3-way'!U23/(3*'OddsRatio_working_3-way'!X23^(1/3))*SIN(('OddsRatio_working_3-way'!Y23+4*PI())/3)</f>
        <v>0.50497539666246971</v>
      </c>
      <c r="AL23" s="11">
        <f>'OddsRatio_working_3-way'!Z23+'OddsRatio_working_3-way'!AF23</f>
        <v>1.0363338657238828</v>
      </c>
      <c r="AM23" s="11">
        <f>'OddsRatio_working_3-way'!AA23+'OddsRatio_working_3-way'!AG23</f>
        <v>-0.71295222145940751</v>
      </c>
      <c r="AN23" s="11">
        <f>'OddsRatio_working_3-way'!AB23+'OddsRatio_working_3-way'!AH23</f>
        <v>-0.32338164426447602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1.0363338657238828</v>
      </c>
      <c r="AS23" s="11">
        <f>IF(('OddsRatio_working_3-way'!X23=0),IF(Q23&gt;0,-Q23^(1/3),(-Q23)^(1/3)),'OddsRatio_working_3-way'!AM23-'OddsRatio_working_3-way'!R23/3)</f>
        <v>-0.71295222145940751</v>
      </c>
      <c r="AT23" s="11">
        <f>IF(('OddsRatio_working_3-way'!X23=0),IF(Q23&gt;0,-Q23^(1/3),(-Q23)^(1/3)),'OddsRatio_working_3-way'!AN23-'OddsRatio_working_3-way'!R23/3)</f>
        <v>-0.32338164426447602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8.94</v>
      </c>
      <c r="B24" s="4">
        <f>IF('True_Odds_Calculator_3-way'!B25="","",'True_Odds_Calculator_3-way'!B25)</f>
        <v>5.39</v>
      </c>
      <c r="C24" s="4">
        <f>IF('True_Odds_Calculator_3-way'!C25="","",'True_Odds_Calculator_3-way'!C25)</f>
        <v>1.37</v>
      </c>
      <c r="D24" s="9">
        <f t="shared" si="13"/>
        <v>0.10590433890998276</v>
      </c>
      <c r="E24" s="9">
        <f t="shared" si="14"/>
        <v>0.17643462803277704</v>
      </c>
      <c r="F24" s="9">
        <f t="shared" si="15"/>
        <v>0.71766103305724027</v>
      </c>
      <c r="G24" s="9">
        <f t="shared" si="16"/>
        <v>1.0632851079900041</v>
      </c>
      <c r="H24" s="9">
        <f t="shared" si="17"/>
        <v>9.4424837574406304</v>
      </c>
      <c r="I24" s="9">
        <f t="shared" si="18"/>
        <v>5.667821624076117</v>
      </c>
      <c r="J24" s="9">
        <f t="shared" si="19"/>
        <v>1.3934154899563016</v>
      </c>
      <c r="K24" s="11">
        <f t="shared" si="20"/>
        <v>0.11185682326621925</v>
      </c>
      <c r="L24" s="11">
        <f t="shared" si="21"/>
        <v>0.1855287569573284</v>
      </c>
      <c r="M24" s="11">
        <f t="shared" si="22"/>
        <v>0.72992700729927007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-0.19536191134822267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0.19237864868450422</v>
      </c>
      <c r="Q24" s="11">
        <f>2*'OddsRatio_working_3-way'!K24*'OddsRatio_working_3-way'!L24*'OddsRatio_working_3-way'!M24</f>
        <v>3.0295850186536098E-2</v>
      </c>
      <c r="R24" s="11">
        <f t="shared" si="23"/>
        <v>0</v>
      </c>
      <c r="S24" s="11">
        <f t="shared" si="24"/>
        <v>-0.98472955837127873</v>
      </c>
      <c r="T24" s="11">
        <f t="shared" si="25"/>
        <v>-0.15507552100335098</v>
      </c>
      <c r="U24" s="11">
        <f>'OddsRatio_working_3-way'!S24-'OddsRatio_working_3-way'!R24^2/3</f>
        <v>-0.98472955837127873</v>
      </c>
      <c r="V24" s="11">
        <f>'OddsRatio_working_3-way'!S24*'OddsRatio_working_3-way'!R24/3-2*'OddsRatio_working_3-way'!R24^3/27-'OddsRatio_working_3-way'!T24</f>
        <v>0.15507552100335098</v>
      </c>
      <c r="W24" s="11">
        <f>'OddsRatio_working_3-way'!V24^2+4*'OddsRatio_working_3-way'!U24^3/27</f>
        <v>-0.11741597884736524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0.18805876479296704</v>
      </c>
      <c r="Y24" s="11">
        <f>IF('OddsRatio_working_3-way'!W24&gt;=0,IF('OddsRatio_working_3-way'!V24+SQRT('OddsRatio_working_3-way'!W24)&gt;0,0,PI()),ACOS('OddsRatio_working_3-way'!V24/(2*'OddsRatio_working_3-way'!X24)))</f>
        <v>1.145812531898637</v>
      </c>
      <c r="Z24" s="11">
        <f>'OddsRatio_working_3-way'!X24^(1/3)*COS('OddsRatio_working_3-way'!Y24/3)</f>
        <v>0.53164255399500215</v>
      </c>
      <c r="AA24" s="11">
        <f>'OddsRatio_working_3-way'!X24^(1/3)*COS(('OddsRatio_working_3-way'!Y24+2*PI())/3)</f>
        <v>-0.45075244170229906</v>
      </c>
      <c r="AB24" s="11">
        <f>'OddsRatio_working_3-way'!X24^(1/3)*COS(('OddsRatio_working_3-way'!Y24+4*PI())/3)</f>
        <v>-8.0890112292703251E-2</v>
      </c>
      <c r="AC24" s="11">
        <f>'OddsRatio_working_3-way'!X24^(1/3)*SIN('OddsRatio_working_3-way'!Y24/3)</f>
        <v>0.21354011544773244</v>
      </c>
      <c r="AD24" s="11">
        <f>'OddsRatio_working_3-way'!X24^(1/3)*SIN(('OddsRatio_working_3-way'!Y24+2*PI())/3)</f>
        <v>0.3536458997686458</v>
      </c>
      <c r="AE24" s="11">
        <f>'OddsRatio_working_3-way'!X24^(1/3)*SIN(('OddsRatio_working_3-way'!Y24+4*PI())/3)</f>
        <v>-0.56718601521637813</v>
      </c>
      <c r="AF24" s="11">
        <f>-'OddsRatio_working_3-way'!U24/(3*'OddsRatio_working_3-way'!X24^(1/3))*COS(('OddsRatio_working_3-way'!Y24)/3)</f>
        <v>0.53164255399500204</v>
      </c>
      <c r="AG24" s="11">
        <f>-'OddsRatio_working_3-way'!U24/(3*'OddsRatio_working_3-way'!X24^(1/3))*COS(('OddsRatio_working_3-way'!Y24+2*PI())/3)</f>
        <v>-0.450752441702299</v>
      </c>
      <c r="AH24" s="11">
        <f>-'OddsRatio_working_3-way'!U24/(3*'OddsRatio_working_3-way'!X24^(1/3))*COS(('OddsRatio_working_3-way'!Y24+4*PI())/3)</f>
        <v>-8.0890112292703237E-2</v>
      </c>
      <c r="AI24" s="11">
        <f>'OddsRatio_working_3-way'!U24/(3*'OddsRatio_working_3-way'!X24^(1/3))*SIN(('OddsRatio_working_3-way'!Y24)/3)</f>
        <v>-0.21354011544773241</v>
      </c>
      <c r="AJ24" s="11">
        <f>'OddsRatio_working_3-way'!U24/(3*'OddsRatio_working_3-way'!X24^(1/3))*SIN(('OddsRatio_working_3-way'!Y24+2*PI())/3)</f>
        <v>-0.35364589976864574</v>
      </c>
      <c r="AK24" s="11">
        <f>'OddsRatio_working_3-way'!U24/(3*'OddsRatio_working_3-way'!X24^(1/3))*SIN(('OddsRatio_working_3-way'!Y24+4*PI())/3)</f>
        <v>0.56718601521637801</v>
      </c>
      <c r="AL24" s="11">
        <f>'OddsRatio_working_3-way'!Z24+'OddsRatio_working_3-way'!AF24</f>
        <v>1.0632851079900041</v>
      </c>
      <c r="AM24" s="11">
        <f>'OddsRatio_working_3-way'!AA24+'OddsRatio_working_3-way'!AG24</f>
        <v>-0.901504883404598</v>
      </c>
      <c r="AN24" s="11">
        <f>'OddsRatio_working_3-way'!AB24+'OddsRatio_working_3-way'!AH24</f>
        <v>-0.16178022458540647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1.0632851079900041</v>
      </c>
      <c r="AS24" s="11">
        <f>IF(('OddsRatio_working_3-way'!X24=0),IF(Q24&gt;0,-Q24^(1/3),(-Q24)^(1/3)),'OddsRatio_working_3-way'!AM24-'OddsRatio_working_3-way'!R24/3)</f>
        <v>-0.901504883404598</v>
      </c>
      <c r="AT24" s="11">
        <f>IF(('OddsRatio_working_3-way'!X24=0),IF(Q24&gt;0,-Q24^(1/3),(-Q24)^(1/3)),'OddsRatio_working_3-way'!AN24-'OddsRatio_working_3-way'!R24/3)</f>
        <v>-0.16178022458540647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1.56</v>
      </c>
      <c r="B25" s="4">
        <f>IF('True_Odds_Calculator_3-way'!B26="","",'True_Odds_Calculator_3-way'!B26)</f>
        <v>4.12</v>
      </c>
      <c r="C25" s="4">
        <f>IF('True_Odds_Calculator_3-way'!C26="","",'True_Odds_Calculator_3-way'!C26)</f>
        <v>6.99</v>
      </c>
      <c r="D25" s="9">
        <f t="shared" si="13"/>
        <v>0.62938450973642968</v>
      </c>
      <c r="E25" s="9">
        <f t="shared" si="14"/>
        <v>0.23360353427424654</v>
      </c>
      <c r="F25" s="9">
        <f t="shared" si="15"/>
        <v>0.13701195598932361</v>
      </c>
      <c r="G25" s="9">
        <f t="shared" si="16"/>
        <v>1.051524728099539</v>
      </c>
      <c r="H25" s="9">
        <f t="shared" si="17"/>
        <v>1.5888538477357421</v>
      </c>
      <c r="I25" s="9">
        <f t="shared" si="18"/>
        <v>4.2807571516705618</v>
      </c>
      <c r="J25" s="9">
        <f t="shared" si="19"/>
        <v>7.2986331213162376</v>
      </c>
      <c r="K25" s="11">
        <f t="shared" si="20"/>
        <v>0.64102564102564097</v>
      </c>
      <c r="L25" s="11">
        <f t="shared" si="21"/>
        <v>0.24271844660194175</v>
      </c>
      <c r="M25" s="11">
        <f t="shared" si="22"/>
        <v>0.14306151645207438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-0.23295415086739713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0.21524223053453434</v>
      </c>
      <c r="Q25" s="11">
        <f>2*'OddsRatio_working_3-way'!K25*'OddsRatio_working_3-way'!L25*'OddsRatio_working_3-way'!M25</f>
        <v>4.4517524412520028E-2</v>
      </c>
      <c r="R25" s="11">
        <f t="shared" si="23"/>
        <v>0</v>
      </c>
      <c r="S25" s="11">
        <f t="shared" si="24"/>
        <v>-0.92396821320026701</v>
      </c>
      <c r="T25" s="11">
        <f t="shared" si="25"/>
        <v>-0.19109994068257849</v>
      </c>
      <c r="U25" s="11">
        <f>'OddsRatio_working_3-way'!S25-'OddsRatio_working_3-way'!R25^2/3</f>
        <v>-0.92396821320026701</v>
      </c>
      <c r="V25" s="11">
        <f>'OddsRatio_working_3-way'!S25*'OddsRatio_working_3-way'!R25/3-2*'OddsRatio_working_3-way'!R25^3/27-'OddsRatio_working_3-way'!T25</f>
        <v>0.19109994068257849</v>
      </c>
      <c r="W25" s="11">
        <f>'OddsRatio_working_3-way'!V25^2+4*'OddsRatio_working_3-way'!U25^3/27</f>
        <v>-8.0341199394168589E-2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0.17092424251920324</v>
      </c>
      <c r="Y25" s="11">
        <f>IF('OddsRatio_working_3-way'!W25&gt;=0,IF('OddsRatio_working_3-way'!V25+SQRT('OddsRatio_working_3-way'!W25)&gt;0,0,PI()),ACOS('OddsRatio_working_3-way'!V25/(2*'OddsRatio_working_3-way'!X25)))</f>
        <v>0.97759362929090665</v>
      </c>
      <c r="Z25" s="11">
        <f>'OddsRatio_working_3-way'!X25^(1/3)*COS('OddsRatio_working_3-way'!Y25/3)</f>
        <v>0.52576236404976961</v>
      </c>
      <c r="AA25" s="11">
        <f>'OddsRatio_working_3-way'!X25^(1/3)*COS(('OddsRatio_working_3-way'!Y25+2*PI())/3)</f>
        <v>-0.41673990199767319</v>
      </c>
      <c r="AB25" s="11">
        <f>'OddsRatio_working_3-way'!X25^(1/3)*COS(('OddsRatio_working_3-way'!Y25+4*PI())/3)</f>
        <v>-0.10902246205209633</v>
      </c>
      <c r="AC25" s="11">
        <f>'OddsRatio_working_3-way'!X25^(1/3)*SIN('OddsRatio_working_3-way'!Y25/3)</f>
        <v>0.17766074678692137</v>
      </c>
      <c r="AD25" s="11">
        <f>'OddsRatio_working_3-way'!X25^(1/3)*SIN(('OddsRatio_working_3-way'!Y25+2*PI())/3)</f>
        <v>0.36649319022740212</v>
      </c>
      <c r="AE25" s="11">
        <f>'OddsRatio_working_3-way'!X25^(1/3)*SIN(('OddsRatio_working_3-way'!Y25+4*PI())/3)</f>
        <v>-0.54415393701432346</v>
      </c>
      <c r="AF25" s="11">
        <f>-'OddsRatio_working_3-way'!U25/(3*'OddsRatio_working_3-way'!X25^(1/3))*COS(('OddsRatio_working_3-way'!Y25)/3)</f>
        <v>0.5257623640497695</v>
      </c>
      <c r="AG25" s="11">
        <f>-'OddsRatio_working_3-way'!U25/(3*'OddsRatio_working_3-way'!X25^(1/3))*COS(('OddsRatio_working_3-way'!Y25+2*PI())/3)</f>
        <v>-0.41673990199767313</v>
      </c>
      <c r="AH25" s="11">
        <f>-'OddsRatio_working_3-way'!U25/(3*'OddsRatio_working_3-way'!X25^(1/3))*COS(('OddsRatio_working_3-way'!Y25+4*PI())/3)</f>
        <v>-0.1090224620520963</v>
      </c>
      <c r="AI25" s="11">
        <f>'OddsRatio_working_3-way'!U25/(3*'OddsRatio_working_3-way'!X25^(1/3))*SIN(('OddsRatio_working_3-way'!Y25)/3)</f>
        <v>-0.17766074678692131</v>
      </c>
      <c r="AJ25" s="11">
        <f>'OddsRatio_working_3-way'!U25/(3*'OddsRatio_working_3-way'!X25^(1/3))*SIN(('OddsRatio_working_3-way'!Y25+2*PI())/3)</f>
        <v>-0.36649319022740207</v>
      </c>
      <c r="AK25" s="11">
        <f>'OddsRatio_working_3-way'!U25/(3*'OddsRatio_working_3-way'!X25^(1/3))*SIN(('OddsRatio_working_3-way'!Y25+4*PI())/3)</f>
        <v>0.54415393701432335</v>
      </c>
      <c r="AL25" s="11">
        <f>'OddsRatio_working_3-way'!Z25+'OddsRatio_working_3-way'!AF25</f>
        <v>1.051524728099539</v>
      </c>
      <c r="AM25" s="11">
        <f>'OddsRatio_working_3-way'!AA25+'OddsRatio_working_3-way'!AG25</f>
        <v>-0.83347980399534638</v>
      </c>
      <c r="AN25" s="11">
        <f>'OddsRatio_working_3-way'!AB25+'OddsRatio_working_3-way'!AH25</f>
        <v>-0.21804492410419263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1.051524728099539</v>
      </c>
      <c r="AS25" s="11">
        <f>IF(('OddsRatio_working_3-way'!X25=0),IF(Q25&gt;0,-Q25^(1/3),(-Q25)^(1/3)),'OddsRatio_working_3-way'!AM25-'OddsRatio_working_3-way'!R25/3)</f>
        <v>-0.83347980399534638</v>
      </c>
      <c r="AT25" s="11">
        <f>IF(('OddsRatio_working_3-way'!X25=0),IF(Q25&gt;0,-Q25^(1/3),(-Q25)^(1/3)),'OddsRatio_working_3-way'!AN25-'OddsRatio_working_3-way'!R25/3)</f>
        <v>-0.21804492410419263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1.39</v>
      </c>
      <c r="B26" s="4">
        <f>IF('True_Odds_Calculator_3-way'!B27="","",'True_Odds_Calculator_3-way'!B27)</f>
        <v>5.76</v>
      </c>
      <c r="C26" s="4">
        <f>IF('True_Odds_Calculator_3-way'!C27="","",'True_Odds_Calculator_3-way'!C27)</f>
        <v>7.6</v>
      </c>
      <c r="D26" s="9">
        <f t="shared" si="13"/>
        <v>0.70842978686648195</v>
      </c>
      <c r="E26" s="9">
        <f t="shared" si="14"/>
        <v>0.1660220849114056</v>
      </c>
      <c r="F26" s="9">
        <f t="shared" si="15"/>
        <v>0.12554812822211281</v>
      </c>
      <c r="G26" s="9">
        <f t="shared" si="16"/>
        <v>1.0553140833030632</v>
      </c>
      <c r="H26" s="9">
        <f t="shared" si="17"/>
        <v>1.4115724924881941</v>
      </c>
      <c r="I26" s="9">
        <f t="shared" si="18"/>
        <v>6.0232950365225815</v>
      </c>
      <c r="J26" s="9">
        <f t="shared" si="19"/>
        <v>7.9650729498002173</v>
      </c>
      <c r="K26" s="11">
        <f t="shared" si="20"/>
        <v>0.71942446043165476</v>
      </c>
      <c r="L26" s="11">
        <f t="shared" si="21"/>
        <v>0.1736111111111111</v>
      </c>
      <c r="M26" s="11">
        <f t="shared" si="22"/>
        <v>0.13157894736842105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-0.20135602044680045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0.19310209726955277</v>
      </c>
      <c r="Q26" s="11">
        <f>2*'OddsRatio_working_3-way'!K26*'OddsRatio_working_3-way'!L26*'OddsRatio_working_3-way'!M26</f>
        <v>3.2868442088434514E-2</v>
      </c>
      <c r="R26" s="11">
        <f t="shared" si="23"/>
        <v>0</v>
      </c>
      <c r="S26" s="11">
        <f t="shared" si="24"/>
        <v>-0.95900831194948832</v>
      </c>
      <c r="T26" s="11">
        <f t="shared" si="25"/>
        <v>-0.16323545735310441</v>
      </c>
      <c r="U26" s="11">
        <f>'OddsRatio_working_3-way'!S26-'OddsRatio_working_3-way'!R26^2/3</f>
        <v>-0.95900831194948832</v>
      </c>
      <c r="V26" s="11">
        <f>'OddsRatio_working_3-way'!S26*'OddsRatio_working_3-way'!R26/3-2*'OddsRatio_working_3-way'!R26^3/27-'OddsRatio_working_3-way'!T26</f>
        <v>0.16323545735310441</v>
      </c>
      <c r="W26" s="11">
        <f>'OddsRatio_working_3-way'!V26^2+4*'OddsRatio_working_3-way'!U26^3/27</f>
        <v>-0.10402040949602955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0.18073891669567646</v>
      </c>
      <c r="Y26" s="11">
        <f>IF('OddsRatio_working_3-way'!W26&gt;=0,IF('OddsRatio_working_3-way'!V26+SQRT('OddsRatio_working_3-way'!W26)&gt;0,0,PI()),ACOS('OddsRatio_working_3-way'!V26/(2*'OddsRatio_working_3-way'!X26)))</f>
        <v>1.1022631157163314</v>
      </c>
      <c r="Z26" s="11">
        <f>'OddsRatio_working_3-way'!X26^(1/3)*COS('OddsRatio_working_3-way'!Y26/3)</f>
        <v>0.52765704165153171</v>
      </c>
      <c r="AA26" s="11">
        <f>'OddsRatio_working_3-way'!X26^(1/3)*COS(('OddsRatio_working_3-way'!Y26+2*PI())/3)</f>
        <v>-0.43971374699339311</v>
      </c>
      <c r="AB26" s="11">
        <f>'OddsRatio_working_3-way'!X26^(1/3)*COS(('OddsRatio_working_3-way'!Y26+4*PI())/3)</f>
        <v>-8.7943294658138535E-2</v>
      </c>
      <c r="AC26" s="11">
        <f>'OddsRatio_working_3-way'!X26^(1/3)*SIN('OddsRatio_working_3-way'!Y26/3)</f>
        <v>0.20309476534871562</v>
      </c>
      <c r="AD26" s="11">
        <f>'OddsRatio_working_3-way'!X26^(1/3)*SIN(('OddsRatio_working_3-way'!Y26+2*PI())/3)</f>
        <v>0.35541701988161234</v>
      </c>
      <c r="AE26" s="11">
        <f>'OddsRatio_working_3-way'!X26^(1/3)*SIN(('OddsRatio_working_3-way'!Y26+4*PI())/3)</f>
        <v>-0.55851178523032796</v>
      </c>
      <c r="AF26" s="11">
        <f>-'OddsRatio_working_3-way'!U26/(3*'OddsRatio_working_3-way'!X26^(1/3))*COS(('OddsRatio_working_3-way'!Y26)/3)</f>
        <v>0.5276570416515316</v>
      </c>
      <c r="AG26" s="11">
        <f>-'OddsRatio_working_3-way'!U26/(3*'OddsRatio_working_3-way'!X26^(1/3))*COS(('OddsRatio_working_3-way'!Y26+2*PI())/3)</f>
        <v>-0.439713746993393</v>
      </c>
      <c r="AH26" s="11">
        <f>-'OddsRatio_working_3-way'!U26/(3*'OddsRatio_working_3-way'!X26^(1/3))*COS(('OddsRatio_working_3-way'!Y26+4*PI())/3)</f>
        <v>-8.7943294658138521E-2</v>
      </c>
      <c r="AI26" s="11">
        <f>'OddsRatio_working_3-way'!U26/(3*'OddsRatio_working_3-way'!X26^(1/3))*SIN(('OddsRatio_working_3-way'!Y26)/3)</f>
        <v>-0.20309476534871557</v>
      </c>
      <c r="AJ26" s="11">
        <f>'OddsRatio_working_3-way'!U26/(3*'OddsRatio_working_3-way'!X26^(1/3))*SIN(('OddsRatio_working_3-way'!Y26+2*PI())/3)</f>
        <v>-0.35541701988161228</v>
      </c>
      <c r="AK26" s="11">
        <f>'OddsRatio_working_3-way'!U26/(3*'OddsRatio_working_3-way'!X26^(1/3))*SIN(('OddsRatio_working_3-way'!Y26+4*PI())/3)</f>
        <v>0.55851178523032785</v>
      </c>
      <c r="AL26" s="11">
        <f>'OddsRatio_working_3-way'!Z26+'OddsRatio_working_3-way'!AF26</f>
        <v>1.0553140833030632</v>
      </c>
      <c r="AM26" s="11">
        <f>'OddsRatio_working_3-way'!AA26+'OddsRatio_working_3-way'!AG26</f>
        <v>-0.8794274939867861</v>
      </c>
      <c r="AN26" s="11">
        <f>'OddsRatio_working_3-way'!AB26+'OddsRatio_working_3-way'!AH26</f>
        <v>-0.17588658931627704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1.0553140833030632</v>
      </c>
      <c r="AS26" s="11">
        <f>IF(('OddsRatio_working_3-way'!X26=0),IF(Q26&gt;0,-Q26^(1/3),(-Q26)^(1/3)),'OddsRatio_working_3-way'!AM26-'OddsRatio_working_3-way'!R26/3)</f>
        <v>-0.8794274939867861</v>
      </c>
      <c r="AT26" s="11">
        <f>IF(('OddsRatio_working_3-way'!X26=0),IF(Q26&gt;0,-Q26^(1/3),(-Q26)^(1/3)),'OddsRatio_working_3-way'!AN26-'OddsRatio_working_3-way'!R26/3)</f>
        <v>-0.17588658931627704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2.5499999999999998</v>
      </c>
      <c r="B27" s="4">
        <f>IF('True_Odds_Calculator_3-way'!B28="","",'True_Odds_Calculator_3-way'!B28)</f>
        <v>3.56</v>
      </c>
      <c r="C27" s="4">
        <f>IF('True_Odds_Calculator_3-way'!C28="","",'True_Odds_Calculator_3-way'!C28)</f>
        <v>2.82</v>
      </c>
      <c r="D27" s="9">
        <f t="shared" si="13"/>
        <v>0.38228379270030105</v>
      </c>
      <c r="E27" s="9">
        <f t="shared" si="14"/>
        <v>0.2725708109852929</v>
      </c>
      <c r="F27" s="9">
        <f t="shared" si="15"/>
        <v>0.34514539631440599</v>
      </c>
      <c r="G27" s="9">
        <f t="shared" si="16"/>
        <v>1.0424888341187859</v>
      </c>
      <c r="H27" s="9">
        <f t="shared" si="17"/>
        <v>2.6158576928841182</v>
      </c>
      <c r="I27" s="9">
        <f t="shared" si="18"/>
        <v>3.668771415344092</v>
      </c>
      <c r="J27" s="9">
        <f t="shared" si="19"/>
        <v>2.8973296780961904</v>
      </c>
      <c r="K27" s="11">
        <f t="shared" si="20"/>
        <v>0.39215686274509809</v>
      </c>
      <c r="L27" s="11">
        <f t="shared" si="21"/>
        <v>0.2808988764044944</v>
      </c>
      <c r="M27" s="11">
        <f t="shared" si="22"/>
        <v>0.3546099290780142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-0.28210044078193874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0.23164098693904212</v>
      </c>
      <c r="Q27" s="11">
        <f>2*'OddsRatio_working_3-way'!K27*'OddsRatio_working_3-way'!L27*'OddsRatio_working_3-way'!M27</f>
        <v>7.8125122070503247E-2</v>
      </c>
      <c r="R27" s="11">
        <f t="shared" si="23"/>
        <v>0</v>
      </c>
      <c r="S27" s="11">
        <f t="shared" si="24"/>
        <v>-0.82112947536334635</v>
      </c>
      <c r="T27" s="11">
        <f t="shared" si="25"/>
        <v>-0.27694080113434955</v>
      </c>
      <c r="U27" s="11">
        <f>'OddsRatio_working_3-way'!S27-'OddsRatio_working_3-way'!R27^2/3</f>
        <v>-0.82112947536334635</v>
      </c>
      <c r="V27" s="11">
        <f>'OddsRatio_working_3-way'!S27*'OddsRatio_working_3-way'!R27/3-2*'OddsRatio_working_3-way'!R27^3/27-'OddsRatio_working_3-way'!T27</f>
        <v>0.27694080113434955</v>
      </c>
      <c r="W27" s="11">
        <f>'OddsRatio_working_3-way'!V27^2+4*'OddsRatio_working_3-way'!U27^3/27</f>
        <v>-5.3259433932480033E-3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0.14319754774976365</v>
      </c>
      <c r="Y27" s="11">
        <f>IF('OddsRatio_working_3-way'!W27&gt;=0,IF('OddsRatio_working_3-way'!V27+SQRT('OddsRatio_working_3-way'!W27)&gt;0,0,PI()),ACOS('OddsRatio_working_3-way'!V27/(2*'OddsRatio_working_3-way'!X27)))</f>
        <v>0.257661059385625</v>
      </c>
      <c r="Z27" s="11">
        <f>'OddsRatio_working_3-way'!X27^(1/3)*COS('OddsRatio_working_3-way'!Y27/3)</f>
        <v>0.52124441705939306</v>
      </c>
      <c r="AA27" s="11">
        <f>'OddsRatio_working_3-way'!X27^(1/3)*COS(('OddsRatio_working_3-way'!Y27+2*PI())/3)</f>
        <v>-0.29948815897667286</v>
      </c>
      <c r="AB27" s="11">
        <f>'OddsRatio_working_3-way'!X27^(1/3)*COS(('OddsRatio_working_3-way'!Y27+4*PI())/3)</f>
        <v>-0.22175625808272023</v>
      </c>
      <c r="AC27" s="11">
        <f>'OddsRatio_working_3-way'!X27^(1/3)*SIN('OddsRatio_working_3-way'!Y27/3)</f>
        <v>4.4878533905744908E-2</v>
      </c>
      <c r="AD27" s="11">
        <f>'OddsRatio_working_3-way'!X27^(1/3)*SIN(('OddsRatio_working_3-way'!Y27+2*PI())/3)</f>
        <v>0.42897163980137271</v>
      </c>
      <c r="AE27" s="11">
        <f>'OddsRatio_working_3-way'!X27^(1/3)*SIN(('OddsRatio_working_3-way'!Y27+4*PI())/3)</f>
        <v>-0.47385017370711763</v>
      </c>
      <c r="AF27" s="11">
        <f>-'OddsRatio_working_3-way'!U27/(3*'OddsRatio_working_3-way'!X27^(1/3))*COS(('OddsRatio_working_3-way'!Y27)/3)</f>
        <v>0.52124441705939284</v>
      </c>
      <c r="AG27" s="11">
        <f>-'OddsRatio_working_3-way'!U27/(3*'OddsRatio_working_3-way'!X27^(1/3))*COS(('OddsRatio_working_3-way'!Y27+2*PI())/3)</f>
        <v>-0.29948815897667275</v>
      </c>
      <c r="AH27" s="11">
        <f>-'OddsRatio_working_3-way'!U27/(3*'OddsRatio_working_3-way'!X27^(1/3))*COS(('OddsRatio_working_3-way'!Y27+4*PI())/3)</f>
        <v>-0.22175625808272015</v>
      </c>
      <c r="AI27" s="11">
        <f>'OddsRatio_working_3-way'!U27/(3*'OddsRatio_working_3-way'!X27^(1/3))*SIN(('OddsRatio_working_3-way'!Y27)/3)</f>
        <v>-4.4878533905744887E-2</v>
      </c>
      <c r="AJ27" s="11">
        <f>'OddsRatio_working_3-way'!U27/(3*'OddsRatio_working_3-way'!X27^(1/3))*SIN(('OddsRatio_working_3-way'!Y27+2*PI())/3)</f>
        <v>-0.42897163980137254</v>
      </c>
      <c r="AK27" s="11">
        <f>'OddsRatio_working_3-way'!U27/(3*'OddsRatio_working_3-way'!X27^(1/3))*SIN(('OddsRatio_working_3-way'!Y27+4*PI())/3)</f>
        <v>0.47385017370711741</v>
      </c>
      <c r="AL27" s="11">
        <f>'OddsRatio_working_3-way'!Z27+'OddsRatio_working_3-way'!AF27</f>
        <v>1.0424888341187859</v>
      </c>
      <c r="AM27" s="11">
        <f>'OddsRatio_working_3-way'!AA27+'OddsRatio_working_3-way'!AG27</f>
        <v>-0.59897631795334561</v>
      </c>
      <c r="AN27" s="11">
        <f>'OddsRatio_working_3-way'!AB27+'OddsRatio_working_3-way'!AH27</f>
        <v>-0.44351251616544041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1.0424888341187859</v>
      </c>
      <c r="AS27" s="11">
        <f>IF(('OddsRatio_working_3-way'!X27=0),IF(Q27&gt;0,-Q27^(1/3),(-Q27)^(1/3)),'OddsRatio_working_3-way'!AM27-'OddsRatio_working_3-way'!R27/3)</f>
        <v>-0.59897631795334561</v>
      </c>
      <c r="AT27" s="11">
        <f>IF(('OddsRatio_working_3-way'!X27=0),IF(Q27&gt;0,-Q27^(1/3),(-Q27)^(1/3)),'OddsRatio_working_3-way'!AN27-'OddsRatio_working_3-way'!R27/3)</f>
        <v>-0.44351251616544041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4.18</v>
      </c>
      <c r="B28" s="4">
        <f>IF('True_Odds_Calculator_3-way'!B29="","",'True_Odds_Calculator_3-way'!B29)</f>
        <v>3.89</v>
      </c>
      <c r="C28" s="4">
        <f>IF('True_Odds_Calculator_3-way'!C29="","",'True_Odds_Calculator_3-way'!C29)</f>
        <v>1.88</v>
      </c>
      <c r="D28" s="9">
        <f t="shared" si="13"/>
        <v>0.23102304189001552</v>
      </c>
      <c r="E28" s="9">
        <f t="shared" si="14"/>
        <v>0.24844575499373298</v>
      </c>
      <c r="F28" s="9">
        <f t="shared" si="15"/>
        <v>0.52053120311625178</v>
      </c>
      <c r="G28" s="9">
        <f t="shared" si="16"/>
        <v>1.0467209310179064</v>
      </c>
      <c r="H28" s="9">
        <f t="shared" si="17"/>
        <v>4.3285725606369416</v>
      </c>
      <c r="I28" s="9">
        <f t="shared" si="18"/>
        <v>4.0250234906417495</v>
      </c>
      <c r="J28" s="9">
        <f t="shared" si="19"/>
        <v>1.9211144192957574</v>
      </c>
      <c r="K28" s="11">
        <f t="shared" si="20"/>
        <v>0.23923444976076558</v>
      </c>
      <c r="L28" s="11">
        <f t="shared" si="21"/>
        <v>0.25706940874035988</v>
      </c>
      <c r="M28" s="11">
        <f t="shared" si="22"/>
        <v>0.53191489361702127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-0.26455982981026394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0.22735320049189417</v>
      </c>
      <c r="Q28" s="11">
        <f>2*'OddsRatio_working_3-way'!K28*'OddsRatio_working_3-way'!L28*'OddsRatio_working_3-way'!M28</f>
        <v>6.5425381436516314E-2</v>
      </c>
      <c r="R28" s="11">
        <f t="shared" si="23"/>
        <v>0</v>
      </c>
      <c r="S28" s="11">
        <f t="shared" si="24"/>
        <v>-0.85936402610686025</v>
      </c>
      <c r="T28" s="11">
        <f t="shared" si="25"/>
        <v>-0.24729900031852098</v>
      </c>
      <c r="U28" s="11">
        <f>'OddsRatio_working_3-way'!S28-'OddsRatio_working_3-way'!R28^2/3</f>
        <v>-0.85936402610686025</v>
      </c>
      <c r="V28" s="11">
        <f>'OddsRatio_working_3-way'!S28*'OddsRatio_working_3-way'!R28/3-2*'OddsRatio_working_3-way'!R28^3/27-'OddsRatio_working_3-way'!T28</f>
        <v>0.24729900031852098</v>
      </c>
      <c r="W28" s="11">
        <f>'OddsRatio_working_3-way'!V28^2+4*'OddsRatio_working_3-way'!U28^3/27</f>
        <v>-3.2864825831486671E-2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0.15331472645348401</v>
      </c>
      <c r="Y28" s="11">
        <f>IF('OddsRatio_working_3-way'!W28&gt;=0,IF('OddsRatio_working_3-way'!V28+SQRT('OddsRatio_working_3-way'!W28)&gt;0,0,PI()),ACOS('OddsRatio_working_3-way'!V28/(2*'OddsRatio_working_3-way'!X28)))</f>
        <v>0.63257522099202335</v>
      </c>
      <c r="Z28" s="11">
        <f>'OddsRatio_working_3-way'!X28^(1/3)*COS('OddsRatio_working_3-way'!Y28/3)</f>
        <v>0.52336046550895321</v>
      </c>
      <c r="AA28" s="11">
        <f>'OddsRatio_working_3-way'!X28^(1/3)*COS(('OddsRatio_working_3-way'!Y28+2*PI())/3)</f>
        <v>-0.35869246849514946</v>
      </c>
      <c r="AB28" s="11">
        <f>'OddsRatio_working_3-way'!X28^(1/3)*COS(('OddsRatio_working_3-way'!Y28+4*PI())/3)</f>
        <v>-0.16466799701380366</v>
      </c>
      <c r="AC28" s="11">
        <f>'OddsRatio_working_3-way'!X28^(1/3)*SIN('OddsRatio_working_3-way'!Y28/3)</f>
        <v>0.11202008083912993</v>
      </c>
      <c r="AD28" s="11">
        <f>'OddsRatio_working_3-way'!X28^(1/3)*SIN(('OddsRatio_working_3-way'!Y28+2*PI())/3)</f>
        <v>0.39723341804763812</v>
      </c>
      <c r="AE28" s="11">
        <f>'OddsRatio_working_3-way'!X28^(1/3)*SIN(('OddsRatio_working_3-way'!Y28+4*PI())/3)</f>
        <v>-0.50925349888676796</v>
      </c>
      <c r="AF28" s="11">
        <f>-'OddsRatio_working_3-way'!U28/(3*'OddsRatio_working_3-way'!X28^(1/3))*COS(('OddsRatio_working_3-way'!Y28)/3)</f>
        <v>0.52336046550895321</v>
      </c>
      <c r="AG28" s="11">
        <f>-'OddsRatio_working_3-way'!U28/(3*'OddsRatio_working_3-way'!X28^(1/3))*COS(('OddsRatio_working_3-way'!Y28+2*PI())/3)</f>
        <v>-0.35869246849514946</v>
      </c>
      <c r="AH28" s="11">
        <f>-'OddsRatio_working_3-way'!U28/(3*'OddsRatio_working_3-way'!X28^(1/3))*COS(('OddsRatio_working_3-way'!Y28+4*PI())/3)</f>
        <v>-0.16466799701380366</v>
      </c>
      <c r="AI28" s="11">
        <f>'OddsRatio_working_3-way'!U28/(3*'OddsRatio_working_3-way'!X28^(1/3))*SIN(('OddsRatio_working_3-way'!Y28)/3)</f>
        <v>-0.11202008083912993</v>
      </c>
      <c r="AJ28" s="11">
        <f>'OddsRatio_working_3-way'!U28/(3*'OddsRatio_working_3-way'!X28^(1/3))*SIN(('OddsRatio_working_3-way'!Y28+2*PI())/3)</f>
        <v>-0.39723341804763812</v>
      </c>
      <c r="AK28" s="11">
        <f>'OddsRatio_working_3-way'!U28/(3*'OddsRatio_working_3-way'!X28^(1/3))*SIN(('OddsRatio_working_3-way'!Y28+4*PI())/3)</f>
        <v>0.50925349888676796</v>
      </c>
      <c r="AL28" s="11">
        <f>'OddsRatio_working_3-way'!Z28+'OddsRatio_working_3-way'!AF28</f>
        <v>1.0467209310179064</v>
      </c>
      <c r="AM28" s="11">
        <f>'OddsRatio_working_3-way'!AA28+'OddsRatio_working_3-way'!AG28</f>
        <v>-0.71738493699029893</v>
      </c>
      <c r="AN28" s="11">
        <f>'OddsRatio_working_3-way'!AB28+'OddsRatio_working_3-way'!AH28</f>
        <v>-0.32933599402760733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1.0467209310179064</v>
      </c>
      <c r="AS28" s="11">
        <f>IF(('OddsRatio_working_3-way'!X28=0),IF(Q28&gt;0,-Q28^(1/3),(-Q28)^(1/3)),'OddsRatio_working_3-way'!AM28-'OddsRatio_working_3-way'!R28/3)</f>
        <v>-0.71738493699029893</v>
      </c>
      <c r="AT28" s="11">
        <f>IF(('OddsRatio_working_3-way'!X28=0),IF(Q28&gt;0,-Q28^(1/3),(-Q28)^(1/3)),'OddsRatio_working_3-way'!AN28-'OddsRatio_working_3-way'!R28/3)</f>
        <v>-0.32933599402760733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2.8</v>
      </c>
      <c r="B29" s="4">
        <f>IF('True_Odds_Calculator_3-way'!B30="","",'True_Odds_Calculator_3-way'!B30)</f>
        <v>3.57</v>
      </c>
      <c r="C29" s="4">
        <f>IF('True_Odds_Calculator_3-way'!C30="","",'True_Odds_Calculator_3-way'!C30)</f>
        <v>2.56</v>
      </c>
      <c r="D29" s="9">
        <f t="shared" si="13"/>
        <v>0.34757435578878465</v>
      </c>
      <c r="E29" s="9">
        <f t="shared" si="14"/>
        <v>0.27173497435201943</v>
      </c>
      <c r="F29" s="9">
        <f t="shared" si="15"/>
        <v>0.38069066985919603</v>
      </c>
      <c r="G29" s="9">
        <f t="shared" si="16"/>
        <v>1.0428234568856203</v>
      </c>
      <c r="H29" s="9">
        <f t="shared" si="17"/>
        <v>2.8770822223941166</v>
      </c>
      <c r="I29" s="9">
        <f t="shared" si="18"/>
        <v>3.680056284196044</v>
      </c>
      <c r="J29" s="9">
        <f t="shared" si="19"/>
        <v>2.6268045927415677</v>
      </c>
      <c r="K29" s="11">
        <f t="shared" si="20"/>
        <v>0.35714285714285715</v>
      </c>
      <c r="L29" s="11">
        <f t="shared" si="21"/>
        <v>0.28011204481792717</v>
      </c>
      <c r="M29" s="11">
        <f t="shared" si="22"/>
        <v>0.390625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-0.28200967887154871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0.23173331832733096</v>
      </c>
      <c r="Q29" s="11">
        <f>2*'OddsRatio_working_3-way'!K29*'OddsRatio_working_3-way'!L29*'OddsRatio_working_3-way'!M29</f>
        <v>7.8156262505002003E-2</v>
      </c>
      <c r="R29" s="11">
        <f t="shared" si="23"/>
        <v>0</v>
      </c>
      <c r="S29" s="11">
        <f t="shared" si="24"/>
        <v>-0.82172115246045196</v>
      </c>
      <c r="T29" s="11">
        <f t="shared" si="25"/>
        <v>-0.27714035496136658</v>
      </c>
      <c r="U29" s="11">
        <f>'OddsRatio_working_3-way'!S29-'OddsRatio_working_3-way'!R29^2/3</f>
        <v>-0.82172115246045196</v>
      </c>
      <c r="V29" s="11">
        <f>'OddsRatio_working_3-way'!S29*'OddsRatio_working_3-way'!R29/3-2*'OddsRatio_working_3-way'!R29^3/27-'OddsRatio_working_3-way'!T29</f>
        <v>0.27714035496136658</v>
      </c>
      <c r="W29" s="11">
        <f>'OddsRatio_working_3-way'!V29^2+4*'OddsRatio_working_3-way'!U29^3/27</f>
        <v>-5.3928090239996479E-3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0.14335235032265073</v>
      </c>
      <c r="Y29" s="11">
        <f>IF('OddsRatio_working_3-way'!W29&gt;=0,IF('OddsRatio_working_3-way'!V29+SQRT('OddsRatio_working_3-way'!W29)&gt;0,0,PI()),ACOS('OddsRatio_working_3-way'!V29/(2*'OddsRatio_working_3-way'!X29)))</f>
        <v>0.25902399597308645</v>
      </c>
      <c r="Z29" s="11">
        <f>'OddsRatio_working_3-way'!X29^(1/3)*COS('OddsRatio_working_3-way'!Y29/3)</f>
        <v>0.52141172844281025</v>
      </c>
      <c r="AA29" s="11">
        <f>'OddsRatio_working_3-way'!X29^(1/3)*COS(('OddsRatio_working_3-way'!Y29+2*PI())/3)</f>
        <v>-0.29979096620187634</v>
      </c>
      <c r="AB29" s="11">
        <f>'OddsRatio_working_3-way'!X29^(1/3)*COS(('OddsRatio_working_3-way'!Y29+4*PI())/3)</f>
        <v>-0.22162076224093386</v>
      </c>
      <c r="AC29" s="11">
        <f>'OddsRatio_working_3-way'!X29^(1/3)*SIN('OddsRatio_working_3-way'!Y29/3)</f>
        <v>4.5131588299458111E-2</v>
      </c>
      <c r="AD29" s="11">
        <f>'OddsRatio_working_3-way'!X29^(1/3)*SIN(('OddsRatio_working_3-way'!Y29+2*PI())/3)</f>
        <v>0.42899000851289787</v>
      </c>
      <c r="AE29" s="11">
        <f>'OddsRatio_working_3-way'!X29^(1/3)*SIN(('OddsRatio_working_3-way'!Y29+4*PI())/3)</f>
        <v>-0.47412159681235588</v>
      </c>
      <c r="AF29" s="11">
        <f>-'OddsRatio_working_3-way'!U29/(3*'OddsRatio_working_3-way'!X29^(1/3))*COS(('OddsRatio_working_3-way'!Y29)/3)</f>
        <v>0.52141172844281003</v>
      </c>
      <c r="AG29" s="11">
        <f>-'OddsRatio_working_3-way'!U29/(3*'OddsRatio_working_3-way'!X29^(1/3))*COS(('OddsRatio_working_3-way'!Y29+2*PI())/3)</f>
        <v>-0.29979096620187617</v>
      </c>
      <c r="AH29" s="11">
        <f>-'OddsRatio_working_3-way'!U29/(3*'OddsRatio_working_3-way'!X29^(1/3))*COS(('OddsRatio_working_3-way'!Y29+4*PI())/3)</f>
        <v>-0.22162076224093377</v>
      </c>
      <c r="AI29" s="11">
        <f>'OddsRatio_working_3-way'!U29/(3*'OddsRatio_working_3-way'!X29^(1/3))*SIN(('OddsRatio_working_3-way'!Y29)/3)</f>
        <v>-4.5131588299458091E-2</v>
      </c>
      <c r="AJ29" s="11">
        <f>'OddsRatio_working_3-way'!U29/(3*'OddsRatio_working_3-way'!X29^(1/3))*SIN(('OddsRatio_working_3-way'!Y29+2*PI())/3)</f>
        <v>-0.4289900085128977</v>
      </c>
      <c r="AK29" s="11">
        <f>'OddsRatio_working_3-way'!U29/(3*'OddsRatio_working_3-way'!X29^(1/3))*SIN(('OddsRatio_working_3-way'!Y29+4*PI())/3)</f>
        <v>0.47412159681235572</v>
      </c>
      <c r="AL29" s="11">
        <f>'OddsRatio_working_3-way'!Z29+'OddsRatio_working_3-way'!AF29</f>
        <v>1.0428234568856203</v>
      </c>
      <c r="AM29" s="11">
        <f>'OddsRatio_working_3-way'!AA29+'OddsRatio_working_3-way'!AG29</f>
        <v>-0.59958193240375257</v>
      </c>
      <c r="AN29" s="11">
        <f>'OddsRatio_working_3-way'!AB29+'OddsRatio_working_3-way'!AH29</f>
        <v>-0.4432415244818676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1.0428234568856203</v>
      </c>
      <c r="AS29" s="11">
        <f>IF(('OddsRatio_working_3-way'!X29=0),IF(Q29&gt;0,-Q29^(1/3),(-Q29)^(1/3)),'OddsRatio_working_3-way'!AM29-'OddsRatio_working_3-way'!R29/3)</f>
        <v>-0.59958193240375257</v>
      </c>
      <c r="AT29" s="11">
        <f>IF(('OddsRatio_working_3-way'!X29=0),IF(Q29&gt;0,-Q29^(1/3),(-Q29)^(1/3)),'OddsRatio_working_3-way'!AN29-'OddsRatio_working_3-way'!R29/3)</f>
        <v>-0.4432415244818676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2.36</v>
      </c>
      <c r="B30" s="4">
        <f>IF('True_Odds_Calculator_3-way'!B31="","",'True_Odds_Calculator_3-way'!B31)</f>
        <v>3.77</v>
      </c>
      <c r="C30" s="4">
        <f>IF('True_Odds_Calculator_3-way'!C31="","",'True_Odds_Calculator_3-way'!C31)</f>
        <v>2.95</v>
      </c>
      <c r="D30" s="9">
        <f t="shared" si="13"/>
        <v>0.41339937483224815</v>
      </c>
      <c r="E30" s="9">
        <f t="shared" si="14"/>
        <v>0.25706249407881082</v>
      </c>
      <c r="F30" s="9">
        <f t="shared" si="15"/>
        <v>0.32953813108894114</v>
      </c>
      <c r="G30" s="9">
        <f t="shared" si="16"/>
        <v>1.04335907442763</v>
      </c>
      <c r="H30" s="9">
        <f t="shared" si="17"/>
        <v>2.4189683412215763</v>
      </c>
      <c r="I30" s="9">
        <f t="shared" si="18"/>
        <v>3.8901046361645339</v>
      </c>
      <c r="J30" s="9">
        <f t="shared" si="19"/>
        <v>3.0345501951338787</v>
      </c>
      <c r="K30" s="11">
        <f t="shared" si="20"/>
        <v>0.42372881355932207</v>
      </c>
      <c r="L30" s="11">
        <f t="shared" si="21"/>
        <v>0.26525198938992045</v>
      </c>
      <c r="M30" s="11">
        <f t="shared" si="22"/>
        <v>0.33898305084745761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-0.27988390177218192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0.23164781607163404</v>
      </c>
      <c r="Q30" s="11">
        <f>2*'OddsRatio_working_3-way'!K30*'OddsRatio_working_3-way'!L30*'OddsRatio_working_3-way'!M30</f>
        <v>7.6199939497248056E-2</v>
      </c>
      <c r="R30" s="11">
        <f t="shared" si="23"/>
        <v>0</v>
      </c>
      <c r="S30" s="11">
        <f t="shared" si="24"/>
        <v>-0.82765680557143739</v>
      </c>
      <c r="T30" s="11">
        <f t="shared" si="25"/>
        <v>-0.27225552814849918</v>
      </c>
      <c r="U30" s="11">
        <f>'OddsRatio_working_3-way'!S30-'OddsRatio_working_3-way'!R30^2/3</f>
        <v>-0.82765680557143739</v>
      </c>
      <c r="V30" s="11">
        <f>'OddsRatio_working_3-way'!S30*'OddsRatio_working_3-way'!R30/3-2*'OddsRatio_working_3-way'!R30^3/27-'OddsRatio_working_3-way'!T30</f>
        <v>0.27225552814849918</v>
      </c>
      <c r="W30" s="11">
        <f>'OddsRatio_working_3-way'!V30^2+4*'OddsRatio_working_3-way'!U30^3/27</f>
        <v>-9.8707020153615543E-3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0.14490839746438072</v>
      </c>
      <c r="Y30" s="11">
        <f>IF('OddsRatio_working_3-way'!W30&gt;=0,IF('OddsRatio_working_3-way'!V30+SQRT('OddsRatio_working_3-way'!W30)&gt;0,0,PI()),ACOS('OddsRatio_working_3-way'!V30/(2*'OddsRatio_working_3-way'!X30)))</f>
        <v>0.34990399720305998</v>
      </c>
      <c r="Z30" s="11">
        <f>'OddsRatio_working_3-way'!X30^(1/3)*COS('OddsRatio_working_3-way'!Y30/3)</f>
        <v>0.5216795372138151</v>
      </c>
      <c r="AA30" s="11">
        <f>'OddsRatio_working_3-way'!X30^(1/3)*COS(('OddsRatio_working_3-way'!Y30+2*PI())/3)</f>
        <v>-0.31377413109616537</v>
      </c>
      <c r="AB30" s="11">
        <f>'OddsRatio_working_3-way'!X30^(1/3)*COS(('OddsRatio_working_3-way'!Y30+4*PI())/3)</f>
        <v>-0.20790540611764943</v>
      </c>
      <c r="AC30" s="11">
        <f>'OddsRatio_working_3-way'!X30^(1/3)*SIN('OddsRatio_working_3-way'!Y30/3)</f>
        <v>6.1123336865108582E-2</v>
      </c>
      <c r="AD30" s="11">
        <f>'OddsRatio_working_3-way'!X30^(1/3)*SIN(('OddsRatio_working_3-way'!Y30+2*PI())/3)</f>
        <v>0.42122606342911911</v>
      </c>
      <c r="AE30" s="11">
        <f>'OddsRatio_working_3-way'!X30^(1/3)*SIN(('OddsRatio_working_3-way'!Y30+4*PI())/3)</f>
        <v>-0.48234940029422768</v>
      </c>
      <c r="AF30" s="11">
        <f>-'OddsRatio_working_3-way'!U30/(3*'OddsRatio_working_3-way'!X30^(1/3))*COS(('OddsRatio_working_3-way'!Y30)/3)</f>
        <v>0.52167953721381488</v>
      </c>
      <c r="AG30" s="11">
        <f>-'OddsRatio_working_3-way'!U30/(3*'OddsRatio_working_3-way'!X30^(1/3))*COS(('OddsRatio_working_3-way'!Y30+2*PI())/3)</f>
        <v>-0.31377413109616525</v>
      </c>
      <c r="AH30" s="11">
        <f>-'OddsRatio_working_3-way'!U30/(3*'OddsRatio_working_3-way'!X30^(1/3))*COS(('OddsRatio_working_3-way'!Y30+4*PI())/3)</f>
        <v>-0.20790540611764935</v>
      </c>
      <c r="AI30" s="11">
        <f>'OddsRatio_working_3-way'!U30/(3*'OddsRatio_working_3-way'!X30^(1/3))*SIN(('OddsRatio_working_3-way'!Y30)/3)</f>
        <v>-6.1123336865108562E-2</v>
      </c>
      <c r="AJ30" s="11">
        <f>'OddsRatio_working_3-way'!U30/(3*'OddsRatio_working_3-way'!X30^(1/3))*SIN(('OddsRatio_working_3-way'!Y30+2*PI())/3)</f>
        <v>-0.42122606342911895</v>
      </c>
      <c r="AK30" s="11">
        <f>'OddsRatio_working_3-way'!U30/(3*'OddsRatio_working_3-way'!X30^(1/3))*SIN(('OddsRatio_working_3-way'!Y30+4*PI())/3)</f>
        <v>0.48234940029422751</v>
      </c>
      <c r="AL30" s="11">
        <f>'OddsRatio_working_3-way'!Z30+'OddsRatio_working_3-way'!AF30</f>
        <v>1.04335907442763</v>
      </c>
      <c r="AM30" s="11">
        <f>'OddsRatio_working_3-way'!AA30+'OddsRatio_working_3-way'!AG30</f>
        <v>-0.62754826219233062</v>
      </c>
      <c r="AN30" s="11">
        <f>'OddsRatio_working_3-way'!AB30+'OddsRatio_working_3-way'!AH30</f>
        <v>-0.41581081223529881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1.04335907442763</v>
      </c>
      <c r="AS30" s="11">
        <f>IF(('OddsRatio_working_3-way'!X30=0),IF(Q30&gt;0,-Q30^(1/3),(-Q30)^(1/3)),'OddsRatio_working_3-way'!AM30-'OddsRatio_working_3-way'!R30/3)</f>
        <v>-0.62754826219233062</v>
      </c>
      <c r="AT30" s="11">
        <f>IF(('OddsRatio_working_3-way'!X30=0),IF(Q30&gt;0,-Q30^(1/3),(-Q30)^(1/3)),'OddsRatio_working_3-way'!AN30-'OddsRatio_working_3-way'!R30/3)</f>
        <v>-0.41581081223529881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2.13</v>
      </c>
      <c r="B31" s="4">
        <f>IF('True_Odds_Calculator_3-way'!B32="","",'True_Odds_Calculator_3-way'!B32)</f>
        <v>3.64</v>
      </c>
      <c r="C31" s="4">
        <f>IF('True_Odds_Calculator_3-way'!C32="","",'True_Odds_Calculator_3-way'!C32)</f>
        <v>3.58</v>
      </c>
      <c r="D31" s="9">
        <f t="shared" si="13"/>
        <v>0.46041996419842002</v>
      </c>
      <c r="E31" s="9">
        <f t="shared" si="14"/>
        <v>0.26752555247612858</v>
      </c>
      <c r="F31" s="9">
        <f t="shared" si="15"/>
        <v>0.27205448332545129</v>
      </c>
      <c r="G31" s="9">
        <f t="shared" si="16"/>
        <v>1.0371063237731204</v>
      </c>
      <c r="H31" s="9">
        <f t="shared" si="17"/>
        <v>2.1719301458636262</v>
      </c>
      <c r="I31" s="9">
        <f t="shared" si="18"/>
        <v>3.7379606947610378</v>
      </c>
      <c r="J31" s="9">
        <f t="shared" si="19"/>
        <v>3.6757343153346511</v>
      </c>
      <c r="K31" s="11">
        <f t="shared" si="20"/>
        <v>0.46948356807511737</v>
      </c>
      <c r="L31" s="11">
        <f t="shared" si="21"/>
        <v>0.27472527472527469</v>
      </c>
      <c r="M31" s="11">
        <f t="shared" si="22"/>
        <v>0.27932960893854747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-0.27729246125658114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0.2287756044935996</v>
      </c>
      <c r="Q31" s="11">
        <f>2*'OddsRatio_working_3-way'!K31*'OddsRatio_working_3-way'!L31*'OddsRatio_working_3-way'!M31</f>
        <v>7.2055308501921128E-2</v>
      </c>
      <c r="R31" s="11">
        <f t="shared" si="23"/>
        <v>0</v>
      </c>
      <c r="S31" s="11">
        <f t="shared" si="24"/>
        <v>-0.82503362499246435</v>
      </c>
      <c r="T31" s="11">
        <f t="shared" si="25"/>
        <v>-0.259853110233847</v>
      </c>
      <c r="U31" s="11">
        <f>'OddsRatio_working_3-way'!S31-'OddsRatio_working_3-way'!R31^2/3</f>
        <v>-0.82503362499246435</v>
      </c>
      <c r="V31" s="11">
        <f>'OddsRatio_working_3-way'!S31*'OddsRatio_working_3-way'!R31/3-2*'OddsRatio_working_3-way'!R31^3/27-'OddsRatio_working_3-way'!T31</f>
        <v>0.259853110233847</v>
      </c>
      <c r="W31" s="11">
        <f>'OddsRatio_working_3-way'!V31^2+4*'OddsRatio_working_3-way'!U31^3/27</f>
        <v>-1.5674033076590307E-2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0.14422003326063457</v>
      </c>
      <c r="Y31" s="11">
        <f>IF('OddsRatio_working_3-way'!W31&gt;=0,IF('OddsRatio_working_3-way'!V31+SQRT('OddsRatio_working_3-way'!W31)&gt;0,0,PI()),ACOS('OddsRatio_working_3-way'!V31/(2*'OddsRatio_working_3-way'!X31)))</f>
        <v>0.44897798279768764</v>
      </c>
      <c r="Z31" s="11">
        <f>'OddsRatio_working_3-way'!X31^(1/3)*COS('OddsRatio_working_3-way'!Y31/3)</f>
        <v>0.5185531618865602</v>
      </c>
      <c r="AA31" s="11">
        <f>'OddsRatio_working_3-way'!X31^(1/3)*COS(('OddsRatio_working_3-way'!Y31+2*PI())/3)</f>
        <v>-0.32699194087885342</v>
      </c>
      <c r="AB31" s="11">
        <f>'OddsRatio_working_3-way'!X31^(1/3)*COS(('OddsRatio_working_3-way'!Y31+4*PI())/3)</f>
        <v>-0.19156122100770684</v>
      </c>
      <c r="AC31" s="11">
        <f>'OddsRatio_working_3-way'!X31^(1/3)*SIN('OddsRatio_working_3-way'!Y31/3)</f>
        <v>7.8190962574151437E-2</v>
      </c>
      <c r="AD31" s="11">
        <f>'OddsRatio_working_3-way'!X31^(1/3)*SIN(('OddsRatio_working_3-way'!Y31+2*PI())/3)</f>
        <v>0.40998473011942999</v>
      </c>
      <c r="AE31" s="11">
        <f>'OddsRatio_working_3-way'!X31^(1/3)*SIN(('OddsRatio_working_3-way'!Y31+4*PI())/3)</f>
        <v>-0.4881756926935813</v>
      </c>
      <c r="AF31" s="11">
        <f>-'OddsRatio_working_3-way'!U31/(3*'OddsRatio_working_3-way'!X31^(1/3))*COS(('OddsRatio_working_3-way'!Y31)/3)</f>
        <v>0.5185531618865602</v>
      </c>
      <c r="AG31" s="11">
        <f>-'OddsRatio_working_3-way'!U31/(3*'OddsRatio_working_3-way'!X31^(1/3))*COS(('OddsRatio_working_3-way'!Y31+2*PI())/3)</f>
        <v>-0.32699194087885342</v>
      </c>
      <c r="AH31" s="11">
        <f>-'OddsRatio_working_3-way'!U31/(3*'OddsRatio_working_3-way'!X31^(1/3))*COS(('OddsRatio_working_3-way'!Y31+4*PI())/3)</f>
        <v>-0.19156122100770684</v>
      </c>
      <c r="AI31" s="11">
        <f>'OddsRatio_working_3-way'!U31/(3*'OddsRatio_working_3-way'!X31^(1/3))*SIN(('OddsRatio_working_3-way'!Y31)/3)</f>
        <v>-7.8190962574151437E-2</v>
      </c>
      <c r="AJ31" s="11">
        <f>'OddsRatio_working_3-way'!U31/(3*'OddsRatio_working_3-way'!X31^(1/3))*SIN(('OddsRatio_working_3-way'!Y31+2*PI())/3)</f>
        <v>-0.40998473011942999</v>
      </c>
      <c r="AK31" s="11">
        <f>'OddsRatio_working_3-way'!U31/(3*'OddsRatio_working_3-way'!X31^(1/3))*SIN(('OddsRatio_working_3-way'!Y31+4*PI())/3)</f>
        <v>0.4881756926935813</v>
      </c>
      <c r="AL31" s="11">
        <f>'OddsRatio_working_3-way'!Z31+'OddsRatio_working_3-way'!AF31</f>
        <v>1.0371063237731204</v>
      </c>
      <c r="AM31" s="11">
        <f>'OddsRatio_working_3-way'!AA31+'OddsRatio_working_3-way'!AG31</f>
        <v>-0.65398388175770683</v>
      </c>
      <c r="AN31" s="11">
        <f>'OddsRatio_working_3-way'!AB31+'OddsRatio_working_3-way'!AH31</f>
        <v>-0.38312244201541368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1.0371063237731204</v>
      </c>
      <c r="AS31" s="11">
        <f>IF(('OddsRatio_working_3-way'!X31=0),IF(Q31&gt;0,-Q31^(1/3),(-Q31)^(1/3)),'OddsRatio_working_3-way'!AM31-'OddsRatio_working_3-way'!R31/3)</f>
        <v>-0.65398388175770683</v>
      </c>
      <c r="AT31" s="11">
        <f>IF(('OddsRatio_working_3-way'!X31=0),IF(Q31&gt;0,-Q31^(1/3),(-Q31)^(1/3)),'OddsRatio_working_3-way'!AN31-'OddsRatio_working_3-way'!R31/3)</f>
        <v>-0.38312244201541368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2.95</v>
      </c>
      <c r="B32" s="4">
        <f>IF('True_Odds_Calculator_3-way'!B33="","",'True_Odds_Calculator_3-way'!B33)</f>
        <v>3.43</v>
      </c>
      <c r="C32" s="4">
        <f>IF('True_Odds_Calculator_3-way'!C33="","",'True_Odds_Calculator_3-way'!C33)</f>
        <v>2.5499999999999998</v>
      </c>
      <c r="D32" s="9">
        <f t="shared" si="13"/>
        <v>0.33138595597854231</v>
      </c>
      <c r="E32" s="9">
        <f t="shared" si="14"/>
        <v>0.28455358159544764</v>
      </c>
      <c r="F32" s="9">
        <f t="shared" si="15"/>
        <v>0.38406046242601022</v>
      </c>
      <c r="G32" s="9">
        <f t="shared" si="16"/>
        <v>1.0346817381611753</v>
      </c>
      <c r="H32" s="9">
        <f t="shared" si="17"/>
        <v>3.0176293894142918</v>
      </c>
      <c r="I32" s="9">
        <f t="shared" si="18"/>
        <v>3.5142766237316558</v>
      </c>
      <c r="J32" s="9">
        <f t="shared" si="19"/>
        <v>2.6037566941498214</v>
      </c>
      <c r="K32" s="11">
        <f t="shared" si="20"/>
        <v>0.33898305084745761</v>
      </c>
      <c r="L32" s="11">
        <f t="shared" si="21"/>
        <v>0.29154518950437314</v>
      </c>
      <c r="M32" s="11">
        <f t="shared" si="22"/>
        <v>0.39215686274509809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-0.28465332864380621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0.22982558640889772</v>
      </c>
      <c r="Q32" s="11">
        <f>2*'OddsRatio_working_3-way'!K32*'OddsRatio_working_3-way'!L32*'OddsRatio_working_3-way'!M32</f>
        <v>7.7512845331837332E-2</v>
      </c>
      <c r="R32" s="11">
        <f t="shared" si="23"/>
        <v>0</v>
      </c>
      <c r="S32" s="11">
        <f t="shared" si="24"/>
        <v>-0.80738766521323269</v>
      </c>
      <c r="T32" s="11">
        <f t="shared" si="25"/>
        <v>-0.27230612654746461</v>
      </c>
      <c r="U32" s="11">
        <f>'OddsRatio_working_3-way'!S32-'OddsRatio_working_3-way'!R32^2/3</f>
        <v>-0.80738766521323269</v>
      </c>
      <c r="V32" s="11">
        <f>'OddsRatio_working_3-way'!S32*'OddsRatio_working_3-way'!R32/3-2*'OddsRatio_working_3-way'!R32^3/27-'OddsRatio_working_3-way'!T32</f>
        <v>0.27230612654746461</v>
      </c>
      <c r="W32" s="11">
        <f>'OddsRatio_working_3-way'!V32^2+4*'OddsRatio_working_3-way'!U32^3/27</f>
        <v>-3.8220707253014546E-3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0.13961795844427147</v>
      </c>
      <c r="Y32" s="11">
        <f>IF('OddsRatio_working_3-way'!W32&gt;=0,IF('OddsRatio_working_3-way'!V32+SQRT('OddsRatio_working_3-way'!W32)&gt;0,0,PI()),ACOS('OddsRatio_working_3-way'!V32/(2*'OddsRatio_working_3-way'!X32)))</f>
        <v>0.22325010758582065</v>
      </c>
      <c r="Z32" s="11">
        <f>'OddsRatio_working_3-way'!X32^(1/3)*COS('OddsRatio_working_3-way'!Y32/3)</f>
        <v>0.51734086908058774</v>
      </c>
      <c r="AA32" s="11">
        <f>'OddsRatio_working_3-way'!X32^(1/3)*COS(('OddsRatio_working_3-way'!Y32+2*PI())/3)</f>
        <v>-0.29207305700492725</v>
      </c>
      <c r="AB32" s="11">
        <f>'OddsRatio_working_3-way'!X32^(1/3)*COS(('OddsRatio_working_3-way'!Y32+4*PI())/3)</f>
        <v>-0.22526781207566055</v>
      </c>
      <c r="AC32" s="11">
        <f>'OddsRatio_working_3-way'!X32^(1/3)*SIN('OddsRatio_working_3-way'!Y32/3)</f>
        <v>3.857002614319107E-2</v>
      </c>
      <c r="AD32" s="11">
        <f>'OddsRatio_working_3-way'!X32^(1/3)*SIN(('OddsRatio_working_3-way'!Y32+2*PI())/3)</f>
        <v>0.42874532196811288</v>
      </c>
      <c r="AE32" s="11">
        <f>'OddsRatio_working_3-way'!X32^(1/3)*SIN(('OddsRatio_working_3-way'!Y32+4*PI())/3)</f>
        <v>-0.46731534811130387</v>
      </c>
      <c r="AF32" s="11">
        <f>-'OddsRatio_working_3-way'!U32/(3*'OddsRatio_working_3-way'!X32^(1/3))*COS(('OddsRatio_working_3-way'!Y32)/3)</f>
        <v>0.51734086908058763</v>
      </c>
      <c r="AG32" s="11">
        <f>-'OddsRatio_working_3-way'!U32/(3*'OddsRatio_working_3-way'!X32^(1/3))*COS(('OddsRatio_working_3-way'!Y32+2*PI())/3)</f>
        <v>-0.29207305700492719</v>
      </c>
      <c r="AH32" s="11">
        <f>-'OddsRatio_working_3-way'!U32/(3*'OddsRatio_working_3-way'!X32^(1/3))*COS(('OddsRatio_working_3-way'!Y32+4*PI())/3)</f>
        <v>-0.22526781207566052</v>
      </c>
      <c r="AI32" s="11">
        <f>'OddsRatio_working_3-way'!U32/(3*'OddsRatio_working_3-way'!X32^(1/3))*SIN(('OddsRatio_working_3-way'!Y32)/3)</f>
        <v>-3.8570026143191063E-2</v>
      </c>
      <c r="AJ32" s="11">
        <f>'OddsRatio_working_3-way'!U32/(3*'OddsRatio_working_3-way'!X32^(1/3))*SIN(('OddsRatio_working_3-way'!Y32+2*PI())/3)</f>
        <v>-0.42874532196811277</v>
      </c>
      <c r="AK32" s="11">
        <f>'OddsRatio_working_3-way'!U32/(3*'OddsRatio_working_3-way'!X32^(1/3))*SIN(('OddsRatio_working_3-way'!Y32+4*PI())/3)</f>
        <v>0.46731534811130376</v>
      </c>
      <c r="AL32" s="11">
        <f>'OddsRatio_working_3-way'!Z32+'OddsRatio_working_3-way'!AF32</f>
        <v>1.0346817381611753</v>
      </c>
      <c r="AM32" s="11">
        <f>'OddsRatio_working_3-way'!AA32+'OddsRatio_working_3-way'!AG32</f>
        <v>-0.5841461140098545</v>
      </c>
      <c r="AN32" s="11">
        <f>'OddsRatio_working_3-way'!AB32+'OddsRatio_working_3-way'!AH32</f>
        <v>-0.45053562415132109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1.0346817381611753</v>
      </c>
      <c r="AS32" s="11">
        <f>IF(('OddsRatio_working_3-way'!X32=0),IF(Q32&gt;0,-Q32^(1/3),(-Q32)^(1/3)),'OddsRatio_working_3-way'!AM32-'OddsRatio_working_3-way'!R32/3)</f>
        <v>-0.5841461140098545</v>
      </c>
      <c r="AT32" s="11">
        <f>IF(('OddsRatio_working_3-way'!X32=0),IF(Q32&gt;0,-Q32^(1/3),(-Q32)^(1/3)),'OddsRatio_working_3-way'!AN32-'OddsRatio_working_3-way'!R32/3)</f>
        <v>-0.45053562415132109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1.1299999999999999</v>
      </c>
      <c r="B33" s="4">
        <f>IF('True_Odds_Calculator_3-way'!B34="","",'True_Odds_Calculator_3-way'!B34)</f>
        <v>9.68</v>
      </c>
      <c r="C33" s="4">
        <f>IF('True_Odds_Calculator_3-way'!C34="","",'True_Odds_Calculator_3-way'!C34)</f>
        <v>27.79</v>
      </c>
      <c r="D33" s="9">
        <f t="shared" si="13"/>
        <v>0.87367219294615428</v>
      </c>
      <c r="E33" s="9">
        <f t="shared" si="14"/>
        <v>9.3857637340191549E-2</v>
      </c>
      <c r="F33" s="9">
        <f t="shared" si="15"/>
        <v>3.2470169713653851E-2</v>
      </c>
      <c r="G33" s="9">
        <f t="shared" si="16"/>
        <v>1.1122619785754697</v>
      </c>
      <c r="H33" s="9">
        <f t="shared" si="17"/>
        <v>1.144594057214811</v>
      </c>
      <c r="I33" s="9">
        <f t="shared" si="18"/>
        <v>10.654433974035076</v>
      </c>
      <c r="J33" s="9">
        <f t="shared" si="19"/>
        <v>30.797498406036834</v>
      </c>
      <c r="K33" s="11">
        <f t="shared" si="20"/>
        <v>0.88495575221238942</v>
      </c>
      <c r="L33" s="11">
        <f t="shared" si="21"/>
        <v>0.10330578512396695</v>
      </c>
      <c r="M33" s="11">
        <f t="shared" si="22"/>
        <v>3.5984166966534725E-2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-9.9447402361859116E-2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0.11711368609747644</v>
      </c>
      <c r="Q33" s="11">
        <f>2*'OddsRatio_working_3-way'!K33*'OddsRatio_working_3-way'!L33*'OddsRatio_working_3-way'!M33</f>
        <v>6.5794205672739577E-3</v>
      </c>
      <c r="R33" s="11">
        <f t="shared" si="23"/>
        <v>0</v>
      </c>
      <c r="S33" s="11">
        <f t="shared" si="24"/>
        <v>-1.1776444966489426</v>
      </c>
      <c r="T33" s="11">
        <f t="shared" si="25"/>
        <v>-6.6159803182524873E-2</v>
      </c>
      <c r="U33" s="11">
        <f>'OddsRatio_working_3-way'!S33-'OddsRatio_working_3-way'!R33^2/3</f>
        <v>-1.1776444966489426</v>
      </c>
      <c r="V33" s="11">
        <f>'OddsRatio_working_3-way'!S33*'OddsRatio_working_3-way'!R33/3-2*'OddsRatio_working_3-way'!R33^3/27-'OddsRatio_working_3-way'!T33</f>
        <v>6.6159803182524873E-2</v>
      </c>
      <c r="W33" s="11">
        <f>'OddsRatio_working_3-way'!V33^2+4*'OddsRatio_working_3-way'!U33^3/27</f>
        <v>-0.23758024631761518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0.24594581002467067</v>
      </c>
      <c r="Y33" s="11">
        <f>IF('OddsRatio_working_3-way'!W33&gt;=0,IF('OddsRatio_working_3-way'!V33+SQRT('OddsRatio_working_3-way'!W33)&gt;0,0,PI()),ACOS('OddsRatio_working_3-way'!V33/(2*'OddsRatio_working_3-way'!X33)))</f>
        <v>1.4358866862949746</v>
      </c>
      <c r="Z33" s="11">
        <f>'OddsRatio_working_3-way'!X33^(1/3)*COS('OddsRatio_working_3-way'!Y33/3)</f>
        <v>0.55613098928773486</v>
      </c>
      <c r="AA33" s="11">
        <f>'OddsRatio_working_3-way'!X33^(1/3)*COS(('OddsRatio_working_3-way'!Y33+2*PI())/3)</f>
        <v>-0.52796520698387728</v>
      </c>
      <c r="AB33" s="11">
        <f>'OddsRatio_working_3-way'!X33^(1/3)*COS(('OddsRatio_working_3-way'!Y33+4*PI())/3)</f>
        <v>-2.8165782303857773E-2</v>
      </c>
      <c r="AC33" s="11">
        <f>'OddsRatio_working_3-way'!X33^(1/3)*SIN('OddsRatio_working_3-way'!Y33/3)</f>
        <v>0.28855933237982956</v>
      </c>
      <c r="AD33" s="11">
        <f>'OddsRatio_working_3-way'!X33^(1/3)*SIN(('OddsRatio_working_3-way'!Y33+2*PI())/3)</f>
        <v>0.3373438983650352</v>
      </c>
      <c r="AE33" s="11">
        <f>'OddsRatio_working_3-way'!X33^(1/3)*SIN(('OddsRatio_working_3-way'!Y33+4*PI())/3)</f>
        <v>-0.62590323074486465</v>
      </c>
      <c r="AF33" s="11">
        <f>-'OddsRatio_working_3-way'!U33/(3*'OddsRatio_working_3-way'!X33^(1/3))*COS(('OddsRatio_working_3-way'!Y33)/3)</f>
        <v>0.55613098928773474</v>
      </c>
      <c r="AG33" s="11">
        <f>-'OddsRatio_working_3-way'!U33/(3*'OddsRatio_working_3-way'!X33^(1/3))*COS(('OddsRatio_working_3-way'!Y33+2*PI())/3)</f>
        <v>-0.52796520698387717</v>
      </c>
      <c r="AH33" s="11">
        <f>-'OddsRatio_working_3-way'!U33/(3*'OddsRatio_working_3-way'!X33^(1/3))*COS(('OddsRatio_working_3-way'!Y33+4*PI())/3)</f>
        <v>-2.8165782303857769E-2</v>
      </c>
      <c r="AI33" s="11">
        <f>'OddsRatio_working_3-way'!U33/(3*'OddsRatio_working_3-way'!X33^(1/3))*SIN(('OddsRatio_working_3-way'!Y33)/3)</f>
        <v>-0.2885593323798295</v>
      </c>
      <c r="AJ33" s="11">
        <f>'OddsRatio_working_3-way'!U33/(3*'OddsRatio_working_3-way'!X33^(1/3))*SIN(('OddsRatio_working_3-way'!Y33+2*PI())/3)</f>
        <v>-0.33734389836503514</v>
      </c>
      <c r="AK33" s="11">
        <f>'OddsRatio_working_3-way'!U33/(3*'OddsRatio_working_3-way'!X33^(1/3))*SIN(('OddsRatio_working_3-way'!Y33+4*PI())/3)</f>
        <v>0.62590323074486454</v>
      </c>
      <c r="AL33" s="11">
        <f>'OddsRatio_working_3-way'!Z33+'OddsRatio_working_3-way'!AF33</f>
        <v>1.1122619785754697</v>
      </c>
      <c r="AM33" s="11">
        <f>'OddsRatio_working_3-way'!AA33+'OddsRatio_working_3-way'!AG33</f>
        <v>-1.0559304139677543</v>
      </c>
      <c r="AN33" s="11">
        <f>'OddsRatio_working_3-way'!AB33+'OddsRatio_working_3-way'!AH33</f>
        <v>-5.6331564607715545E-2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1.1122619785754697</v>
      </c>
      <c r="AS33" s="11">
        <f>IF(('OddsRatio_working_3-way'!X33=0),IF(Q33&gt;0,-Q33^(1/3),(-Q33)^(1/3)),'OddsRatio_working_3-way'!AM33-'OddsRatio_working_3-way'!R33/3)</f>
        <v>-1.0559304139677543</v>
      </c>
      <c r="AT33" s="11">
        <f>IF(('OddsRatio_working_3-way'!X33=0),IF(Q33&gt;0,-Q33^(1/3),(-Q33)^(1/3)),'OddsRatio_working_3-way'!AN33-'OddsRatio_working_3-way'!R33/3)</f>
        <v>-5.6331564607715545E-2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3.62</v>
      </c>
      <c r="B34" s="4">
        <f>IF('True_Odds_Calculator_3-way'!B35="","",'True_Odds_Calculator_3-way'!B35)</f>
        <v>3.39</v>
      </c>
      <c r="C34" s="4">
        <f>IF('True_Odds_Calculator_3-way'!C35="","",'True_Odds_Calculator_3-way'!C35)</f>
        <v>2.2200000000000002</v>
      </c>
      <c r="D34" s="9">
        <f t="shared" si="13"/>
        <v>0.2696460461945791</v>
      </c>
      <c r="E34" s="9">
        <f t="shared" si="14"/>
        <v>0.28811879474771601</v>
      </c>
      <c r="F34" s="9">
        <f t="shared" si="15"/>
        <v>0.44223515905770477</v>
      </c>
      <c r="G34" s="9">
        <f t="shared" si="16"/>
        <v>1.0338035918005444</v>
      </c>
      <c r="H34" s="9">
        <f t="shared" si="17"/>
        <v>3.7085654105174259</v>
      </c>
      <c r="I34" s="9">
        <f t="shared" si="18"/>
        <v>3.4707905844033009</v>
      </c>
      <c r="J34" s="9">
        <f t="shared" si="19"/>
        <v>2.2612403819966644</v>
      </c>
      <c r="K34" s="11">
        <f t="shared" si="20"/>
        <v>0.27624309392265195</v>
      </c>
      <c r="L34" s="11">
        <f t="shared" si="21"/>
        <v>0.29498525073746312</v>
      </c>
      <c r="M34" s="11">
        <f t="shared" si="22"/>
        <v>0.4504504504504504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-0.28041276498715506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0.22867927331820159</v>
      </c>
      <c r="Q34" s="11">
        <f>2*'OddsRatio_working_3-way'!K34*'OddsRatio_working_3-way'!L34*'OddsRatio_working_3-way'!M34</f>
        <v>7.341228677951897E-2</v>
      </c>
      <c r="R34" s="11">
        <f t="shared" si="23"/>
        <v>0</v>
      </c>
      <c r="S34" s="11">
        <f t="shared" si="24"/>
        <v>-0.81550949839489928</v>
      </c>
      <c r="T34" s="11">
        <f t="shared" si="25"/>
        <v>-0.26180080205293715</v>
      </c>
      <c r="U34" s="11">
        <f>'OddsRatio_working_3-way'!S34-'OddsRatio_working_3-way'!R34^2/3</f>
        <v>-0.81550949839489928</v>
      </c>
      <c r="V34" s="11">
        <f>'OddsRatio_working_3-way'!S34*'OddsRatio_working_3-way'!R34/3-2*'OddsRatio_working_3-way'!R34^3/27-'OddsRatio_working_3-way'!T34</f>
        <v>0.26180080205293715</v>
      </c>
      <c r="W34" s="11">
        <f>'OddsRatio_working_3-way'!V34^2+4*'OddsRatio_working_3-way'!U34^3/27</f>
        <v>-1.1809862198583723E-2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0.1417299563907935</v>
      </c>
      <c r="Y34" s="11">
        <f>IF('OddsRatio_working_3-way'!W34&gt;=0,IF('OddsRatio_working_3-way'!V34+SQRT('OddsRatio_working_3-way'!W34)&gt;0,0,PI()),ACOS('OddsRatio_working_3-way'!V34/(2*'OddsRatio_working_3-way'!X34)))</f>
        <v>0.39345441374931323</v>
      </c>
      <c r="Z34" s="11">
        <f>'OddsRatio_working_3-way'!X34^(1/3)*COS('OddsRatio_working_3-way'!Y34/3)</f>
        <v>0.51690179590027219</v>
      </c>
      <c r="AA34" s="11">
        <f>'OddsRatio_working_3-way'!X34^(1/3)*COS(('OddsRatio_working_3-way'!Y34+2*PI())/3)</f>
        <v>-0.31749981534097305</v>
      </c>
      <c r="AB34" s="11">
        <f>'OddsRatio_working_3-way'!X34^(1/3)*COS(('OddsRatio_working_3-way'!Y34+4*PI())/3)</f>
        <v>-0.19940198055929897</v>
      </c>
      <c r="AC34" s="11">
        <f>'OddsRatio_working_3-way'!X34^(1/3)*SIN('OddsRatio_working_3-way'!Y34/3)</f>
        <v>6.8183816701911454E-2</v>
      </c>
      <c r="AD34" s="11">
        <f>'OddsRatio_working_3-way'!X34^(1/3)*SIN(('OddsRatio_working_3-way'!Y34+2*PI())/3)</f>
        <v>0.41355817816047896</v>
      </c>
      <c r="AE34" s="11">
        <f>'OddsRatio_working_3-way'!X34^(1/3)*SIN(('OddsRatio_working_3-way'!Y34+4*PI())/3)</f>
        <v>-0.48174199486239039</v>
      </c>
      <c r="AF34" s="11">
        <f>-'OddsRatio_working_3-way'!U34/(3*'OddsRatio_working_3-way'!X34^(1/3))*COS(('OddsRatio_working_3-way'!Y34)/3)</f>
        <v>0.51690179590027219</v>
      </c>
      <c r="AG34" s="11">
        <f>-'OddsRatio_working_3-way'!U34/(3*'OddsRatio_working_3-way'!X34^(1/3))*COS(('OddsRatio_working_3-way'!Y34+2*PI())/3)</f>
        <v>-0.31749981534097305</v>
      </c>
      <c r="AH34" s="11">
        <f>-'OddsRatio_working_3-way'!U34/(3*'OddsRatio_working_3-way'!X34^(1/3))*COS(('OddsRatio_working_3-way'!Y34+4*PI())/3)</f>
        <v>-0.19940198055929897</v>
      </c>
      <c r="AI34" s="11">
        <f>'OddsRatio_working_3-way'!U34/(3*'OddsRatio_working_3-way'!X34^(1/3))*SIN(('OddsRatio_working_3-way'!Y34)/3)</f>
        <v>-6.8183816701911454E-2</v>
      </c>
      <c r="AJ34" s="11">
        <f>'OddsRatio_working_3-way'!U34/(3*'OddsRatio_working_3-way'!X34^(1/3))*SIN(('OddsRatio_working_3-way'!Y34+2*PI())/3)</f>
        <v>-0.41355817816047896</v>
      </c>
      <c r="AK34" s="11">
        <f>'OddsRatio_working_3-way'!U34/(3*'OddsRatio_working_3-way'!X34^(1/3))*SIN(('OddsRatio_working_3-way'!Y34+4*PI())/3)</f>
        <v>0.48174199486239039</v>
      </c>
      <c r="AL34" s="11">
        <f>'OddsRatio_working_3-way'!Z34+'OddsRatio_working_3-way'!AF34</f>
        <v>1.0338035918005444</v>
      </c>
      <c r="AM34" s="11">
        <f>'OddsRatio_working_3-way'!AA34+'OddsRatio_working_3-way'!AG34</f>
        <v>-0.63499963068194609</v>
      </c>
      <c r="AN34" s="11">
        <f>'OddsRatio_working_3-way'!AB34+'OddsRatio_working_3-way'!AH34</f>
        <v>-0.39880396111859795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1.0338035918005444</v>
      </c>
      <c r="AS34" s="11">
        <f>IF(('OddsRatio_working_3-way'!X34=0),IF(Q34&gt;0,-Q34^(1/3),(-Q34)^(1/3)),'OddsRatio_working_3-way'!AM34-'OddsRatio_working_3-way'!R34/3)</f>
        <v>-0.63499963068194609</v>
      </c>
      <c r="AT34" s="11">
        <f>IF(('OddsRatio_working_3-way'!X34=0),IF(Q34&gt;0,-Q34^(1/3),(-Q34)^(1/3)),'OddsRatio_working_3-way'!AN34-'OddsRatio_working_3-way'!R34/3)</f>
        <v>-0.39880396111859795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4.3899999999999997</v>
      </c>
      <c r="B35" s="4">
        <f>IF('True_Odds_Calculator_3-way'!B36="","",'True_Odds_Calculator_3-way'!B36)</f>
        <v>3.78</v>
      </c>
      <c r="C35" s="4">
        <f>IF('True_Odds_Calculator_3-way'!C36="","",'True_Odds_Calculator_3-way'!C36)</f>
        <v>1.88</v>
      </c>
      <c r="D35" s="9">
        <f t="shared" si="13"/>
        <v>0.22093876591409756</v>
      </c>
      <c r="E35" s="9">
        <f t="shared" si="14"/>
        <v>0.25696083609345249</v>
      </c>
      <c r="F35" s="9">
        <f t="shared" si="15"/>
        <v>0.52210039799244978</v>
      </c>
      <c r="G35" s="9">
        <f t="shared" si="16"/>
        <v>1.0401595778172297</v>
      </c>
      <c r="H35" s="9">
        <f t="shared" si="17"/>
        <v>4.5261409688004077</v>
      </c>
      <c r="I35" s="9">
        <f t="shared" si="18"/>
        <v>3.8916436263318981</v>
      </c>
      <c r="J35" s="9">
        <f t="shared" si="19"/>
        <v>1.9153404284791624</v>
      </c>
      <c r="K35" s="11">
        <f t="shared" si="20"/>
        <v>0.22779043280182235</v>
      </c>
      <c r="L35" s="11">
        <f t="shared" si="21"/>
        <v>0.26455026455026459</v>
      </c>
      <c r="M35" s="11">
        <f t="shared" si="22"/>
        <v>0.53191489361702127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-0.26583551238230629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0.22598257222403009</v>
      </c>
      <c r="Q35" s="11">
        <f>2*'OddsRatio_working_3-way'!K35*'OddsRatio_working_3-way'!L35*'OddsRatio_working_3-way'!M35</f>
        <v>6.4108531127384433E-2</v>
      </c>
      <c r="R35" s="11">
        <f t="shared" si="23"/>
        <v>0</v>
      </c>
      <c r="S35" s="11">
        <f t="shared" si="24"/>
        <v>-0.85008421259774181</v>
      </c>
      <c r="T35" s="11">
        <f t="shared" si="25"/>
        <v>-0.24115864187169983</v>
      </c>
      <c r="U35" s="11">
        <f>'OddsRatio_working_3-way'!S35-'OddsRatio_working_3-way'!R35^2/3</f>
        <v>-0.85008421259774181</v>
      </c>
      <c r="V35" s="11">
        <f>'OddsRatio_working_3-way'!S35*'OddsRatio_working_3-way'!R35/3-2*'OddsRatio_working_3-way'!R35^3/27-'OddsRatio_working_3-way'!T35</f>
        <v>0.24115864187169983</v>
      </c>
      <c r="W35" s="11">
        <f>'OddsRatio_working_3-way'!V35^2+4*'OddsRatio_working_3-way'!U35^3/27</f>
        <v>-3.2851035212107547E-2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0.15083809678054672</v>
      </c>
      <c r="Y35" s="11">
        <f>IF('OddsRatio_working_3-way'!W35&gt;=0,IF('OddsRatio_working_3-way'!V35+SQRT('OddsRatio_working_3-way'!W35)&gt;0,0,PI()),ACOS('OddsRatio_working_3-way'!V35/(2*'OddsRatio_working_3-way'!X35)))</f>
        <v>0.644507655747381</v>
      </c>
      <c r="Z35" s="11">
        <f>'OddsRatio_working_3-way'!X35^(1/3)*COS('OddsRatio_working_3-way'!Y35/3)</f>
        <v>0.52007978890861484</v>
      </c>
      <c r="AA35" s="11">
        <f>'OddsRatio_working_3-way'!X35^(1/3)*COS(('OddsRatio_working_3-way'!Y35+2*PI())/3)</f>
        <v>-0.35831915486062843</v>
      </c>
      <c r="AB35" s="11">
        <f>'OddsRatio_working_3-way'!X35^(1/3)*COS(('OddsRatio_working_3-way'!Y35+4*PI())/3)</f>
        <v>-0.16176063404798646</v>
      </c>
      <c r="AC35" s="11">
        <f>'OddsRatio_working_3-way'!X35^(1/3)*SIN('OddsRatio_working_3-way'!Y35/3)</f>
        <v>0.11348311490269358</v>
      </c>
      <c r="AD35" s="11">
        <f>'OddsRatio_working_3-way'!X35^(1/3)*SIN(('OddsRatio_working_3-way'!Y35+2*PI())/3)</f>
        <v>0.39366075173836201</v>
      </c>
      <c r="AE35" s="11">
        <f>'OddsRatio_working_3-way'!X35^(1/3)*SIN(('OddsRatio_working_3-way'!Y35+4*PI())/3)</f>
        <v>-0.50714386664105549</v>
      </c>
      <c r="AF35" s="11">
        <f>-'OddsRatio_working_3-way'!U35/(3*'OddsRatio_working_3-way'!X35^(1/3))*COS(('OddsRatio_working_3-way'!Y35)/3)</f>
        <v>0.52007978890861473</v>
      </c>
      <c r="AG35" s="11">
        <f>-'OddsRatio_working_3-way'!U35/(3*'OddsRatio_working_3-way'!X35^(1/3))*COS(('OddsRatio_working_3-way'!Y35+2*PI())/3)</f>
        <v>-0.35831915486062837</v>
      </c>
      <c r="AH35" s="11">
        <f>-'OddsRatio_working_3-way'!U35/(3*'OddsRatio_working_3-way'!X35^(1/3))*COS(('OddsRatio_working_3-way'!Y35+4*PI())/3)</f>
        <v>-0.16176063404798643</v>
      </c>
      <c r="AI35" s="11">
        <f>'OddsRatio_working_3-way'!U35/(3*'OddsRatio_working_3-way'!X35^(1/3))*SIN(('OddsRatio_working_3-way'!Y35)/3)</f>
        <v>-0.11348311490269357</v>
      </c>
      <c r="AJ35" s="11">
        <f>'OddsRatio_working_3-way'!U35/(3*'OddsRatio_working_3-way'!X35^(1/3))*SIN(('OddsRatio_working_3-way'!Y35+2*PI())/3)</f>
        <v>-0.39366075173836196</v>
      </c>
      <c r="AK35" s="11">
        <f>'OddsRatio_working_3-way'!U35/(3*'OddsRatio_working_3-way'!X35^(1/3))*SIN(('OddsRatio_working_3-way'!Y35+4*PI())/3)</f>
        <v>0.50714386664105537</v>
      </c>
      <c r="AL35" s="11">
        <f>'OddsRatio_working_3-way'!Z35+'OddsRatio_working_3-way'!AF35</f>
        <v>1.0401595778172297</v>
      </c>
      <c r="AM35" s="11">
        <f>'OddsRatio_working_3-way'!AA35+'OddsRatio_working_3-way'!AG35</f>
        <v>-0.71663830972125675</v>
      </c>
      <c r="AN35" s="11">
        <f>'OddsRatio_working_3-way'!AB35+'OddsRatio_working_3-way'!AH35</f>
        <v>-0.32352126809597292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1.0401595778172297</v>
      </c>
      <c r="AS35" s="11">
        <f>IF(('OddsRatio_working_3-way'!X35=0),IF(Q35&gt;0,-Q35^(1/3),(-Q35)^(1/3)),'OddsRatio_working_3-way'!AM35-'OddsRatio_working_3-way'!R35/3)</f>
        <v>-0.71663830972125675</v>
      </c>
      <c r="AT35" s="11">
        <f>IF(('OddsRatio_working_3-way'!X35=0),IF(Q35&gt;0,-Q35^(1/3),(-Q35)^(1/3)),'OddsRatio_working_3-way'!AN35-'OddsRatio_working_3-way'!R35/3)</f>
        <v>-0.32352126809597292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1.94</v>
      </c>
      <c r="B36" s="4">
        <f>IF('True_Odds_Calculator_3-way'!B37="","",'True_Odds_Calculator_3-way'!B37)</f>
        <v>3.57</v>
      </c>
      <c r="C36" s="4">
        <f>IF('True_Odds_Calculator_3-way'!C37="","",'True_Odds_Calculator_3-way'!C37)</f>
        <v>4.2699999999999996</v>
      </c>
      <c r="D36" s="9">
        <f t="shared" si="13"/>
        <v>0.50359011629001971</v>
      </c>
      <c r="E36" s="9">
        <f t="shared" si="14"/>
        <v>0.27063157572835483</v>
      </c>
      <c r="F36" s="9">
        <f t="shared" si="15"/>
        <v>0.22577830798162571</v>
      </c>
      <c r="G36" s="9">
        <f t="shared" si="16"/>
        <v>1.0486616076951196</v>
      </c>
      <c r="H36" s="9">
        <f t="shared" si="17"/>
        <v>1.985741911233412</v>
      </c>
      <c r="I36" s="9">
        <f t="shared" si="18"/>
        <v>3.6950603317764563</v>
      </c>
      <c r="J36" s="9">
        <f t="shared" si="19"/>
        <v>4.4291234571630413</v>
      </c>
      <c r="K36" s="11">
        <f t="shared" si="20"/>
        <v>0.51546391752577325</v>
      </c>
      <c r="L36" s="11">
        <f t="shared" si="21"/>
        <v>0.28011204481792717</v>
      </c>
      <c r="M36" s="11">
        <f t="shared" si="22"/>
        <v>0.23419203747072601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-0.26712276933758128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0.22926189235200589</v>
      </c>
      <c r="Q36" s="11">
        <f>2*'OddsRatio_working_3-way'!K36*'OddsRatio_working_3-way'!L36*'OddsRatio_working_3-way'!M36</f>
        <v>6.7628876800001736E-2</v>
      </c>
      <c r="R36" s="11">
        <f t="shared" si="23"/>
        <v>0</v>
      </c>
      <c r="S36" s="11">
        <f t="shared" si="24"/>
        <v>-0.85826413420516756</v>
      </c>
      <c r="T36" s="11">
        <f t="shared" si="25"/>
        <v>-0.25317526082748304</v>
      </c>
      <c r="U36" s="11">
        <f>'OddsRatio_working_3-way'!S36-'OddsRatio_working_3-way'!R36^2/3</f>
        <v>-0.85826413420516756</v>
      </c>
      <c r="V36" s="11">
        <f>'OddsRatio_working_3-way'!S36*'OddsRatio_working_3-way'!R36/3-2*'OddsRatio_working_3-way'!R36^3/27-'OddsRatio_working_3-way'!T36</f>
        <v>0.25317526082748304</v>
      </c>
      <c r="W36" s="11">
        <f>'OddsRatio_working_3-way'!V36^2+4*'OddsRatio_working_3-way'!U36^3/27</f>
        <v>-2.9563358397885792E-2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0.15302048154818185</v>
      </c>
      <c r="Y36" s="11">
        <f>IF('OddsRatio_working_3-way'!W36&gt;=0,IF('OddsRatio_working_3-way'!V36+SQRT('OddsRatio_working_3-way'!W36)&gt;0,0,PI()),ACOS('OddsRatio_working_3-way'!V36/(2*'OddsRatio_working_3-way'!X36)))</f>
        <v>0.59658439721321233</v>
      </c>
      <c r="Z36" s="11">
        <f>'OddsRatio_working_3-way'!X36^(1/3)*COS('OddsRatio_working_3-way'!Y36/3)</f>
        <v>0.52433080384755992</v>
      </c>
      <c r="AA36" s="11">
        <f>'OddsRatio_working_3-way'!X36^(1/3)*COS(('OddsRatio_working_3-way'!Y36+2*PI())/3)</f>
        <v>-0.35367463453842191</v>
      </c>
      <c r="AB36" s="11">
        <f>'OddsRatio_working_3-way'!X36^(1/3)*COS(('OddsRatio_working_3-way'!Y36+4*PI())/3)</f>
        <v>-0.17065616930913832</v>
      </c>
      <c r="AC36" s="11">
        <f>'OddsRatio_working_3-way'!X36^(1/3)*SIN('OddsRatio_working_3-way'!Y36/3)</f>
        <v>0.10566576016679924</v>
      </c>
      <c r="AD36" s="11">
        <f>'OddsRatio_working_3-way'!X36^(1/3)*SIN(('OddsRatio_working_3-way'!Y36+2*PI())/3)</f>
        <v>0.40125091603530277</v>
      </c>
      <c r="AE36" s="11">
        <f>'OddsRatio_working_3-way'!X36^(1/3)*SIN(('OddsRatio_working_3-way'!Y36+4*PI())/3)</f>
        <v>-0.5069166762021019</v>
      </c>
      <c r="AF36" s="11">
        <f>-'OddsRatio_working_3-way'!U36/(3*'OddsRatio_working_3-way'!X36^(1/3))*COS(('OddsRatio_working_3-way'!Y36)/3)</f>
        <v>0.52433080384755981</v>
      </c>
      <c r="AG36" s="11">
        <f>-'OddsRatio_working_3-way'!U36/(3*'OddsRatio_working_3-way'!X36^(1/3))*COS(('OddsRatio_working_3-way'!Y36+2*PI())/3)</f>
        <v>-0.35367463453842179</v>
      </c>
      <c r="AH36" s="11">
        <f>-'OddsRatio_working_3-way'!U36/(3*'OddsRatio_working_3-way'!X36^(1/3))*COS(('OddsRatio_working_3-way'!Y36+4*PI())/3)</f>
        <v>-0.17065616930913829</v>
      </c>
      <c r="AI36" s="11">
        <f>'OddsRatio_working_3-way'!U36/(3*'OddsRatio_working_3-way'!X36^(1/3))*SIN(('OddsRatio_working_3-way'!Y36)/3)</f>
        <v>-0.10566576016679921</v>
      </c>
      <c r="AJ36" s="11">
        <f>'OddsRatio_working_3-way'!U36/(3*'OddsRatio_working_3-way'!X36^(1/3))*SIN(('OddsRatio_working_3-way'!Y36+2*PI())/3)</f>
        <v>-0.40125091603530266</v>
      </c>
      <c r="AK36" s="11">
        <f>'OddsRatio_working_3-way'!U36/(3*'OddsRatio_working_3-way'!X36^(1/3))*SIN(('OddsRatio_working_3-way'!Y36+4*PI())/3)</f>
        <v>0.50691667620210179</v>
      </c>
      <c r="AL36" s="11">
        <f>'OddsRatio_working_3-way'!Z36+'OddsRatio_working_3-way'!AF36</f>
        <v>1.0486616076951196</v>
      </c>
      <c r="AM36" s="11">
        <f>'OddsRatio_working_3-way'!AA36+'OddsRatio_working_3-way'!AG36</f>
        <v>-0.7073492690768437</v>
      </c>
      <c r="AN36" s="11">
        <f>'OddsRatio_working_3-way'!AB36+'OddsRatio_working_3-way'!AH36</f>
        <v>-0.34131233861827659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1.0486616076951196</v>
      </c>
      <c r="AS36" s="11">
        <f>IF(('OddsRatio_working_3-way'!X36=0),IF(Q36&gt;0,-Q36^(1/3),(-Q36)^(1/3)),'OddsRatio_working_3-way'!AM36-'OddsRatio_working_3-way'!R36/3)</f>
        <v>-0.7073492690768437</v>
      </c>
      <c r="AT36" s="11">
        <f>IF(('OddsRatio_working_3-way'!X36=0),IF(Q36&gt;0,-Q36^(1/3),(-Q36)^(1/3)),'OddsRatio_working_3-way'!AN36-'OddsRatio_working_3-way'!R36/3)</f>
        <v>-0.34131233861827659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3.49</v>
      </c>
      <c r="B37" s="4">
        <f>IF('True_Odds_Calculator_3-way'!B38="","",'True_Odds_Calculator_3-way'!B38)</f>
        <v>3.43</v>
      </c>
      <c r="C37" s="4">
        <f>IF('True_Odds_Calculator_3-way'!C38="","",'True_Odds_Calculator_3-way'!C38)</f>
        <v>2.2200000000000002</v>
      </c>
      <c r="D37" s="9">
        <f t="shared" si="13"/>
        <v>0.27770082122262396</v>
      </c>
      <c r="E37" s="9">
        <f t="shared" si="14"/>
        <v>0.28261976150310458</v>
      </c>
      <c r="F37" s="9">
        <f t="shared" si="15"/>
        <v>0.43967941727427146</v>
      </c>
      <c r="G37" s="9">
        <f t="shared" si="16"/>
        <v>1.0445773627882429</v>
      </c>
      <c r="H37" s="9">
        <f t="shared" si="17"/>
        <v>3.6009976333427249</v>
      </c>
      <c r="I37" s="9">
        <f t="shared" si="18"/>
        <v>3.5383229915754315</v>
      </c>
      <c r="J37" s="9">
        <f t="shared" si="19"/>
        <v>2.2743843826016565</v>
      </c>
      <c r="K37" s="11">
        <f t="shared" si="20"/>
        <v>0.28653295128939826</v>
      </c>
      <c r="L37" s="11">
        <f t="shared" si="21"/>
        <v>0.29154518950437314</v>
      </c>
      <c r="M37" s="11">
        <f t="shared" si="22"/>
        <v>0.4504504504504504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-0.27777485522646639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0.231044614414008</v>
      </c>
      <c r="Q37" s="11">
        <f>2*'OddsRatio_working_3-way'!K37*'OddsRatio_working_3-way'!L37*'OddsRatio_working_3-way'!M37</f>
        <v>7.5258832056680117E-2</v>
      </c>
      <c r="R37" s="11">
        <f t="shared" si="23"/>
        <v>0</v>
      </c>
      <c r="S37" s="11">
        <f t="shared" si="24"/>
        <v>-0.83176936308954319</v>
      </c>
      <c r="T37" s="11">
        <f t="shared" si="25"/>
        <v>-0.27093464595750588</v>
      </c>
      <c r="U37" s="11">
        <f>'OddsRatio_working_3-way'!S37-'OddsRatio_working_3-way'!R37^2/3</f>
        <v>-0.83176936308954319</v>
      </c>
      <c r="V37" s="11">
        <f>'OddsRatio_working_3-way'!S37*'OddsRatio_working_3-way'!R37/3-2*'OddsRatio_working_3-way'!R37^3/27-'OddsRatio_working_3-way'!T37</f>
        <v>0.27093464595750588</v>
      </c>
      <c r="W37" s="11">
        <f>'OddsRatio_working_3-way'!V37^2+4*'OddsRatio_working_3-way'!U37^3/27</f>
        <v>-1.1846498144963483E-2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0.14598979461342712</v>
      </c>
      <c r="Y37" s="11">
        <f>IF('OddsRatio_working_3-way'!W37&gt;=0,IF('OddsRatio_working_3-way'!V37+SQRT('OddsRatio_working_3-way'!W37)&gt;0,0,PI()),ACOS('OddsRatio_working_3-way'!V37/(2*'OddsRatio_working_3-way'!X37)))</f>
        <v>0.3819938286708795</v>
      </c>
      <c r="Z37" s="11">
        <f>'OddsRatio_working_3-way'!X37^(1/3)*COS('OddsRatio_working_3-way'!Y37/3)</f>
        <v>0.52228868139412155</v>
      </c>
      <c r="AA37" s="11">
        <f>'OddsRatio_working_3-way'!X37^(1/3)*COS(('OddsRatio_working_3-way'!Y37+2*PI())/3)</f>
        <v>-0.31905151415664362</v>
      </c>
      <c r="AB37" s="11">
        <f>'OddsRatio_working_3-way'!X37^(1/3)*COS(('OddsRatio_working_3-way'!Y37+4*PI())/3)</f>
        <v>-0.20323716723747776</v>
      </c>
      <c r="AC37" s="11">
        <f>'OddsRatio_working_3-way'!X37^(1/3)*SIN('OddsRatio_working_3-way'!Y37/3)</f>
        <v>6.6865444369801186E-2</v>
      </c>
      <c r="AD37" s="11">
        <f>'OddsRatio_working_3-way'!X37^(1/3)*SIN(('OddsRatio_working_3-way'!Y37+2*PI())/3)</f>
        <v>0.41888254401148556</v>
      </c>
      <c r="AE37" s="11">
        <f>'OddsRatio_working_3-way'!X37^(1/3)*SIN(('OddsRatio_working_3-way'!Y37+4*PI())/3)</f>
        <v>-0.48574798838128663</v>
      </c>
      <c r="AF37" s="11">
        <f>-'OddsRatio_working_3-way'!U37/(3*'OddsRatio_working_3-way'!X37^(1/3))*COS(('OddsRatio_working_3-way'!Y37)/3)</f>
        <v>0.52228868139412143</v>
      </c>
      <c r="AG37" s="11">
        <f>-'OddsRatio_working_3-way'!U37/(3*'OddsRatio_working_3-way'!X37^(1/3))*COS(('OddsRatio_working_3-way'!Y37+2*PI())/3)</f>
        <v>-0.31905151415664357</v>
      </c>
      <c r="AH37" s="11">
        <f>-'OddsRatio_working_3-way'!U37/(3*'OddsRatio_working_3-way'!X37^(1/3))*COS(('OddsRatio_working_3-way'!Y37+4*PI())/3)</f>
        <v>-0.20323716723747773</v>
      </c>
      <c r="AI37" s="11">
        <f>'OddsRatio_working_3-way'!U37/(3*'OddsRatio_working_3-way'!X37^(1/3))*SIN(('OddsRatio_working_3-way'!Y37)/3)</f>
        <v>-6.6865444369801172E-2</v>
      </c>
      <c r="AJ37" s="11">
        <f>'OddsRatio_working_3-way'!U37/(3*'OddsRatio_working_3-way'!X37^(1/3))*SIN(('OddsRatio_working_3-way'!Y37+2*PI())/3)</f>
        <v>-0.41888254401148545</v>
      </c>
      <c r="AK37" s="11">
        <f>'OddsRatio_working_3-way'!U37/(3*'OddsRatio_working_3-way'!X37^(1/3))*SIN(('OddsRatio_working_3-way'!Y37+4*PI())/3)</f>
        <v>0.48574798838128652</v>
      </c>
      <c r="AL37" s="11">
        <f>'OddsRatio_working_3-way'!Z37+'OddsRatio_working_3-way'!AF37</f>
        <v>1.0445773627882429</v>
      </c>
      <c r="AM37" s="11">
        <f>'OddsRatio_working_3-way'!AA37+'OddsRatio_working_3-way'!AG37</f>
        <v>-0.63810302831328714</v>
      </c>
      <c r="AN37" s="11">
        <f>'OddsRatio_working_3-way'!AB37+'OddsRatio_working_3-way'!AH37</f>
        <v>-0.40647433447495551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1.0445773627882429</v>
      </c>
      <c r="AS37" s="11">
        <f>IF(('OddsRatio_working_3-way'!X37=0),IF(Q37&gt;0,-Q37^(1/3),(-Q37)^(1/3)),'OddsRatio_working_3-way'!AM37-'OddsRatio_working_3-way'!R37/3)</f>
        <v>-0.63810302831328714</v>
      </c>
      <c r="AT37" s="11">
        <f>IF(('OddsRatio_working_3-way'!X37=0),IF(Q37&gt;0,-Q37^(1/3),(-Q37)^(1/3)),'OddsRatio_working_3-way'!AN37-'OddsRatio_working_3-way'!R37/3)</f>
        <v>-0.40647433447495551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2.3199999999999998</v>
      </c>
      <c r="B38" s="4">
        <f>IF('True_Odds_Calculator_3-way'!B39="","",'True_Odds_Calculator_3-way'!B39)</f>
        <v>3.8</v>
      </c>
      <c r="C38" s="4">
        <f>IF('True_Odds_Calculator_3-way'!C39="","",'True_Odds_Calculator_3-way'!C39)</f>
        <v>3</v>
      </c>
      <c r="D38" s="9">
        <f t="shared" si="13"/>
        <v>0.42079276529814807</v>
      </c>
      <c r="E38" s="9">
        <f t="shared" si="14"/>
        <v>0.25511649674157461</v>
      </c>
      <c r="F38" s="9">
        <f t="shared" si="15"/>
        <v>0.32409073796027743</v>
      </c>
      <c r="G38" s="9">
        <f t="shared" si="16"/>
        <v>1.0427778132347711</v>
      </c>
      <c r="H38" s="9">
        <f t="shared" si="17"/>
        <v>2.3764667134698976</v>
      </c>
      <c r="I38" s="9">
        <f t="shared" si="18"/>
        <v>3.919777877057359</v>
      </c>
      <c r="J38" s="9">
        <f t="shared" si="19"/>
        <v>3.0855556264695418</v>
      </c>
      <c r="K38" s="11">
        <f t="shared" si="20"/>
        <v>0.43103448275862072</v>
      </c>
      <c r="L38" s="11">
        <f t="shared" si="21"/>
        <v>0.26315789473684209</v>
      </c>
      <c r="M38" s="11">
        <f t="shared" si="22"/>
        <v>0.33333333333333331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-0.27949183303085312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0.23139745916515425</v>
      </c>
      <c r="Q38" s="11">
        <f>2*'OddsRatio_working_3-way'!K38*'OddsRatio_working_3-way'!L38*'OddsRatio_working_3-way'!M38</f>
        <v>7.5620084694494855E-2</v>
      </c>
      <c r="R38" s="11">
        <f t="shared" si="23"/>
        <v>0</v>
      </c>
      <c r="S38" s="11">
        <f t="shared" si="24"/>
        <v>-0.8279220779220775</v>
      </c>
      <c r="T38" s="11">
        <f t="shared" si="25"/>
        <v>-0.27056277056277045</v>
      </c>
      <c r="U38" s="11">
        <f>'OddsRatio_working_3-way'!S38-'OddsRatio_working_3-way'!R38^2/3</f>
        <v>-0.8279220779220775</v>
      </c>
      <c r="V38" s="11">
        <f>'OddsRatio_working_3-way'!S38*'OddsRatio_working_3-way'!R38/3-2*'OddsRatio_working_3-way'!R38^3/27-'OddsRatio_working_3-way'!T38</f>
        <v>0.27056277056277045</v>
      </c>
      <c r="W38" s="11">
        <f>'OddsRatio_working_3-way'!V38^2+4*'OddsRatio_working_3-way'!U38^3/27</f>
        <v>-1.0870350250937119E-2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0.14497806994985438</v>
      </c>
      <c r="Y38" s="11">
        <f>IF('OddsRatio_working_3-way'!W38&gt;=0,IF('OddsRatio_working_3-way'!V38+SQRT('OddsRatio_working_3-way'!W38)&gt;0,0,PI()),ACOS('OddsRatio_working_3-way'!V38/(2*'OddsRatio_working_3-way'!X38)))</f>
        <v>0.36781236388923411</v>
      </c>
      <c r="Z38" s="11">
        <f>'OddsRatio_working_3-way'!X38^(1/3)*COS('OddsRatio_working_3-way'!Y38/3)</f>
        <v>0.52138890661738557</v>
      </c>
      <c r="AA38" s="11">
        <f>'OddsRatio_working_3-way'!X38^(1/3)*COS(('OddsRatio_working_3-way'!Y38+2*PI())/3)</f>
        <v>-0.31633369775687714</v>
      </c>
      <c r="AB38" s="11">
        <f>'OddsRatio_working_3-way'!X38^(1/3)*COS(('OddsRatio_working_3-way'!Y38+4*PI())/3)</f>
        <v>-0.20505520886050835</v>
      </c>
      <c r="AC38" s="11">
        <f>'OddsRatio_working_3-way'!X38^(1/3)*SIN('OddsRatio_working_3-way'!Y38/3)</f>
        <v>6.4246665519333279E-2</v>
      </c>
      <c r="AD38" s="11">
        <f>'OddsRatio_working_3-way'!X38^(1/3)*SIN(('OddsRatio_working_3-way'!Y38+2*PI())/3)</f>
        <v>0.41941270562238164</v>
      </c>
      <c r="AE38" s="11">
        <f>'OddsRatio_working_3-way'!X38^(1/3)*SIN(('OddsRatio_working_3-way'!Y38+4*PI())/3)</f>
        <v>-0.48365937114171498</v>
      </c>
      <c r="AF38" s="11">
        <f>-'OddsRatio_working_3-way'!U38/(3*'OddsRatio_working_3-way'!X38^(1/3))*COS(('OddsRatio_working_3-way'!Y38)/3)</f>
        <v>0.52138890661738557</v>
      </c>
      <c r="AG38" s="11">
        <f>-'OddsRatio_working_3-way'!U38/(3*'OddsRatio_working_3-way'!X38^(1/3))*COS(('OddsRatio_working_3-way'!Y38+2*PI())/3)</f>
        <v>-0.31633369775687714</v>
      </c>
      <c r="AH38" s="11">
        <f>-'OddsRatio_working_3-way'!U38/(3*'OddsRatio_working_3-way'!X38^(1/3))*COS(('OddsRatio_working_3-way'!Y38+4*PI())/3)</f>
        <v>-0.20505520886050835</v>
      </c>
      <c r="AI38" s="11">
        <f>'OddsRatio_working_3-way'!U38/(3*'OddsRatio_working_3-way'!X38^(1/3))*SIN(('OddsRatio_working_3-way'!Y38)/3)</f>
        <v>-6.4246665519333279E-2</v>
      </c>
      <c r="AJ38" s="11">
        <f>'OddsRatio_working_3-way'!U38/(3*'OddsRatio_working_3-way'!X38^(1/3))*SIN(('OddsRatio_working_3-way'!Y38+2*PI())/3)</f>
        <v>-0.41941270562238164</v>
      </c>
      <c r="AK38" s="11">
        <f>'OddsRatio_working_3-way'!U38/(3*'OddsRatio_working_3-way'!X38^(1/3))*SIN(('OddsRatio_working_3-way'!Y38+4*PI())/3)</f>
        <v>0.48365937114171498</v>
      </c>
      <c r="AL38" s="11">
        <f>'OddsRatio_working_3-way'!Z38+'OddsRatio_working_3-way'!AF38</f>
        <v>1.0427778132347711</v>
      </c>
      <c r="AM38" s="11">
        <f>'OddsRatio_working_3-way'!AA38+'OddsRatio_working_3-way'!AG38</f>
        <v>-0.63266739551375428</v>
      </c>
      <c r="AN38" s="11">
        <f>'OddsRatio_working_3-way'!AB38+'OddsRatio_working_3-way'!AH38</f>
        <v>-0.4101104177210167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1.0427778132347711</v>
      </c>
      <c r="AS38" s="11">
        <f>IF(('OddsRatio_working_3-way'!X38=0),IF(Q38&gt;0,-Q38^(1/3),(-Q38)^(1/3)),'OddsRatio_working_3-way'!AM38-'OddsRatio_working_3-way'!R38/3)</f>
        <v>-0.63266739551375428</v>
      </c>
      <c r="AT38" s="11">
        <f>IF(('OddsRatio_working_3-way'!X38=0),IF(Q38&gt;0,-Q38^(1/3),(-Q38)^(1/3)),'OddsRatio_working_3-way'!AN38-'OddsRatio_working_3-way'!R38/3)</f>
        <v>-0.4101104177210167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2.08</v>
      </c>
      <c r="B39" s="4">
        <f>IF('True_Odds_Calculator_3-way'!B40="","",'True_Odds_Calculator_3-way'!B40)</f>
        <v>3.59</v>
      </c>
      <c r="C39" s="4">
        <f>IF('True_Odds_Calculator_3-way'!C40="","",'True_Odds_Calculator_3-way'!C40)</f>
        <v>3.72</v>
      </c>
      <c r="D39" s="9">
        <f t="shared" si="13"/>
        <v>0.46985513750616875</v>
      </c>
      <c r="E39" s="9">
        <f t="shared" si="14"/>
        <v>0.26984232439411926</v>
      </c>
      <c r="F39" s="9">
        <f t="shared" si="15"/>
        <v>0.26030253809971171</v>
      </c>
      <c r="G39" s="9">
        <f t="shared" si="16"/>
        <v>1.0447366294319353</v>
      </c>
      <c r="H39" s="9">
        <f t="shared" si="17"/>
        <v>2.1283155597864907</v>
      </c>
      <c r="I39" s="9">
        <f t="shared" si="18"/>
        <v>3.7058678702287122</v>
      </c>
      <c r="J39" s="9">
        <f t="shared" si="19"/>
        <v>3.8416836320548637</v>
      </c>
      <c r="K39" s="11">
        <f t="shared" si="20"/>
        <v>0.48076923076923073</v>
      </c>
      <c r="L39" s="11">
        <f t="shared" si="21"/>
        <v>0.2785515320334262</v>
      </c>
      <c r="M39" s="11">
        <f t="shared" si="22"/>
        <v>0.26881720430107525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-0.27389979056795466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0.2300382921957187</v>
      </c>
      <c r="Q39" s="11">
        <f>2*'OddsRatio_working_3-way'!K39*'OddsRatio_working_3-way'!L39*'OddsRatio_working_3-way'!M39</f>
        <v>7.1999465475968305E-2</v>
      </c>
      <c r="R39" s="11">
        <f t="shared" si="23"/>
        <v>0</v>
      </c>
      <c r="S39" s="11">
        <f t="shared" si="24"/>
        <v>-0.83986297221591377</v>
      </c>
      <c r="T39" s="11">
        <f t="shared" si="25"/>
        <v>-0.26286790992673359</v>
      </c>
      <c r="U39" s="11">
        <f>'OddsRatio_working_3-way'!S39-'OddsRatio_working_3-way'!R39^2/3</f>
        <v>-0.83986297221591377</v>
      </c>
      <c r="V39" s="11">
        <f>'OddsRatio_working_3-way'!S39*'OddsRatio_working_3-way'!R39/3-2*'OddsRatio_working_3-way'!R39^3/27-'OddsRatio_working_3-way'!T39</f>
        <v>0.26286790992673359</v>
      </c>
      <c r="W39" s="11">
        <f>'OddsRatio_working_3-way'!V39^2+4*'OddsRatio_working_3-way'!U39^3/27</f>
        <v>-1.8665497027215802E-2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0.14812582075423678</v>
      </c>
      <c r="Y39" s="11">
        <f>IF('OddsRatio_working_3-way'!W39&gt;=0,IF('OddsRatio_working_3-way'!V39+SQRT('OddsRatio_working_3-way'!W39)&gt;0,0,PI()),ACOS('OddsRatio_working_3-way'!V39/(2*'OddsRatio_working_3-way'!X39)))</f>
        <v>0.47931090289005573</v>
      </c>
      <c r="Z39" s="11">
        <f>'OddsRatio_working_3-way'!X39^(1/3)*COS('OddsRatio_working_3-way'!Y39/3)</f>
        <v>0.52236831471596767</v>
      </c>
      <c r="AA39" s="11">
        <f>'OddsRatio_working_3-way'!X39^(1/3)*COS(('OddsRatio_working_3-way'!Y39+2*PI())/3)</f>
        <v>-0.33408306605748583</v>
      </c>
      <c r="AB39" s="11">
        <f>'OddsRatio_working_3-way'!X39^(1/3)*COS(('OddsRatio_working_3-way'!Y39+4*PI())/3)</f>
        <v>-0.18828524865848187</v>
      </c>
      <c r="AC39" s="11">
        <f>'OddsRatio_working_3-way'!X39^(1/3)*SIN('OddsRatio_working_3-way'!Y39/3)</f>
        <v>8.4176409122575013E-2</v>
      </c>
      <c r="AD39" s="11">
        <f>'OddsRatio_working_3-way'!X39^(1/3)*SIN(('OddsRatio_working_3-way'!Y39+2*PI())/3)</f>
        <v>0.41029602611480515</v>
      </c>
      <c r="AE39" s="11">
        <f>'OddsRatio_working_3-way'!X39^(1/3)*SIN(('OddsRatio_working_3-way'!Y39+4*PI())/3)</f>
        <v>-0.49447243523737999</v>
      </c>
      <c r="AF39" s="11">
        <f>-'OddsRatio_working_3-way'!U39/(3*'OddsRatio_working_3-way'!X39^(1/3))*COS(('OddsRatio_working_3-way'!Y39)/3)</f>
        <v>0.52236831471596756</v>
      </c>
      <c r="AG39" s="11">
        <f>-'OddsRatio_working_3-way'!U39/(3*'OddsRatio_working_3-way'!X39^(1/3))*COS(('OddsRatio_working_3-way'!Y39+2*PI())/3)</f>
        <v>-0.33408306605748578</v>
      </c>
      <c r="AH39" s="11">
        <f>-'OddsRatio_working_3-way'!U39/(3*'OddsRatio_working_3-way'!X39^(1/3))*COS(('OddsRatio_working_3-way'!Y39+4*PI())/3)</f>
        <v>-0.18828524865848181</v>
      </c>
      <c r="AI39" s="11">
        <f>'OddsRatio_working_3-way'!U39/(3*'OddsRatio_working_3-way'!X39^(1/3))*SIN(('OddsRatio_working_3-way'!Y39)/3)</f>
        <v>-8.4176409122574986E-2</v>
      </c>
      <c r="AJ39" s="11">
        <f>'OddsRatio_working_3-way'!U39/(3*'OddsRatio_working_3-way'!X39^(1/3))*SIN(('OddsRatio_working_3-way'!Y39+2*PI())/3)</f>
        <v>-0.41029602611480503</v>
      </c>
      <c r="AK39" s="11">
        <f>'OddsRatio_working_3-way'!U39/(3*'OddsRatio_working_3-way'!X39^(1/3))*SIN(('OddsRatio_working_3-way'!Y39+4*PI())/3)</f>
        <v>0.49447243523737988</v>
      </c>
      <c r="AL39" s="11">
        <f>'OddsRatio_working_3-way'!Z39+'OddsRatio_working_3-way'!AF39</f>
        <v>1.0447366294319353</v>
      </c>
      <c r="AM39" s="11">
        <f>'OddsRatio_working_3-way'!AA39+'OddsRatio_working_3-way'!AG39</f>
        <v>-0.66816613211497167</v>
      </c>
      <c r="AN39" s="11">
        <f>'OddsRatio_working_3-way'!AB39+'OddsRatio_working_3-way'!AH39</f>
        <v>-0.37657049731696368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1.0447366294319353</v>
      </c>
      <c r="AS39" s="11">
        <f>IF(('OddsRatio_working_3-way'!X39=0),IF(Q39&gt;0,-Q39^(1/3),(-Q39)^(1/3)),'OddsRatio_working_3-way'!AM39-'OddsRatio_working_3-way'!R39/3)</f>
        <v>-0.66816613211497167</v>
      </c>
      <c r="AT39" s="11">
        <f>IF(('OddsRatio_working_3-way'!X39=0),IF(Q39&gt;0,-Q39^(1/3),(-Q39)^(1/3)),'OddsRatio_working_3-way'!AN39-'OddsRatio_working_3-way'!R39/3)</f>
        <v>-0.37657049731696368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</v>
      </c>
      <c r="B40" s="4">
        <f>IF('True_Odds_Calculator_3-way'!B41="","",'True_Odds_Calculator_3-way'!B41)</f>
        <v>3.3</v>
      </c>
      <c r="C40" s="4">
        <f>IF('True_Odds_Calculator_3-way'!C41="","",'True_Odds_Calculator_3-way'!C41)</f>
        <v>2.82</v>
      </c>
      <c r="D40" s="9">
        <f t="shared" si="13"/>
        <v>0.3606576999936984</v>
      </c>
      <c r="E40" s="9">
        <f t="shared" si="14"/>
        <v>0.29425825824474244</v>
      </c>
      <c r="F40" s="9">
        <f t="shared" si="15"/>
        <v>0.34508404176155921</v>
      </c>
      <c r="G40" s="9">
        <f t="shared" si="16"/>
        <v>1.0427718745298682</v>
      </c>
      <c r="H40" s="9">
        <f t="shared" si="17"/>
        <v>2.772712186700776</v>
      </c>
      <c r="I40" s="9">
        <f t="shared" si="18"/>
        <v>3.3983753114186972</v>
      </c>
      <c r="J40" s="9">
        <f t="shared" si="19"/>
        <v>2.8978448116443598</v>
      </c>
      <c r="K40" s="11">
        <f t="shared" si="20"/>
        <v>0.37037037037037035</v>
      </c>
      <c r="L40" s="11">
        <f t="shared" si="21"/>
        <v>0.30303030303030304</v>
      </c>
      <c r="M40" s="11">
        <f t="shared" si="22"/>
        <v>0.3546099290780142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-0.28321831395117447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0.23163072808462876</v>
      </c>
      <c r="Q40" s="11">
        <f>2*'OddsRatio_working_3-way'!K40*'OddsRatio_working_3-way'!L40*'OddsRatio_working_3-way'!M40</f>
        <v>7.9598188345233273E-2</v>
      </c>
      <c r="R40" s="11">
        <f t="shared" si="23"/>
        <v>0</v>
      </c>
      <c r="S40" s="11">
        <f t="shared" si="24"/>
        <v>-0.8178522245018407</v>
      </c>
      <c r="T40" s="11">
        <f t="shared" si="25"/>
        <v>-0.28104887439925808</v>
      </c>
      <c r="U40" s="11">
        <f>'OddsRatio_working_3-way'!S40-'OddsRatio_working_3-way'!R40^2/3</f>
        <v>-0.8178522245018407</v>
      </c>
      <c r="V40" s="11">
        <f>'OddsRatio_working_3-way'!S40*'OddsRatio_working_3-way'!R40/3-2*'OddsRatio_working_3-way'!R40^3/27-'OddsRatio_working_3-way'!T40</f>
        <v>0.28104887439925808</v>
      </c>
      <c r="W40" s="11">
        <f>'OddsRatio_working_3-way'!V40^2+4*'OddsRatio_working_3-way'!U40^3/27</f>
        <v>-2.0555072639392574E-3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0.14234111937966942</v>
      </c>
      <c r="Y40" s="11">
        <f>IF('OddsRatio_working_3-way'!W40&gt;=0,IF('OddsRatio_working_3-way'!V40+SQRT('OddsRatio_working_3-way'!W40)&gt;0,0,PI()),ACOS('OddsRatio_working_3-way'!V40/(2*'OddsRatio_working_3-way'!X40)))</f>
        <v>0.1599382265267415</v>
      </c>
      <c r="Z40" s="11">
        <f>'OddsRatio_working_3-way'!X40^(1/3)*COS('OddsRatio_working_3-way'!Y40/3)</f>
        <v>0.5213859372649341</v>
      </c>
      <c r="AA40" s="11">
        <f>'OddsRatio_working_3-way'!X40^(1/3)*COS(('OddsRatio_working_3-way'!Y40+2*PI())/3)</f>
        <v>-0.28478828855636096</v>
      </c>
      <c r="AB40" s="11">
        <f>'OddsRatio_working_3-way'!X40^(1/3)*COS(('OddsRatio_working_3-way'!Y40+4*PI())/3)</f>
        <v>-0.2365976487085733</v>
      </c>
      <c r="AC40" s="11">
        <f>'OddsRatio_working_3-way'!X40^(1/3)*SIN('OddsRatio_working_3-way'!Y40/3)</f>
        <v>2.7822878888540646E-2</v>
      </c>
      <c r="AD40" s="11">
        <f>'OddsRatio_working_3-way'!X40^(1/3)*SIN(('OddsRatio_working_3-way'!Y40+2*PI())/3)</f>
        <v>0.43762202740312234</v>
      </c>
      <c r="AE40" s="11">
        <f>'OddsRatio_working_3-way'!X40^(1/3)*SIN(('OddsRatio_working_3-way'!Y40+4*PI())/3)</f>
        <v>-0.4654449062916628</v>
      </c>
      <c r="AF40" s="11">
        <f>-'OddsRatio_working_3-way'!U40/(3*'OddsRatio_working_3-way'!X40^(1/3))*COS(('OddsRatio_working_3-way'!Y40)/3)</f>
        <v>0.5213859372649341</v>
      </c>
      <c r="AG40" s="11">
        <f>-'OddsRatio_working_3-way'!U40/(3*'OddsRatio_working_3-way'!X40^(1/3))*COS(('OddsRatio_working_3-way'!Y40+2*PI())/3)</f>
        <v>-0.28478828855636096</v>
      </c>
      <c r="AH40" s="11">
        <f>-'OddsRatio_working_3-way'!U40/(3*'OddsRatio_working_3-way'!X40^(1/3))*COS(('OddsRatio_working_3-way'!Y40+4*PI())/3)</f>
        <v>-0.2365976487085733</v>
      </c>
      <c r="AI40" s="11">
        <f>'OddsRatio_working_3-way'!U40/(3*'OddsRatio_working_3-way'!X40^(1/3))*SIN(('OddsRatio_working_3-way'!Y40)/3)</f>
        <v>-2.7822878888540646E-2</v>
      </c>
      <c r="AJ40" s="11">
        <f>'OddsRatio_working_3-way'!U40/(3*'OddsRatio_working_3-way'!X40^(1/3))*SIN(('OddsRatio_working_3-way'!Y40+2*PI())/3)</f>
        <v>-0.43762202740312234</v>
      </c>
      <c r="AK40" s="11">
        <f>'OddsRatio_working_3-way'!U40/(3*'OddsRatio_working_3-way'!X40^(1/3))*SIN(('OddsRatio_working_3-way'!Y40+4*PI())/3)</f>
        <v>0.4654449062916628</v>
      </c>
      <c r="AL40" s="11">
        <f>'OddsRatio_working_3-way'!Z40+'OddsRatio_working_3-way'!AF40</f>
        <v>1.0427718745298682</v>
      </c>
      <c r="AM40" s="11">
        <f>'OddsRatio_working_3-way'!AA40+'OddsRatio_working_3-way'!AG40</f>
        <v>-0.56957657711272192</v>
      </c>
      <c r="AN40" s="11">
        <f>'OddsRatio_working_3-way'!AB40+'OddsRatio_working_3-way'!AH40</f>
        <v>-0.47319529741714661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1.0427718745298682</v>
      </c>
      <c r="AS40" s="11">
        <f>IF(('OddsRatio_working_3-way'!X40=0),IF(Q40&gt;0,-Q40^(1/3),(-Q40)^(1/3)),'OddsRatio_working_3-way'!AM40-'OddsRatio_working_3-way'!R40/3)</f>
        <v>-0.56957657711272192</v>
      </c>
      <c r="AT40" s="11">
        <f>IF(('OddsRatio_working_3-way'!X40=0),IF(Q40&gt;0,-Q40^(1/3),(-Q40)^(1/3)),'OddsRatio_working_3-way'!AN40-'OddsRatio_working_3-way'!R40/3)</f>
        <v>-0.47319529741714661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5.32</v>
      </c>
      <c r="B41" s="4">
        <f>IF('True_Odds_Calculator_3-way'!B42="","",'True_Odds_Calculator_3-way'!B42)</f>
        <v>4.03</v>
      </c>
      <c r="C41" s="4">
        <f>IF('True_Odds_Calculator_3-way'!C42="","",'True_Odds_Calculator_3-way'!C42)</f>
        <v>1.68</v>
      </c>
      <c r="D41" s="9">
        <f t="shared" si="13"/>
        <v>0.17980627568344246</v>
      </c>
      <c r="E41" s="9">
        <f t="shared" si="14"/>
        <v>0.23812844714966738</v>
      </c>
      <c r="F41" s="9">
        <f t="shared" si="15"/>
        <v>0.58206527716689016</v>
      </c>
      <c r="G41" s="9">
        <f t="shared" si="16"/>
        <v>1.0559123016421712</v>
      </c>
      <c r="H41" s="9">
        <f t="shared" si="17"/>
        <v>5.561541143094181</v>
      </c>
      <c r="I41" s="9">
        <f t="shared" si="18"/>
        <v>4.1994142739757789</v>
      </c>
      <c r="J41" s="9">
        <f t="shared" si="19"/>
        <v>1.7180203651166763</v>
      </c>
      <c r="K41" s="11">
        <f t="shared" si="20"/>
        <v>0.18796992481203006</v>
      </c>
      <c r="L41" s="11">
        <f t="shared" si="21"/>
        <v>0.24813895781637715</v>
      </c>
      <c r="M41" s="11">
        <f t="shared" si="22"/>
        <v>0.59523809523809523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-0.2471208151538008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0.22294081534925578</v>
      </c>
      <c r="Q41" s="11">
        <f>2*'OddsRatio_working_3-way'!K41*'OddsRatio_working_3-way'!L41*'OddsRatio_working_3-way'!M41</f>
        <v>5.5526977671047514E-2</v>
      </c>
      <c r="R41" s="11">
        <f t="shared" si="23"/>
        <v>0</v>
      </c>
      <c r="S41" s="11">
        <f t="shared" si="24"/>
        <v>-0.90215312380911294</v>
      </c>
      <c r="T41" s="11">
        <f t="shared" si="25"/>
        <v>-0.22469567218159725</v>
      </c>
      <c r="U41" s="11">
        <f>'OddsRatio_working_3-way'!S41-'OddsRatio_working_3-way'!R41^2/3</f>
        <v>-0.90215312380911294</v>
      </c>
      <c r="V41" s="11">
        <f>'OddsRatio_working_3-way'!S41*'OddsRatio_working_3-way'!R41/3-2*'OddsRatio_working_3-way'!R41^3/27-'OddsRatio_working_3-way'!T41</f>
        <v>0.22469567218159725</v>
      </c>
      <c r="W41" s="11">
        <f>'OddsRatio_working_3-way'!V41^2+4*'OddsRatio_working_3-way'!U41^3/27</f>
        <v>-5.8288835329774656E-2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0.16490677701880119</v>
      </c>
      <c r="Y41" s="11">
        <f>IF('OddsRatio_working_3-way'!W41&gt;=0,IF('OddsRatio_working_3-way'!V41+SQRT('OddsRatio_working_3-way'!W41)&gt;0,0,PI()),ACOS('OddsRatio_working_3-way'!V41/(2*'OddsRatio_working_3-way'!X41)))</f>
        <v>0.82128531451050968</v>
      </c>
      <c r="Z41" s="11">
        <f>'OddsRatio_working_3-way'!X41^(1/3)*COS('OddsRatio_working_3-way'!Y41/3)</f>
        <v>0.5279561508210856</v>
      </c>
      <c r="AA41" s="11">
        <f>'OddsRatio_working_3-way'!X41^(1/3)*COS(('OddsRatio_working_3-way'!Y41+2*PI())/3)</f>
        <v>-0.39237203188792358</v>
      </c>
      <c r="AB41" s="11">
        <f>'OddsRatio_working_3-way'!X41^(1/3)*COS(('OddsRatio_working_3-way'!Y41+4*PI())/3)</f>
        <v>-0.13558411893316216</v>
      </c>
      <c r="AC41" s="11">
        <f>'OddsRatio_working_3-way'!X41^(1/3)*SIN('OddsRatio_working_3-way'!Y41/3)</f>
        <v>0.14825657066907391</v>
      </c>
      <c r="AD41" s="11">
        <f>'OddsRatio_working_3-way'!X41^(1/3)*SIN(('OddsRatio_working_3-way'!Y41+2*PI())/3)</f>
        <v>0.38309515336077177</v>
      </c>
      <c r="AE41" s="11">
        <f>'OddsRatio_working_3-way'!X41^(1/3)*SIN(('OddsRatio_working_3-way'!Y41+4*PI())/3)</f>
        <v>-0.53135172402984554</v>
      </c>
      <c r="AF41" s="11">
        <f>-'OddsRatio_working_3-way'!U41/(3*'OddsRatio_working_3-way'!X41^(1/3))*COS(('OddsRatio_working_3-way'!Y41)/3)</f>
        <v>0.5279561508210856</v>
      </c>
      <c r="AG41" s="11">
        <f>-'OddsRatio_working_3-way'!U41/(3*'OddsRatio_working_3-way'!X41^(1/3))*COS(('OddsRatio_working_3-way'!Y41+2*PI())/3)</f>
        <v>-0.39237203188792358</v>
      </c>
      <c r="AH41" s="11">
        <f>-'OddsRatio_working_3-way'!U41/(3*'OddsRatio_working_3-way'!X41^(1/3))*COS(('OddsRatio_working_3-way'!Y41+4*PI())/3)</f>
        <v>-0.13558411893316216</v>
      </c>
      <c r="AI41" s="11">
        <f>'OddsRatio_working_3-way'!U41/(3*'OddsRatio_working_3-way'!X41^(1/3))*SIN(('OddsRatio_working_3-way'!Y41)/3)</f>
        <v>-0.14825657066907391</v>
      </c>
      <c r="AJ41" s="11">
        <f>'OddsRatio_working_3-way'!U41/(3*'OddsRatio_working_3-way'!X41^(1/3))*SIN(('OddsRatio_working_3-way'!Y41+2*PI())/3)</f>
        <v>-0.38309515336077177</v>
      </c>
      <c r="AK41" s="11">
        <f>'OddsRatio_working_3-way'!U41/(3*'OddsRatio_working_3-way'!X41^(1/3))*SIN(('OddsRatio_working_3-way'!Y41+4*PI())/3)</f>
        <v>0.53135172402984554</v>
      </c>
      <c r="AL41" s="11">
        <f>'OddsRatio_working_3-way'!Z41+'OddsRatio_working_3-way'!AF41</f>
        <v>1.0559123016421712</v>
      </c>
      <c r="AM41" s="11">
        <f>'OddsRatio_working_3-way'!AA41+'OddsRatio_working_3-way'!AG41</f>
        <v>-0.78474406377584716</v>
      </c>
      <c r="AN41" s="11">
        <f>'OddsRatio_working_3-way'!AB41+'OddsRatio_working_3-way'!AH41</f>
        <v>-0.27116823786632432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1.0559123016421712</v>
      </c>
      <c r="AS41" s="11">
        <f>IF(('OddsRatio_working_3-way'!X41=0),IF(Q41&gt;0,-Q41^(1/3),(-Q41)^(1/3)),'OddsRatio_working_3-way'!AM41-'OddsRatio_working_3-way'!R41/3)</f>
        <v>-0.78474406377584716</v>
      </c>
      <c r="AT41" s="11">
        <f>IF(('OddsRatio_working_3-way'!X41=0),IF(Q41&gt;0,-Q41^(1/3),(-Q41)^(1/3)),'OddsRatio_working_3-way'!AN41-'OddsRatio_working_3-way'!R41/3)</f>
        <v>-0.27116823786632432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1.58</v>
      </c>
      <c r="B42" s="4">
        <f>IF('True_Odds_Calculator_3-way'!B43="","",'True_Odds_Calculator_3-way'!B43)</f>
        <v>4.08</v>
      </c>
      <c r="C42" s="4">
        <f>IF('True_Odds_Calculator_3-way'!C43="","",'True_Odds_Calculator_3-way'!C43)</f>
        <v>6.52</v>
      </c>
      <c r="D42" s="9">
        <f t="shared" si="13"/>
        <v>0.61939872688101971</v>
      </c>
      <c r="E42" s="9">
        <f t="shared" si="14"/>
        <v>0.23457428337483538</v>
      </c>
      <c r="F42" s="9">
        <f t="shared" si="15"/>
        <v>0.14602698974414474</v>
      </c>
      <c r="G42" s="9">
        <f t="shared" si="16"/>
        <v>1.0594291901257002</v>
      </c>
      <c r="H42" s="9">
        <f t="shared" si="17"/>
        <v>1.6144689302729063</v>
      </c>
      <c r="I42" s="9">
        <f t="shared" si="18"/>
        <v>4.2630419055871567</v>
      </c>
      <c r="J42" s="9">
        <f t="shared" si="19"/>
        <v>6.848049129493865</v>
      </c>
      <c r="K42" s="11">
        <f t="shared" si="20"/>
        <v>0.63291139240506322</v>
      </c>
      <c r="L42" s="11">
        <f t="shared" si="21"/>
        <v>0.24509803921568626</v>
      </c>
      <c r="M42" s="11">
        <f t="shared" si="22"/>
        <v>0.15337423312883436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-0.23461346952386608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0.21841267375941598</v>
      </c>
      <c r="Q42" s="11">
        <f>2*'OddsRatio_working_3-way'!K42*'OddsRatio_working_3-way'!L42*'OddsRatio_working_3-way'!M42</f>
        <v>4.7584460514033984E-2</v>
      </c>
      <c r="R42" s="11">
        <f t="shared" si="23"/>
        <v>0</v>
      </c>
      <c r="S42" s="11">
        <f t="shared" si="24"/>
        <v>-0.93094686423022244</v>
      </c>
      <c r="T42" s="11">
        <f t="shared" si="25"/>
        <v>-0.20282066758828377</v>
      </c>
      <c r="U42" s="11">
        <f>'OddsRatio_working_3-way'!S42-'OddsRatio_working_3-way'!R42^2/3</f>
        <v>-0.93094686423022244</v>
      </c>
      <c r="V42" s="11">
        <f>'OddsRatio_working_3-way'!S42*'OddsRatio_working_3-way'!R42/3-2*'OddsRatio_working_3-way'!R42^3/27-'OddsRatio_working_3-way'!T42</f>
        <v>0.20282066758828377</v>
      </c>
      <c r="W42" s="11">
        <f>'OddsRatio_working_3-way'!V42^2+4*'OddsRatio_working_3-way'!U42^3/27</f>
        <v>-7.83921221096784E-2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0.17286435817616908</v>
      </c>
      <c r="Y42" s="11">
        <f>IF('OddsRatio_working_3-way'!W42&gt;=0,IF('OddsRatio_working_3-way'!V42+SQRT('OddsRatio_working_3-way'!W42)&gt;0,0,PI()),ACOS('OddsRatio_working_3-way'!V42/(2*'OddsRatio_working_3-way'!X42)))</f>
        <v>0.94388420207744117</v>
      </c>
      <c r="Z42" s="11">
        <f>'OddsRatio_working_3-way'!X42^(1/3)*COS('OddsRatio_working_3-way'!Y42/3)</f>
        <v>0.52971459506285012</v>
      </c>
      <c r="AA42" s="11">
        <f>'OddsRatio_working_3-way'!X42^(1/3)*COS(('OddsRatio_working_3-way'!Y42+2*PI())/3)</f>
        <v>-0.41415080673596566</v>
      </c>
      <c r="AB42" s="11">
        <f>'OddsRatio_working_3-way'!X42^(1/3)*COS(('OddsRatio_working_3-way'!Y42+4*PI())/3)</f>
        <v>-0.11556378832688456</v>
      </c>
      <c r="AC42" s="11">
        <f>'OddsRatio_working_3-way'!X42^(1/3)*SIN('OddsRatio_working_3-way'!Y42/3)</f>
        <v>0.17238929545501067</v>
      </c>
      <c r="AD42" s="11">
        <f>'OddsRatio_working_3-way'!X42^(1/3)*SIN(('OddsRatio_working_3-way'!Y42+2*PI())/3)</f>
        <v>0.37255164835230975</v>
      </c>
      <c r="AE42" s="11">
        <f>'OddsRatio_working_3-way'!X42^(1/3)*SIN(('OddsRatio_working_3-way'!Y42+4*PI())/3)</f>
        <v>-0.5449409438073205</v>
      </c>
      <c r="AF42" s="11">
        <f>-'OddsRatio_working_3-way'!U42/(3*'OddsRatio_working_3-way'!X42^(1/3))*COS(('OddsRatio_working_3-way'!Y42)/3)</f>
        <v>0.52971459506285001</v>
      </c>
      <c r="AG42" s="11">
        <f>-'OddsRatio_working_3-way'!U42/(3*'OddsRatio_working_3-way'!X42^(1/3))*COS(('OddsRatio_working_3-way'!Y42+2*PI())/3)</f>
        <v>-0.41415080673596555</v>
      </c>
      <c r="AH42" s="11">
        <f>-'OddsRatio_working_3-way'!U42/(3*'OddsRatio_working_3-way'!X42^(1/3))*COS(('OddsRatio_working_3-way'!Y42+4*PI())/3)</f>
        <v>-0.11556378832688453</v>
      </c>
      <c r="AI42" s="11">
        <f>'OddsRatio_working_3-way'!U42/(3*'OddsRatio_working_3-way'!X42^(1/3))*SIN(('OddsRatio_working_3-way'!Y42)/3)</f>
        <v>-0.17238929545501061</v>
      </c>
      <c r="AJ42" s="11">
        <f>'OddsRatio_working_3-way'!U42/(3*'OddsRatio_working_3-way'!X42^(1/3))*SIN(('OddsRatio_working_3-way'!Y42+2*PI())/3)</f>
        <v>-0.37255164835230964</v>
      </c>
      <c r="AK42" s="11">
        <f>'OddsRatio_working_3-way'!U42/(3*'OddsRatio_working_3-way'!X42^(1/3))*SIN(('OddsRatio_working_3-way'!Y42+4*PI())/3)</f>
        <v>0.54494094380732039</v>
      </c>
      <c r="AL42" s="11">
        <f>'OddsRatio_working_3-way'!Z42+'OddsRatio_working_3-way'!AF42</f>
        <v>1.0594291901257002</v>
      </c>
      <c r="AM42" s="11">
        <f>'OddsRatio_working_3-way'!AA42+'OddsRatio_working_3-way'!AG42</f>
        <v>-0.82830161347193121</v>
      </c>
      <c r="AN42" s="11">
        <f>'OddsRatio_working_3-way'!AB42+'OddsRatio_working_3-way'!AH42</f>
        <v>-0.2311275766537691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1.0594291901257002</v>
      </c>
      <c r="AS42" s="11">
        <f>IF(('OddsRatio_working_3-way'!X42=0),IF(Q42&gt;0,-Q42^(1/3),(-Q42)^(1/3)),'OddsRatio_working_3-way'!AM42-'OddsRatio_working_3-way'!R42/3)</f>
        <v>-0.82830161347193121</v>
      </c>
      <c r="AT42" s="11">
        <f>IF(('OddsRatio_working_3-way'!X42=0),IF(Q42&gt;0,-Q42^(1/3),(-Q42)^(1/3)),'OddsRatio_working_3-way'!AN42-'OddsRatio_working_3-way'!R42/3)</f>
        <v>-0.2311275766537691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2.08</v>
      </c>
      <c r="B43" s="4">
        <f>IF('True_Odds_Calculator_3-way'!B44="","",'True_Odds_Calculator_3-way'!B44)</f>
        <v>3.55</v>
      </c>
      <c r="C43" s="4">
        <f>IF('True_Odds_Calculator_3-way'!C44="","",'True_Odds_Calculator_3-way'!C44)</f>
        <v>3.77</v>
      </c>
      <c r="D43" s="9">
        <f t="shared" si="13"/>
        <v>0.47001680012820962</v>
      </c>
      <c r="E43" s="9">
        <f t="shared" si="14"/>
        <v>0.27304872648124184</v>
      </c>
      <c r="F43" s="9">
        <f t="shared" si="15"/>
        <v>0.25693447339054831</v>
      </c>
      <c r="G43" s="9">
        <f t="shared" si="16"/>
        <v>1.0440588186052371</v>
      </c>
      <c r="H43" s="9">
        <f t="shared" si="17"/>
        <v>2.1275835240936565</v>
      </c>
      <c r="I43" s="9">
        <f t="shared" si="18"/>
        <v>3.6623499874433545</v>
      </c>
      <c r="J43" s="9">
        <f t="shared" si="19"/>
        <v>3.8920429275365054</v>
      </c>
      <c r="K43" s="11">
        <f t="shared" si="20"/>
        <v>0.48076923076923073</v>
      </c>
      <c r="L43" s="11">
        <f t="shared" si="21"/>
        <v>0.28169014084507044</v>
      </c>
      <c r="M43" s="11">
        <f t="shared" si="22"/>
        <v>0.26525198938992045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-0.27403792270045479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0.22990421615594403</v>
      </c>
      <c r="Q43" s="11">
        <f>2*'OddsRatio_working_3-way'!K43*'OddsRatio_working_3-way'!L43*'OddsRatio_working_3-way'!M43</f>
        <v>7.1845067548732516E-2</v>
      </c>
      <c r="R43" s="11">
        <f t="shared" si="23"/>
        <v>0</v>
      </c>
      <c r="S43" s="11">
        <f t="shared" si="24"/>
        <v>-0.83895036822056046</v>
      </c>
      <c r="T43" s="11">
        <f t="shared" si="25"/>
        <v>-0.26217199006892516</v>
      </c>
      <c r="U43" s="11">
        <f>'OddsRatio_working_3-way'!S43-'OddsRatio_working_3-way'!R43^2/3</f>
        <v>-0.83895036822056046</v>
      </c>
      <c r="V43" s="11">
        <f>'OddsRatio_working_3-way'!S43*'OddsRatio_working_3-way'!R43/3-2*'OddsRatio_working_3-way'!R43^3/27-'OddsRatio_working_3-way'!T43</f>
        <v>0.26217199006892516</v>
      </c>
      <c r="W43" s="11">
        <f>'OddsRatio_working_3-way'!V43^2+4*'OddsRatio_working_3-way'!U43^3/27</f>
        <v>-1.8745094237313228E-2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0.1478844537248708</v>
      </c>
      <c r="Y43" s="11">
        <f>IF('OddsRatio_working_3-way'!W43&gt;=0,IF('OddsRatio_working_3-way'!V43+SQRT('OddsRatio_working_3-way'!W43)&gt;0,0,PI()),ACOS('OddsRatio_working_3-way'!V43/(2*'OddsRatio_working_3-way'!X43)))</f>
        <v>0.48126898571869758</v>
      </c>
      <c r="Z43" s="11">
        <f>'OddsRatio_working_3-way'!X43^(1/3)*COS('OddsRatio_working_3-way'!Y43/3)</f>
        <v>0.52202940930261854</v>
      </c>
      <c r="AA43" s="11">
        <f>'OddsRatio_working_3-way'!X43^(1/3)*COS(('OddsRatio_working_3-way'!Y43+2*PI())/3)</f>
        <v>-0.33416908881596147</v>
      </c>
      <c r="AB43" s="11">
        <f>'OddsRatio_working_3-way'!X43^(1/3)*COS(('OddsRatio_working_3-way'!Y43+4*PI())/3)</f>
        <v>-0.18786032048665718</v>
      </c>
      <c r="AC43" s="11">
        <f>'OddsRatio_working_3-way'!X43^(1/3)*SIN('OddsRatio_working_3-way'!Y43/3)</f>
        <v>8.447140677972656E-2</v>
      </c>
      <c r="AD43" s="11">
        <f>'OddsRatio_working_3-way'!X43^(1/3)*SIN(('OddsRatio_working_3-way'!Y43+2*PI())/3)</f>
        <v>0.40985502658878897</v>
      </c>
      <c r="AE43" s="11">
        <f>'OddsRatio_working_3-way'!X43^(1/3)*SIN(('OddsRatio_working_3-way'!Y43+4*PI())/3)</f>
        <v>-0.49432643336851539</v>
      </c>
      <c r="AF43" s="11">
        <f>-'OddsRatio_working_3-way'!U43/(3*'OddsRatio_working_3-way'!X43^(1/3))*COS(('OddsRatio_working_3-way'!Y43)/3)</f>
        <v>0.52202940930261854</v>
      </c>
      <c r="AG43" s="11">
        <f>-'OddsRatio_working_3-way'!U43/(3*'OddsRatio_working_3-way'!X43^(1/3))*COS(('OddsRatio_working_3-way'!Y43+2*PI())/3)</f>
        <v>-0.33416908881596147</v>
      </c>
      <c r="AH43" s="11">
        <f>-'OddsRatio_working_3-way'!U43/(3*'OddsRatio_working_3-way'!X43^(1/3))*COS(('OddsRatio_working_3-way'!Y43+4*PI())/3)</f>
        <v>-0.18786032048665718</v>
      </c>
      <c r="AI43" s="11">
        <f>'OddsRatio_working_3-way'!U43/(3*'OddsRatio_working_3-way'!X43^(1/3))*SIN(('OddsRatio_working_3-way'!Y43)/3)</f>
        <v>-8.447140677972656E-2</v>
      </c>
      <c r="AJ43" s="11">
        <f>'OddsRatio_working_3-way'!U43/(3*'OddsRatio_working_3-way'!X43^(1/3))*SIN(('OddsRatio_working_3-way'!Y43+2*PI())/3)</f>
        <v>-0.40985502658878897</v>
      </c>
      <c r="AK43" s="11">
        <f>'OddsRatio_working_3-way'!U43/(3*'OddsRatio_working_3-way'!X43^(1/3))*SIN(('OddsRatio_working_3-way'!Y43+4*PI())/3)</f>
        <v>0.49432643336851539</v>
      </c>
      <c r="AL43" s="11">
        <f>'OddsRatio_working_3-way'!Z43+'OddsRatio_working_3-way'!AF43</f>
        <v>1.0440588186052371</v>
      </c>
      <c r="AM43" s="11">
        <f>'OddsRatio_working_3-way'!AA43+'OddsRatio_working_3-way'!AG43</f>
        <v>-0.66833817763192294</v>
      </c>
      <c r="AN43" s="11">
        <f>'OddsRatio_working_3-way'!AB43+'OddsRatio_working_3-way'!AH43</f>
        <v>-0.37572064097331437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1.0440588186052371</v>
      </c>
      <c r="AS43" s="11">
        <f>IF(('OddsRatio_working_3-way'!X43=0),IF(Q43&gt;0,-Q43^(1/3),(-Q43)^(1/3)),'OddsRatio_working_3-way'!AM43-'OddsRatio_working_3-way'!R43/3)</f>
        <v>-0.66833817763192294</v>
      </c>
      <c r="AT43" s="11">
        <f>IF(('OddsRatio_working_3-way'!X43=0),IF(Q43&gt;0,-Q43^(1/3),(-Q43)^(1/3)),'OddsRatio_working_3-way'!AN43-'OddsRatio_working_3-way'!R43/3)</f>
        <v>-0.37572064097331437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3.28</v>
      </c>
      <c r="B44" s="4">
        <f>IF('True_Odds_Calculator_3-way'!B45="","",'True_Odds_Calculator_3-way'!B45)</f>
        <v>3.43</v>
      </c>
      <c r="C44" s="4">
        <f>IF('True_Odds_Calculator_3-way'!C45="","",'True_Odds_Calculator_3-way'!C45)</f>
        <v>2.3199999999999998</v>
      </c>
      <c r="D44" s="9">
        <f t="shared" si="13"/>
        <v>0.29612613891185413</v>
      </c>
      <c r="E44" s="9">
        <f t="shared" si="14"/>
        <v>0.28302018431327114</v>
      </c>
      <c r="F44" s="9">
        <f t="shared" si="15"/>
        <v>0.42085367677487462</v>
      </c>
      <c r="G44" s="9">
        <f t="shared" si="16"/>
        <v>1.0425172423982079</v>
      </c>
      <c r="H44" s="9">
        <f t="shared" si="17"/>
        <v>3.3769393126679144</v>
      </c>
      <c r="I44" s="9">
        <f t="shared" si="18"/>
        <v>3.5333168990276458</v>
      </c>
      <c r="J44" s="9">
        <f t="shared" si="19"/>
        <v>2.376122759965634</v>
      </c>
      <c r="K44" s="11">
        <f t="shared" si="20"/>
        <v>0.3048780487804878</v>
      </c>
      <c r="L44" s="11">
        <f t="shared" si="21"/>
        <v>0.29154518950437314</v>
      </c>
      <c r="M44" s="11">
        <f t="shared" si="22"/>
        <v>0.43103448275862072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-0.28019417547146208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0.23102626849129654</v>
      </c>
      <c r="Q44" s="11">
        <f>2*'OddsRatio_working_3-way'!K44*'OddsRatio_working_3-way'!L44*'OddsRatio_working_3-way'!M44</f>
        <v>7.662562802364728E-2</v>
      </c>
      <c r="R44" s="11">
        <f t="shared" si="23"/>
        <v>0</v>
      </c>
      <c r="S44" s="11">
        <f t="shared" si="24"/>
        <v>-0.82452202335243285</v>
      </c>
      <c r="T44" s="11">
        <f t="shared" si="25"/>
        <v>-0.27347330791125468</v>
      </c>
      <c r="U44" s="11">
        <f>'OddsRatio_working_3-way'!S44-'OddsRatio_working_3-way'!R44^2/3</f>
        <v>-0.82452202335243285</v>
      </c>
      <c r="V44" s="11">
        <f>'OddsRatio_working_3-way'!S44*'OddsRatio_working_3-way'!R44/3-2*'OddsRatio_working_3-way'!R44^3/27-'OddsRatio_working_3-way'!T44</f>
        <v>0.27347330791125468</v>
      </c>
      <c r="W44" s="11">
        <f>'OddsRatio_working_3-way'!V44^2+4*'OddsRatio_working_3-way'!U44^3/27</f>
        <v>-8.2553456772904016E-3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0.14408590824332398</v>
      </c>
      <c r="Y44" s="11">
        <f>IF('OddsRatio_working_3-way'!W44&gt;=0,IF('OddsRatio_working_3-way'!V44+SQRT('OddsRatio_working_3-way'!W44)&gt;0,0,PI()),ACOS('OddsRatio_working_3-way'!V44/(2*'OddsRatio_working_3-way'!X44)))</f>
        <v>0.3207667621272936</v>
      </c>
      <c r="Z44" s="11">
        <f>'OddsRatio_working_3-way'!X44^(1/3)*COS('OddsRatio_working_3-way'!Y44/3)</f>
        <v>0.52125862119910393</v>
      </c>
      <c r="AA44" s="11">
        <f>'OddsRatio_working_3-way'!X44^(1/3)*COS(('OddsRatio_working_3-way'!Y44+2*PI())/3)</f>
        <v>-0.30908127864332724</v>
      </c>
      <c r="AB44" s="11">
        <f>'OddsRatio_working_3-way'!X44^(1/3)*COS(('OddsRatio_working_3-way'!Y44+4*PI())/3)</f>
        <v>-0.21217734255577686</v>
      </c>
      <c r="AC44" s="11">
        <f>'OddsRatio_working_3-way'!X44^(1/3)*SIN('OddsRatio_working_3-way'!Y44/3)</f>
        <v>5.5947513585681528E-2</v>
      </c>
      <c r="AD44" s="11">
        <f>'OddsRatio_working_3-way'!X44^(1/3)*SIN(('OddsRatio_working_3-way'!Y44+2*PI())/3)</f>
        <v>0.42344945110723298</v>
      </c>
      <c r="AE44" s="11">
        <f>'OddsRatio_working_3-way'!X44^(1/3)*SIN(('OddsRatio_working_3-way'!Y44+4*PI())/3)</f>
        <v>-0.47939696469291448</v>
      </c>
      <c r="AF44" s="11">
        <f>-'OddsRatio_working_3-way'!U44/(3*'OddsRatio_working_3-way'!X44^(1/3))*COS(('OddsRatio_working_3-way'!Y44)/3)</f>
        <v>0.52125862119910382</v>
      </c>
      <c r="AG44" s="11">
        <f>-'OddsRatio_working_3-way'!U44/(3*'OddsRatio_working_3-way'!X44^(1/3))*COS(('OddsRatio_working_3-way'!Y44+2*PI())/3)</f>
        <v>-0.30908127864332713</v>
      </c>
      <c r="AH44" s="11">
        <f>-'OddsRatio_working_3-way'!U44/(3*'OddsRatio_working_3-way'!X44^(1/3))*COS(('OddsRatio_working_3-way'!Y44+4*PI())/3)</f>
        <v>-0.2121773425557768</v>
      </c>
      <c r="AI44" s="11">
        <f>'OddsRatio_working_3-way'!U44/(3*'OddsRatio_working_3-way'!X44^(1/3))*SIN(('OddsRatio_working_3-way'!Y44)/3)</f>
        <v>-5.5947513585681515E-2</v>
      </c>
      <c r="AJ44" s="11">
        <f>'OddsRatio_working_3-way'!U44/(3*'OddsRatio_working_3-way'!X44^(1/3))*SIN(('OddsRatio_working_3-way'!Y44+2*PI())/3)</f>
        <v>-0.42344945110723287</v>
      </c>
      <c r="AK44" s="11">
        <f>'OddsRatio_working_3-way'!U44/(3*'OddsRatio_working_3-way'!X44^(1/3))*SIN(('OddsRatio_working_3-way'!Y44+4*PI())/3)</f>
        <v>0.47939696469291443</v>
      </c>
      <c r="AL44" s="11">
        <f>'OddsRatio_working_3-way'!Z44+'OddsRatio_working_3-way'!AF44</f>
        <v>1.0425172423982079</v>
      </c>
      <c r="AM44" s="11">
        <f>'OddsRatio_working_3-way'!AA44+'OddsRatio_working_3-way'!AG44</f>
        <v>-0.61816255728665437</v>
      </c>
      <c r="AN44" s="11">
        <f>'OddsRatio_working_3-way'!AB44+'OddsRatio_working_3-way'!AH44</f>
        <v>-0.42435468511155366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1.0425172423982079</v>
      </c>
      <c r="AS44" s="11">
        <f>IF(('OddsRatio_working_3-way'!X44=0),IF(Q44&gt;0,-Q44^(1/3),(-Q44)^(1/3)),'OddsRatio_working_3-way'!AM44-'OddsRatio_working_3-way'!R44/3)</f>
        <v>-0.61816255728665437</v>
      </c>
      <c r="AT44" s="11">
        <f>IF(('OddsRatio_working_3-way'!X44=0),IF(Q44&gt;0,-Q44^(1/3),(-Q44)^(1/3)),'OddsRatio_working_3-way'!AN44-'OddsRatio_working_3-way'!R44/3)</f>
        <v>-0.42435468511155366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2.27</v>
      </c>
      <c r="B45" s="4">
        <f>IF('True_Odds_Calculator_3-way'!B46="","",'True_Odds_Calculator_3-way'!B46)</f>
        <v>3.48</v>
      </c>
      <c r="C45" s="4">
        <f>IF('True_Odds_Calculator_3-way'!C46="","",'True_Odds_Calculator_3-way'!C46)</f>
        <v>3.33</v>
      </c>
      <c r="D45" s="9">
        <f t="shared" si="13"/>
        <v>0.42998394143018437</v>
      </c>
      <c r="E45" s="9">
        <f t="shared" si="14"/>
        <v>0.27865193201358046</v>
      </c>
      <c r="F45" s="9">
        <f t="shared" si="15"/>
        <v>0.29136412655623523</v>
      </c>
      <c r="G45" s="9">
        <f t="shared" si="16"/>
        <v>1.04383326662871</v>
      </c>
      <c r="H45" s="9">
        <f t="shared" si="17"/>
        <v>2.3256682486184617</v>
      </c>
      <c r="I45" s="9">
        <f t="shared" si="18"/>
        <v>3.588706501239201</v>
      </c>
      <c r="J45" s="9">
        <f t="shared" si="19"/>
        <v>3.4321315112448936</v>
      </c>
      <c r="K45" s="11">
        <f t="shared" si="20"/>
        <v>0.44052863436123346</v>
      </c>
      <c r="L45" s="11">
        <f t="shared" si="21"/>
        <v>0.28735632183908044</v>
      </c>
      <c r="M45" s="11">
        <f t="shared" si="22"/>
        <v>0.3003003003003003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-0.27897288143376553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0.23112889587141447</v>
      </c>
      <c r="Q45" s="11">
        <f>2*'OddsRatio_working_3-way'!K45*'OddsRatio_working_3-way'!L45*'OddsRatio_working_3-way'!M45</f>
        <v>7.6029242062965283E-2</v>
      </c>
      <c r="R45" s="11">
        <f t="shared" si="23"/>
        <v>0</v>
      </c>
      <c r="S45" s="11">
        <f t="shared" si="24"/>
        <v>-0.82849951107627529</v>
      </c>
      <c r="T45" s="11">
        <f t="shared" si="25"/>
        <v>-0.27253273390666949</v>
      </c>
      <c r="U45" s="11">
        <f>'OddsRatio_working_3-way'!S45-'OddsRatio_working_3-way'!R45^2/3</f>
        <v>-0.82849951107627529</v>
      </c>
      <c r="V45" s="11">
        <f>'OddsRatio_working_3-way'!S45*'OddsRatio_working_3-way'!R45/3-2*'OddsRatio_working_3-way'!R45^3/27-'OddsRatio_working_3-way'!T45</f>
        <v>0.27253273390666949</v>
      </c>
      <c r="W45" s="11">
        <f>'OddsRatio_working_3-way'!V45^2+4*'OddsRatio_working_3-way'!U45^3/27</f>
        <v>-9.9765078109701477E-3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0.14512976853631174</v>
      </c>
      <c r="Y45" s="11">
        <f>IF('OddsRatio_working_3-way'!W45&gt;=0,IF('OddsRatio_working_3-way'!V45+SQRT('OddsRatio_working_3-way'!W45)&gt;0,0,PI()),ACOS('OddsRatio_working_3-way'!V45/(2*'OddsRatio_working_3-way'!X45)))</f>
        <v>0.35129535791085753</v>
      </c>
      <c r="Z45" s="11">
        <f>'OddsRatio_working_3-way'!X45^(1/3)*COS('OddsRatio_working_3-way'!Y45/3)</f>
        <v>0.52191663331435501</v>
      </c>
      <c r="AA45" s="11">
        <f>'OddsRatio_working_3-way'!X45^(1/3)*COS(('OddsRatio_working_3-way'!Y45+2*PI())/3)</f>
        <v>-0.3141292548793464</v>
      </c>
      <c r="AB45" s="11">
        <f>'OddsRatio_working_3-way'!X45^(1/3)*COS(('OddsRatio_working_3-way'!Y45+4*PI())/3)</f>
        <v>-0.20778737843500886</v>
      </c>
      <c r="AC45" s="11">
        <f>'OddsRatio_working_3-way'!X45^(1/3)*SIN('OddsRatio_working_3-way'!Y45/3)</f>
        <v>6.1396510991268423E-2</v>
      </c>
      <c r="AD45" s="11">
        <f>'OddsRatio_working_3-way'!X45^(1/3)*SIN(('OddsRatio_working_3-way'!Y45+2*PI())/3)</f>
        <v>0.42129480761224486</v>
      </c>
      <c r="AE45" s="11">
        <f>'OddsRatio_working_3-way'!X45^(1/3)*SIN(('OddsRatio_working_3-way'!Y45+4*PI())/3)</f>
        <v>-0.48269131860351316</v>
      </c>
      <c r="AF45" s="11">
        <f>-'OddsRatio_working_3-way'!U45/(3*'OddsRatio_working_3-way'!X45^(1/3))*COS(('OddsRatio_working_3-way'!Y45)/3)</f>
        <v>0.52191663331435489</v>
      </c>
      <c r="AG45" s="11">
        <f>-'OddsRatio_working_3-way'!U45/(3*'OddsRatio_working_3-way'!X45^(1/3))*COS(('OddsRatio_working_3-way'!Y45+2*PI())/3)</f>
        <v>-0.31412925487934634</v>
      </c>
      <c r="AH45" s="11">
        <f>-'OddsRatio_working_3-way'!U45/(3*'OddsRatio_working_3-way'!X45^(1/3))*COS(('OddsRatio_working_3-way'!Y45+4*PI())/3)</f>
        <v>-0.20778737843500883</v>
      </c>
      <c r="AI45" s="11">
        <f>'OddsRatio_working_3-way'!U45/(3*'OddsRatio_working_3-way'!X45^(1/3))*SIN(('OddsRatio_working_3-way'!Y45)/3)</f>
        <v>-6.1396510991268409E-2</v>
      </c>
      <c r="AJ45" s="11">
        <f>'OddsRatio_working_3-way'!U45/(3*'OddsRatio_working_3-way'!X45^(1/3))*SIN(('OddsRatio_working_3-way'!Y45+2*PI())/3)</f>
        <v>-0.42129480761224475</v>
      </c>
      <c r="AK45" s="11">
        <f>'OddsRatio_working_3-way'!U45/(3*'OddsRatio_working_3-way'!X45^(1/3))*SIN(('OddsRatio_working_3-way'!Y45+4*PI())/3)</f>
        <v>0.48269131860351305</v>
      </c>
      <c r="AL45" s="11">
        <f>'OddsRatio_working_3-way'!Z45+'OddsRatio_working_3-way'!AF45</f>
        <v>1.04383326662871</v>
      </c>
      <c r="AM45" s="11">
        <f>'OddsRatio_working_3-way'!AA45+'OddsRatio_working_3-way'!AG45</f>
        <v>-0.6282585097586928</v>
      </c>
      <c r="AN45" s="11">
        <f>'OddsRatio_working_3-way'!AB45+'OddsRatio_working_3-way'!AH45</f>
        <v>-0.41557475687001766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1.04383326662871</v>
      </c>
      <c r="AS45" s="11">
        <f>IF(('OddsRatio_working_3-way'!X45=0),IF(Q45&gt;0,-Q45^(1/3),(-Q45)^(1/3)),'OddsRatio_working_3-way'!AM45-'OddsRatio_working_3-way'!R45/3)</f>
        <v>-0.6282585097586928</v>
      </c>
      <c r="AT45" s="11">
        <f>IF(('OddsRatio_working_3-way'!X45=0),IF(Q45&gt;0,-Q45^(1/3),(-Q45)^(1/3)),'OddsRatio_working_3-way'!AN45-'OddsRatio_working_3-way'!R45/3)</f>
        <v>-0.41557475687001766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2.0099999999999998</v>
      </c>
      <c r="B46" s="4">
        <f>IF('True_Odds_Calculator_3-way'!B47="","",'True_Odds_Calculator_3-way'!B47)</f>
        <v>3.62</v>
      </c>
      <c r="C46" s="4">
        <f>IF('True_Odds_Calculator_3-way'!C47="","",'True_Odds_Calculator_3-way'!C47)</f>
        <v>3.67</v>
      </c>
      <c r="D46" s="9">
        <f t="shared" si="13"/>
        <v>0.47950470242666804</v>
      </c>
      <c r="E46" s="9">
        <f t="shared" si="14"/>
        <v>0.26206732857232001</v>
      </c>
      <c r="F46" s="9">
        <f t="shared" si="15"/>
        <v>0.25842796900101184</v>
      </c>
      <c r="G46" s="9">
        <f t="shared" si="16"/>
        <v>1.0747379038775744</v>
      </c>
      <c r="H46" s="9">
        <f t="shared" si="17"/>
        <v>2.0854852829163502</v>
      </c>
      <c r="I46" s="9">
        <f t="shared" si="18"/>
        <v>3.8158133081592438</v>
      </c>
      <c r="J46" s="9">
        <f t="shared" si="19"/>
        <v>3.8695502033531235</v>
      </c>
      <c r="K46" s="11">
        <f t="shared" si="20"/>
        <v>0.49751243781094534</v>
      </c>
      <c r="L46" s="11">
        <f t="shared" si="21"/>
        <v>0.27624309392265195</v>
      </c>
      <c r="M46" s="11">
        <f t="shared" si="22"/>
        <v>0.27247956403269757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-0.26458379066774895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0.23592276922102126</v>
      </c>
      <c r="Q46" s="11">
        <f>2*'OddsRatio_working_3-way'!K46*'OddsRatio_working_3-way'!L46*'OddsRatio_working_3-way'!M46</f>
        <v>7.4896117213022625E-2</v>
      </c>
      <c r="R46" s="11">
        <f t="shared" si="23"/>
        <v>0</v>
      </c>
      <c r="S46" s="11">
        <f t="shared" si="24"/>
        <v>-0.89167506681193953</v>
      </c>
      <c r="T46" s="11">
        <f t="shared" si="25"/>
        <v>-0.28307144978156812</v>
      </c>
      <c r="U46" s="11">
        <f>'OddsRatio_working_3-way'!S46-'OddsRatio_working_3-way'!R46^2/3</f>
        <v>-0.89167506681193953</v>
      </c>
      <c r="V46" s="11">
        <f>'OddsRatio_working_3-way'!S46*'OddsRatio_working_3-way'!R46/3-2*'OddsRatio_working_3-way'!R46^3/27-'OddsRatio_working_3-way'!T46</f>
        <v>0.28307144978156812</v>
      </c>
      <c r="W46" s="11">
        <f>'OddsRatio_working_3-way'!V46^2+4*'OddsRatio_working_3-way'!U46^3/27</f>
        <v>-2.4901214701014113E-2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0.16204217073223018</v>
      </c>
      <c r="Y46" s="11">
        <f>IF('OddsRatio_working_3-way'!W46&gt;=0,IF('OddsRatio_working_3-way'!V46+SQRT('OddsRatio_working_3-way'!W46)&gt;0,0,PI()),ACOS('OddsRatio_working_3-way'!V46/(2*'OddsRatio_working_3-way'!X46)))</f>
        <v>0.50855308743115524</v>
      </c>
      <c r="Z46" s="11">
        <f>'OddsRatio_working_3-way'!X46^(1/3)*COS('OddsRatio_working_3-way'!Y46/3)</f>
        <v>0.5373689519387872</v>
      </c>
      <c r="AA46" s="11">
        <f>'OddsRatio_working_3-way'!X46^(1/3)*COS(('OddsRatio_working_3-way'!Y46+2*PI())/3)</f>
        <v>-0.34833825065799173</v>
      </c>
      <c r="AB46" s="11">
        <f>'OddsRatio_working_3-way'!X46^(1/3)*COS(('OddsRatio_working_3-way'!Y46+4*PI())/3)</f>
        <v>-0.18903070128079558</v>
      </c>
      <c r="AC46" s="11">
        <f>'OddsRatio_working_3-way'!X46^(1/3)*SIN('OddsRatio_working_3-way'!Y46/3)</f>
        <v>9.1976256516863905E-2</v>
      </c>
      <c r="AD46" s="11">
        <f>'OddsRatio_working_3-way'!X46^(1/3)*SIN(('OddsRatio_working_3-way'!Y46+2*PI())/3)</f>
        <v>0.41938703532557681</v>
      </c>
      <c r="AE46" s="11">
        <f>'OddsRatio_working_3-way'!X46^(1/3)*SIN(('OddsRatio_working_3-way'!Y46+4*PI())/3)</f>
        <v>-0.51136329184244067</v>
      </c>
      <c r="AF46" s="11">
        <f>-'OddsRatio_working_3-way'!U46/(3*'OddsRatio_working_3-way'!X46^(1/3))*COS(('OddsRatio_working_3-way'!Y46)/3)</f>
        <v>0.5373689519387872</v>
      </c>
      <c r="AG46" s="11">
        <f>-'OddsRatio_working_3-way'!U46/(3*'OddsRatio_working_3-way'!X46^(1/3))*COS(('OddsRatio_working_3-way'!Y46+2*PI())/3)</f>
        <v>-0.34833825065799173</v>
      </c>
      <c r="AH46" s="11">
        <f>-'OddsRatio_working_3-way'!U46/(3*'OddsRatio_working_3-way'!X46^(1/3))*COS(('OddsRatio_working_3-way'!Y46+4*PI())/3)</f>
        <v>-0.18903070128079558</v>
      </c>
      <c r="AI46" s="11">
        <f>'OddsRatio_working_3-way'!U46/(3*'OddsRatio_working_3-way'!X46^(1/3))*SIN(('OddsRatio_working_3-way'!Y46)/3)</f>
        <v>-9.1976256516863905E-2</v>
      </c>
      <c r="AJ46" s="11">
        <f>'OddsRatio_working_3-way'!U46/(3*'OddsRatio_working_3-way'!X46^(1/3))*SIN(('OddsRatio_working_3-way'!Y46+2*PI())/3)</f>
        <v>-0.41938703532557681</v>
      </c>
      <c r="AK46" s="11">
        <f>'OddsRatio_working_3-way'!U46/(3*'OddsRatio_working_3-way'!X46^(1/3))*SIN(('OddsRatio_working_3-way'!Y46+4*PI())/3)</f>
        <v>0.51136329184244067</v>
      </c>
      <c r="AL46" s="11">
        <f>'OddsRatio_working_3-way'!Z46+'OddsRatio_working_3-way'!AF46</f>
        <v>1.0747379038775744</v>
      </c>
      <c r="AM46" s="11">
        <f>'OddsRatio_working_3-way'!AA46+'OddsRatio_working_3-way'!AG46</f>
        <v>-0.69667650131598347</v>
      </c>
      <c r="AN46" s="11">
        <f>'OddsRatio_working_3-way'!AB46+'OddsRatio_working_3-way'!AH46</f>
        <v>-0.37806140256159115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1.0747379038775744</v>
      </c>
      <c r="AS46" s="11">
        <f>IF(('OddsRatio_working_3-way'!X46=0),IF(Q46&gt;0,-Q46^(1/3),(-Q46)^(1/3)),'OddsRatio_working_3-way'!AM46-'OddsRatio_working_3-way'!R46/3)</f>
        <v>-0.69667650131598347</v>
      </c>
      <c r="AT46" s="11">
        <f>IF(('OddsRatio_working_3-way'!X46=0),IF(Q46&gt;0,-Q46^(1/3),(-Q46)^(1/3)),'OddsRatio_working_3-way'!AN46-'OddsRatio_working_3-way'!R46/3)</f>
        <v>-0.37806140256159115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2.15</v>
      </c>
      <c r="B47" s="4">
        <f>IF('True_Odds_Calculator_3-way'!B48="","",'True_Odds_Calculator_3-way'!B48)</f>
        <v>3.32</v>
      </c>
      <c r="C47" s="4">
        <f>IF('True_Odds_Calculator_3-way'!C48="","",'True_Odds_Calculator_3-way'!C48)</f>
        <v>3.59</v>
      </c>
      <c r="D47" s="9">
        <f t="shared" si="13"/>
        <v>0.44808187700724156</v>
      </c>
      <c r="E47" s="9">
        <f t="shared" si="14"/>
        <v>0.28695298441658501</v>
      </c>
      <c r="F47" s="9">
        <f t="shared" si="15"/>
        <v>0.26496513857617365</v>
      </c>
      <c r="G47" s="9">
        <f t="shared" si="16"/>
        <v>1.0710738979399572</v>
      </c>
      <c r="H47" s="9">
        <f t="shared" si="17"/>
        <v>2.2317349826309507</v>
      </c>
      <c r="I47" s="9">
        <f t="shared" si="18"/>
        <v>3.4848914432206999</v>
      </c>
      <c r="J47" s="9">
        <f t="shared" si="19"/>
        <v>3.7740813956644881</v>
      </c>
      <c r="K47" s="11">
        <f t="shared" si="20"/>
        <v>0.46511627906976744</v>
      </c>
      <c r="L47" s="11">
        <f t="shared" si="21"/>
        <v>0.30120481927710846</v>
      </c>
      <c r="M47" s="11">
        <f t="shared" si="22"/>
        <v>0.2785515320334262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-0.269658799738697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0.23648392884877595</v>
      </c>
      <c r="Q47" s="11">
        <f>2*'OddsRatio_working_3-way'!K47*'OddsRatio_working_3-way'!L47*'OddsRatio_working_3-way'!M47</f>
        <v>7.8047501270223085E-2</v>
      </c>
      <c r="R47" s="11">
        <f t="shared" si="23"/>
        <v>0</v>
      </c>
      <c r="S47" s="11">
        <f t="shared" si="24"/>
        <v>-0.87697464009308079</v>
      </c>
      <c r="T47" s="11">
        <f t="shared" si="25"/>
        <v>-0.2894305742881455</v>
      </c>
      <c r="U47" s="11">
        <f>'OddsRatio_working_3-way'!S47-'OddsRatio_working_3-way'!R47^2/3</f>
        <v>-0.87697464009308079</v>
      </c>
      <c r="V47" s="11">
        <f>'OddsRatio_working_3-way'!S47*'OddsRatio_working_3-way'!R47/3-2*'OddsRatio_working_3-way'!R47^3/27-'OddsRatio_working_3-way'!T47</f>
        <v>0.2894305742881455</v>
      </c>
      <c r="W47" s="11">
        <f>'OddsRatio_working_3-way'!V47^2+4*'OddsRatio_working_3-way'!U47^3/27</f>
        <v>-1.6151071492789645E-2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0.1580515175706606</v>
      </c>
      <c r="Y47" s="11">
        <f>IF('OddsRatio_working_3-way'!W47&gt;=0,IF('OddsRatio_working_3-way'!V47+SQRT('OddsRatio_working_3-way'!W47)&gt;0,0,PI()),ACOS('OddsRatio_working_3-way'!V47/(2*'OddsRatio_working_3-way'!X47)))</f>
        <v>0.41374652242403309</v>
      </c>
      <c r="Z47" s="11">
        <f>'OddsRatio_working_3-way'!X47^(1/3)*COS('OddsRatio_working_3-way'!Y47/3)</f>
        <v>0.53553694896997872</v>
      </c>
      <c r="AA47" s="11">
        <f>'OddsRatio_working_3-way'!X47^(1/3)*COS(('OddsRatio_working_3-way'!Y47+2*PI())/3)</f>
        <v>-0.33214076851910823</v>
      </c>
      <c r="AB47" s="11">
        <f>'OddsRatio_working_3-way'!X47^(1/3)*COS(('OddsRatio_working_3-way'!Y47+4*PI())/3)</f>
        <v>-0.2033961804508706</v>
      </c>
      <c r="AC47" s="11">
        <f>'OddsRatio_working_3-way'!X47^(1/3)*SIN('OddsRatio_working_3-way'!Y47/3)</f>
        <v>7.4330722577904573E-2</v>
      </c>
      <c r="AD47" s="11">
        <f>'OddsRatio_working_3-way'!X47^(1/3)*SIN(('OddsRatio_working_3-way'!Y47+2*PI())/3)</f>
        <v>0.42662324118425987</v>
      </c>
      <c r="AE47" s="11">
        <f>'OddsRatio_working_3-way'!X47^(1/3)*SIN(('OddsRatio_working_3-way'!Y47+4*PI())/3)</f>
        <v>-0.50095396376216439</v>
      </c>
      <c r="AF47" s="11">
        <f>-'OddsRatio_working_3-way'!U47/(3*'OddsRatio_working_3-way'!X47^(1/3))*COS(('OddsRatio_working_3-way'!Y47)/3)</f>
        <v>0.53553694896997861</v>
      </c>
      <c r="AG47" s="11">
        <f>-'OddsRatio_working_3-way'!U47/(3*'OddsRatio_working_3-way'!X47^(1/3))*COS(('OddsRatio_working_3-way'!Y47+2*PI())/3)</f>
        <v>-0.33214076851910818</v>
      </c>
      <c r="AH47" s="11">
        <f>-'OddsRatio_working_3-way'!U47/(3*'OddsRatio_working_3-way'!X47^(1/3))*COS(('OddsRatio_working_3-way'!Y47+4*PI())/3)</f>
        <v>-0.20339618045087057</v>
      </c>
      <c r="AI47" s="11">
        <f>'OddsRatio_working_3-way'!U47/(3*'OddsRatio_working_3-way'!X47^(1/3))*SIN(('OddsRatio_working_3-way'!Y47)/3)</f>
        <v>-7.4330722577904559E-2</v>
      </c>
      <c r="AJ47" s="11">
        <f>'OddsRatio_working_3-way'!U47/(3*'OddsRatio_working_3-way'!X47^(1/3))*SIN(('OddsRatio_working_3-way'!Y47+2*PI())/3)</f>
        <v>-0.42662324118425976</v>
      </c>
      <c r="AK47" s="11">
        <f>'OddsRatio_working_3-way'!U47/(3*'OddsRatio_working_3-way'!X47^(1/3))*SIN(('OddsRatio_working_3-way'!Y47+4*PI())/3)</f>
        <v>0.50095396376216428</v>
      </c>
      <c r="AL47" s="11">
        <f>'OddsRatio_working_3-way'!Z47+'OddsRatio_working_3-way'!AF47</f>
        <v>1.0710738979399572</v>
      </c>
      <c r="AM47" s="11">
        <f>'OddsRatio_working_3-way'!AA47+'OddsRatio_working_3-way'!AG47</f>
        <v>-0.66428153703821646</v>
      </c>
      <c r="AN47" s="11">
        <f>'OddsRatio_working_3-way'!AB47+'OddsRatio_working_3-way'!AH47</f>
        <v>-0.4067923609017412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1.0710738979399572</v>
      </c>
      <c r="AS47" s="11">
        <f>IF(('OddsRatio_working_3-way'!X47=0),IF(Q47&gt;0,-Q47^(1/3),(-Q47)^(1/3)),'OddsRatio_working_3-way'!AM47-'OddsRatio_working_3-way'!R47/3)</f>
        <v>-0.66428153703821646</v>
      </c>
      <c r="AT47" s="11">
        <f>IF(('OddsRatio_working_3-way'!X47=0),IF(Q47&gt;0,-Q47^(1/3),(-Q47)^(1/3)),'OddsRatio_working_3-way'!AN47-'OddsRatio_working_3-way'!R47/3)</f>
        <v>-0.4067923609017412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2.88</v>
      </c>
      <c r="B48" s="4">
        <f>IF('True_Odds_Calculator_3-way'!B49="","",'True_Odds_Calculator_3-way'!B49)</f>
        <v>3.71</v>
      </c>
      <c r="C48" s="4">
        <f>IF('True_Odds_Calculator_3-way'!C49="","",'True_Odds_Calculator_3-way'!C49)</f>
        <v>2.34</v>
      </c>
      <c r="D48" s="9">
        <f t="shared" si="13"/>
        <v>0.33226645229343132</v>
      </c>
      <c r="E48" s="9">
        <f t="shared" si="14"/>
        <v>0.25661658634279777</v>
      </c>
      <c r="F48" s="9">
        <f t="shared" si="15"/>
        <v>0.41111696136377107</v>
      </c>
      <c r="G48" s="9">
        <f t="shared" si="16"/>
        <v>1.0689535959507317</v>
      </c>
      <c r="H48" s="9">
        <f t="shared" si="17"/>
        <v>3.0096327603873756</v>
      </c>
      <c r="I48" s="9">
        <f t="shared" si="18"/>
        <v>3.8968642450264834</v>
      </c>
      <c r="J48" s="9">
        <f t="shared" si="19"/>
        <v>2.4323978185739801</v>
      </c>
      <c r="K48" s="11">
        <f t="shared" si="20"/>
        <v>0.34722222222222221</v>
      </c>
      <c r="L48" s="11">
        <f t="shared" si="21"/>
        <v>0.26954177897574122</v>
      </c>
      <c r="M48" s="11">
        <f t="shared" si="22"/>
        <v>0.42735042735042739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-0.27305471723710728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0.23717692742849977</v>
      </c>
      <c r="Q48" s="11">
        <f>2*'OddsRatio_working_3-way'!K48*'OddsRatio_working_3-way'!L48*'OddsRatio_working_3-way'!M48</f>
        <v>7.9992218356998226E-2</v>
      </c>
      <c r="R48" s="11">
        <f t="shared" si="23"/>
        <v>0</v>
      </c>
      <c r="S48" s="11">
        <f t="shared" si="24"/>
        <v>-0.86860585976453575</v>
      </c>
      <c r="T48" s="11">
        <f t="shared" si="25"/>
        <v>-0.29295307243323293</v>
      </c>
      <c r="U48" s="11">
        <f>'OddsRatio_working_3-way'!S48-'OddsRatio_working_3-way'!R48^2/3</f>
        <v>-0.86860585976453575</v>
      </c>
      <c r="V48" s="11">
        <f>'OddsRatio_working_3-way'!S48*'OddsRatio_working_3-way'!R48/3-2*'OddsRatio_working_3-way'!R48^3/27-'OddsRatio_working_3-way'!T48</f>
        <v>0.29295307243323293</v>
      </c>
      <c r="W48" s="11">
        <f>'OddsRatio_working_3-way'!V48^2+4*'OddsRatio_working_3-way'!U48^3/27</f>
        <v>-1.1266259711055285E-2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0.15579454608484078</v>
      </c>
      <c r="Y48" s="11">
        <f>IF('OddsRatio_working_3-way'!W48&gt;=0,IF('OddsRatio_working_3-way'!V48+SQRT('OddsRatio_working_3-way'!W48)&gt;0,0,PI()),ACOS('OddsRatio_working_3-way'!V48/(2*'OddsRatio_working_3-way'!X48)))</f>
        <v>0.34760752650394688</v>
      </c>
      <c r="Z48" s="11">
        <f>'OddsRatio_working_3-way'!X48^(1/3)*COS('OddsRatio_working_3-way'!Y48/3)</f>
        <v>0.53447679797536585</v>
      </c>
      <c r="AA48" s="11">
        <f>'OddsRatio_working_3-way'!X48^(1/3)*COS(('OddsRatio_working_3-way'!Y48+2*PI())/3)</f>
        <v>-0.32111213341025546</v>
      </c>
      <c r="AB48" s="11">
        <f>'OddsRatio_working_3-way'!X48^(1/3)*COS(('OddsRatio_working_3-way'!Y48+4*PI())/3)</f>
        <v>-0.21336466456511052</v>
      </c>
      <c r="AC48" s="11">
        <f>'OddsRatio_working_3-way'!X48^(1/3)*SIN('OddsRatio_working_3-way'!Y48/3)</f>
        <v>6.22080301422454E-2</v>
      </c>
      <c r="AD48" s="11">
        <f>'OddsRatio_working_3-way'!X48^(1/3)*SIN(('OddsRatio_working_3-way'!Y48+2*PI())/3)</f>
        <v>0.43176646970890742</v>
      </c>
      <c r="AE48" s="11">
        <f>'OddsRatio_working_3-way'!X48^(1/3)*SIN(('OddsRatio_working_3-way'!Y48+4*PI())/3)</f>
        <v>-0.49397449985115272</v>
      </c>
      <c r="AF48" s="11">
        <f>-'OddsRatio_working_3-way'!U48/(3*'OddsRatio_working_3-way'!X48^(1/3))*COS(('OddsRatio_working_3-way'!Y48)/3)</f>
        <v>0.53447679797536585</v>
      </c>
      <c r="AG48" s="11">
        <f>-'OddsRatio_working_3-way'!U48/(3*'OddsRatio_working_3-way'!X48^(1/3))*COS(('OddsRatio_working_3-way'!Y48+2*PI())/3)</f>
        <v>-0.32111213341025546</v>
      </c>
      <c r="AH48" s="11">
        <f>-'OddsRatio_working_3-way'!U48/(3*'OddsRatio_working_3-way'!X48^(1/3))*COS(('OddsRatio_working_3-way'!Y48+4*PI())/3)</f>
        <v>-0.21336466456511052</v>
      </c>
      <c r="AI48" s="11">
        <f>'OddsRatio_working_3-way'!U48/(3*'OddsRatio_working_3-way'!X48^(1/3))*SIN(('OddsRatio_working_3-way'!Y48)/3)</f>
        <v>-6.22080301422454E-2</v>
      </c>
      <c r="AJ48" s="11">
        <f>'OddsRatio_working_3-way'!U48/(3*'OddsRatio_working_3-way'!X48^(1/3))*SIN(('OddsRatio_working_3-way'!Y48+2*PI())/3)</f>
        <v>-0.43176646970890742</v>
      </c>
      <c r="AK48" s="11">
        <f>'OddsRatio_working_3-way'!U48/(3*'OddsRatio_working_3-way'!X48^(1/3))*SIN(('OddsRatio_working_3-way'!Y48+4*PI())/3)</f>
        <v>0.49397449985115272</v>
      </c>
      <c r="AL48" s="11">
        <f>'OddsRatio_working_3-way'!Z48+'OddsRatio_working_3-way'!AF48</f>
        <v>1.0689535959507317</v>
      </c>
      <c r="AM48" s="11">
        <f>'OddsRatio_working_3-way'!AA48+'OddsRatio_working_3-way'!AG48</f>
        <v>-0.64222426682051093</v>
      </c>
      <c r="AN48" s="11">
        <f>'OddsRatio_working_3-way'!AB48+'OddsRatio_working_3-way'!AH48</f>
        <v>-0.42672932913022105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1.0689535959507317</v>
      </c>
      <c r="AS48" s="11">
        <f>IF(('OddsRatio_working_3-way'!X48=0),IF(Q48&gt;0,-Q48^(1/3),(-Q48)^(1/3)),'OddsRatio_working_3-way'!AM48-'OddsRatio_working_3-way'!R48/3)</f>
        <v>-0.64222426682051093</v>
      </c>
      <c r="AT48" s="11">
        <f>IF(('OddsRatio_working_3-way'!X48=0),IF(Q48&gt;0,-Q48^(1/3),(-Q48)^(1/3)),'OddsRatio_working_3-way'!AN48-'OddsRatio_working_3-way'!R48/3)</f>
        <v>-0.42672932913022105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6.32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1.57</v>
      </c>
      <c r="D49" s="9">
        <f t="shared" si="13"/>
        <v>0.14669040335022032</v>
      </c>
      <c r="E49" s="9">
        <f t="shared" si="14"/>
        <v>0.2372647383108189</v>
      </c>
      <c r="F49" s="9">
        <f t="shared" si="15"/>
        <v>0.61604485833896061</v>
      </c>
      <c r="G49" s="9">
        <f t="shared" si="16"/>
        <v>1.09343581488899</v>
      </c>
      <c r="H49" s="9">
        <f t="shared" si="17"/>
        <v>6.8170785352094274</v>
      </c>
      <c r="I49" s="9">
        <f t="shared" si="18"/>
        <v>4.2147012957736312</v>
      </c>
      <c r="J49" s="9">
        <f t="shared" si="19"/>
        <v>1.6232584144867246</v>
      </c>
      <c r="K49" s="11">
        <f t="shared" si="20"/>
        <v>0.15822784810126581</v>
      </c>
      <c r="L49" s="11">
        <f t="shared" si="21"/>
        <v>0.25380710659898476</v>
      </c>
      <c r="M49" s="11">
        <f t="shared" si="22"/>
        <v>0.63694267515923564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-0.22804516346339976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0.2258643827369422</v>
      </c>
      <c r="Q49" s="11">
        <f>2*'OddsRatio_working_3-way'!K49*'OddsRatio_working_3-way'!L49*'OddsRatio_working_3-way'!M49</f>
        <v>5.1158410585943864E-2</v>
      </c>
      <c r="R49" s="11">
        <f t="shared" si="23"/>
        <v>0</v>
      </c>
      <c r="S49" s="11">
        <f t="shared" si="24"/>
        <v>-0.99043706652955366</v>
      </c>
      <c r="T49" s="11">
        <f t="shared" si="25"/>
        <v>-0.22433455640533487</v>
      </c>
      <c r="U49" s="11">
        <f>'OddsRatio_working_3-way'!S49-'OddsRatio_working_3-way'!R49^2/3</f>
        <v>-0.99043706652955366</v>
      </c>
      <c r="V49" s="11">
        <f>'OddsRatio_working_3-way'!S49*'OddsRatio_working_3-way'!R49/3-2*'OddsRatio_working_3-way'!R49^3/27-'OddsRatio_working_3-way'!T49</f>
        <v>0.22433455640533487</v>
      </c>
      <c r="W49" s="11">
        <f>'OddsRatio_working_3-way'!V49^2+4*'OddsRatio_working_3-way'!U49^3/27</f>
        <v>-9.3612477047010881E-2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0.18969611899337138</v>
      </c>
      <c r="Y49" s="11">
        <f>IF('OddsRatio_working_3-way'!W49&gt;=0,IF('OddsRatio_working_3-way'!V49+SQRT('OddsRatio_working_3-way'!W49)&gt;0,0,PI()),ACOS('OddsRatio_working_3-way'!V49/(2*'OddsRatio_working_3-way'!X49)))</f>
        <v>0.93812667855595755</v>
      </c>
      <c r="Z49" s="11">
        <f>'OddsRatio_working_3-way'!X49^(1/3)*COS('OddsRatio_working_3-way'!Y49/3)</f>
        <v>0.546717907444495</v>
      </c>
      <c r="AA49" s="11">
        <f>'OddsRatio_working_3-way'!X49^(1/3)*COS(('OddsRatio_working_3-way'!Y49+2*PI())/3)</f>
        <v>-0.42644035001854091</v>
      </c>
      <c r="AB49" s="11">
        <f>'OddsRatio_working_3-way'!X49^(1/3)*COS(('OddsRatio_working_3-way'!Y49+4*PI())/3)</f>
        <v>-0.12027755742595431</v>
      </c>
      <c r="AC49" s="11">
        <f>'OddsRatio_working_3-way'!X49^(1/3)*SIN('OddsRatio_working_3-way'!Y49/3)</f>
        <v>0.1767631707191776</v>
      </c>
      <c r="AD49" s="11">
        <f>'OddsRatio_working_3-way'!X49^(1/3)*SIN(('OddsRatio_working_3-way'!Y49+2*PI())/3)</f>
        <v>0.38509001119121344</v>
      </c>
      <c r="AE49" s="11">
        <f>'OddsRatio_working_3-way'!X49^(1/3)*SIN(('OddsRatio_working_3-way'!Y49+4*PI())/3)</f>
        <v>-0.56185318191039091</v>
      </c>
      <c r="AF49" s="11">
        <f>-'OddsRatio_working_3-way'!U49/(3*'OddsRatio_working_3-way'!X49^(1/3))*COS(('OddsRatio_working_3-way'!Y49)/3)</f>
        <v>0.546717907444495</v>
      </c>
      <c r="AG49" s="11">
        <f>-'OddsRatio_working_3-way'!U49/(3*'OddsRatio_working_3-way'!X49^(1/3))*COS(('OddsRatio_working_3-way'!Y49+2*PI())/3)</f>
        <v>-0.42644035001854091</v>
      </c>
      <c r="AH49" s="11">
        <f>-'OddsRatio_working_3-way'!U49/(3*'OddsRatio_working_3-way'!X49^(1/3))*COS(('OddsRatio_working_3-way'!Y49+4*PI())/3)</f>
        <v>-0.12027755742595431</v>
      </c>
      <c r="AI49" s="11">
        <f>'OddsRatio_working_3-way'!U49/(3*'OddsRatio_working_3-way'!X49^(1/3))*SIN(('OddsRatio_working_3-way'!Y49)/3)</f>
        <v>-0.1767631707191776</v>
      </c>
      <c r="AJ49" s="11">
        <f>'OddsRatio_working_3-way'!U49/(3*'OddsRatio_working_3-way'!X49^(1/3))*SIN(('OddsRatio_working_3-way'!Y49+2*PI())/3)</f>
        <v>-0.38509001119121344</v>
      </c>
      <c r="AK49" s="11">
        <f>'OddsRatio_working_3-way'!U49/(3*'OddsRatio_working_3-way'!X49^(1/3))*SIN(('OddsRatio_working_3-way'!Y49+4*PI())/3)</f>
        <v>0.56185318191039091</v>
      </c>
      <c r="AL49" s="11">
        <f>'OddsRatio_working_3-way'!Z49+'OddsRatio_working_3-way'!AF49</f>
        <v>1.09343581488899</v>
      </c>
      <c r="AM49" s="11">
        <f>'OddsRatio_working_3-way'!AA49+'OddsRatio_working_3-way'!AG49</f>
        <v>-0.85288070003708183</v>
      </c>
      <c r="AN49" s="11">
        <f>'OddsRatio_working_3-way'!AB49+'OddsRatio_working_3-way'!AH49</f>
        <v>-0.24055511485190861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1.09343581488899</v>
      </c>
      <c r="AS49" s="11">
        <f>IF(('OddsRatio_working_3-way'!X49=0),IF(Q49&gt;0,-Q49^(1/3),(-Q49)^(1/3)),'OddsRatio_working_3-way'!AM49-'OddsRatio_working_3-way'!R49/3)</f>
        <v>-0.85288070003708183</v>
      </c>
      <c r="AT49" s="11">
        <f>IF(('OddsRatio_working_3-way'!X49=0),IF(Q49&gt;0,-Q49^(1/3),(-Q49)^(1/3)),'OddsRatio_working_3-way'!AN49-'OddsRatio_working_3-way'!R49/3)</f>
        <v>-0.24055511485190861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3.02</v>
      </c>
      <c r="B50" s="4">
        <f>IF('True_Odds_Calculator_3-way'!B51="","",'True_Odds_Calculator_3-way'!B51)</f>
        <v>3.53</v>
      </c>
      <c r="C50" s="4">
        <f>IF('True_Odds_Calculator_3-way'!C51="","",'True_Odds_Calculator_3-way'!C51)</f>
        <v>2.3199999999999998</v>
      </c>
      <c r="D50" s="9">
        <f t="shared" si="13"/>
        <v>0.31612000270352253</v>
      </c>
      <c r="E50" s="9">
        <f t="shared" si="14"/>
        <v>0.26957451908671409</v>
      </c>
      <c r="F50" s="9">
        <f t="shared" si="15"/>
        <v>0.4143054782097631</v>
      </c>
      <c r="G50" s="9">
        <f t="shared" si="16"/>
        <v>1.0709681488415179</v>
      </c>
      <c r="H50" s="9">
        <f t="shared" si="17"/>
        <v>3.1633556606598656</v>
      </c>
      <c r="I50" s="9">
        <f t="shared" si="18"/>
        <v>3.7095494165690406</v>
      </c>
      <c r="J50" s="9">
        <f t="shared" si="19"/>
        <v>2.4136779564708033</v>
      </c>
      <c r="K50" s="11">
        <f t="shared" si="20"/>
        <v>0.33112582781456956</v>
      </c>
      <c r="L50" s="11">
        <f t="shared" si="21"/>
        <v>0.28328611898016998</v>
      </c>
      <c r="M50" s="11">
        <f t="shared" si="22"/>
        <v>0.43103448275862072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-0.27275717805881394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0.23733865015037653</v>
      </c>
      <c r="Q50" s="11">
        <f>2*'OddsRatio_working_3-way'!K50*'OddsRatio_working_3-way'!L50*'OddsRatio_working_3-way'!M50</f>
        <v>8.0864957461797796E-2</v>
      </c>
      <c r="R50" s="11">
        <f t="shared" si="23"/>
        <v>0</v>
      </c>
      <c r="S50" s="11">
        <f t="shared" si="24"/>
        <v>-0.87014630316786679</v>
      </c>
      <c r="T50" s="11">
        <f t="shared" si="25"/>
        <v>-0.29647233498053382</v>
      </c>
      <c r="U50" s="11">
        <f>'OddsRatio_working_3-way'!S50-'OddsRatio_working_3-way'!R50^2/3</f>
        <v>-0.87014630316786679</v>
      </c>
      <c r="V50" s="11">
        <f>'OddsRatio_working_3-way'!S50*'OddsRatio_working_3-way'!R50/3-2*'OddsRatio_working_3-way'!R50^3/27-'OddsRatio_working_3-way'!T50</f>
        <v>0.29647233498053382</v>
      </c>
      <c r="W50" s="11">
        <f>'OddsRatio_working_3-way'!V50^2+4*'OddsRatio_working_3-way'!U50^3/27</f>
        <v>-9.7093792537763512E-3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0.15620917439653328</v>
      </c>
      <c r="Y50" s="11">
        <f>IF('OddsRatio_working_3-way'!W50&gt;=0,IF('OddsRatio_working_3-way'!V50+SQRT('OddsRatio_working_3-way'!W50)&gt;0,0,PI()),ACOS('OddsRatio_working_3-way'!V50/(2*'OddsRatio_working_3-way'!X50)))</f>
        <v>0.32087623424497935</v>
      </c>
      <c r="Z50" s="11">
        <f>'OddsRatio_working_3-way'!X50^(1/3)*COS('OddsRatio_working_3-way'!Y50/3)</f>
        <v>0.53548407442075885</v>
      </c>
      <c r="AA50" s="11">
        <f>'OddsRatio_working_3-way'!X50^(1/3)*COS(('OddsRatio_working_3-way'!Y50+2*PI())/3)</f>
        <v>-0.31753340516983697</v>
      </c>
      <c r="AB50" s="11">
        <f>'OddsRatio_working_3-way'!X50^(1/3)*COS(('OddsRatio_working_3-way'!Y50+4*PI())/3)</f>
        <v>-0.21795066925092194</v>
      </c>
      <c r="AC50" s="11">
        <f>'OddsRatio_working_3-way'!X50^(1/3)*SIN('OddsRatio_working_3-way'!Y50/3)</f>
        <v>5.7494119389425086E-2</v>
      </c>
      <c r="AD50" s="11">
        <f>'OddsRatio_working_3-way'!X50^(1/3)*SIN(('OddsRatio_working_3-way'!Y50+2*PI())/3)</f>
        <v>0.43499575207566149</v>
      </c>
      <c r="AE50" s="11">
        <f>'OddsRatio_working_3-way'!X50^(1/3)*SIN(('OddsRatio_working_3-way'!Y50+4*PI())/3)</f>
        <v>-0.49248987146508649</v>
      </c>
      <c r="AF50" s="11">
        <f>-'OddsRatio_working_3-way'!U50/(3*'OddsRatio_working_3-way'!X50^(1/3))*COS(('OddsRatio_working_3-way'!Y50)/3)</f>
        <v>0.53548407442075896</v>
      </c>
      <c r="AG50" s="11">
        <f>-'OddsRatio_working_3-way'!U50/(3*'OddsRatio_working_3-way'!X50^(1/3))*COS(('OddsRatio_working_3-way'!Y50+2*PI())/3)</f>
        <v>-0.31753340516983702</v>
      </c>
      <c r="AH50" s="11">
        <f>-'OddsRatio_working_3-way'!U50/(3*'OddsRatio_working_3-way'!X50^(1/3))*COS(('OddsRatio_working_3-way'!Y50+4*PI())/3)</f>
        <v>-0.21795066925092196</v>
      </c>
      <c r="AI50" s="11">
        <f>'OddsRatio_working_3-way'!U50/(3*'OddsRatio_working_3-way'!X50^(1/3))*SIN(('OddsRatio_working_3-way'!Y50)/3)</f>
        <v>-5.74941193894251E-2</v>
      </c>
      <c r="AJ50" s="11">
        <f>'OddsRatio_working_3-way'!U50/(3*'OddsRatio_working_3-way'!X50^(1/3))*SIN(('OddsRatio_working_3-way'!Y50+2*PI())/3)</f>
        <v>-0.4349957520756616</v>
      </c>
      <c r="AK50" s="11">
        <f>'OddsRatio_working_3-way'!U50/(3*'OddsRatio_working_3-way'!X50^(1/3))*SIN(('OddsRatio_working_3-way'!Y50+4*PI())/3)</f>
        <v>0.4924898714650866</v>
      </c>
      <c r="AL50" s="11">
        <f>'OddsRatio_working_3-way'!Z50+'OddsRatio_working_3-way'!AF50</f>
        <v>1.0709681488415179</v>
      </c>
      <c r="AM50" s="11">
        <f>'OddsRatio_working_3-way'!AA50+'OddsRatio_working_3-way'!AG50</f>
        <v>-0.63506681033967394</v>
      </c>
      <c r="AN50" s="11">
        <f>'OddsRatio_working_3-way'!AB50+'OddsRatio_working_3-way'!AH50</f>
        <v>-0.43590133850184387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1.0709681488415179</v>
      </c>
      <c r="AS50" s="11">
        <f>IF(('OddsRatio_working_3-way'!X50=0),IF(Q50&gt;0,-Q50^(1/3),(-Q50)^(1/3)),'OddsRatio_working_3-way'!AM50-'OddsRatio_working_3-way'!R50/3)</f>
        <v>-0.63506681033967394</v>
      </c>
      <c r="AT50" s="11">
        <f>IF(('OddsRatio_working_3-way'!X50=0),IF(Q50&gt;0,-Q50^(1/3),(-Q50)^(1/3)),'OddsRatio_working_3-way'!AN50-'OddsRatio_working_3-way'!R50/3)</f>
        <v>-0.43590133850184387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2.4700000000000002</v>
      </c>
      <c r="B51" s="4">
        <f>IF('True_Odds_Calculator_3-way'!B52="","",'True_Odds_Calculator_3-way'!B52)</f>
        <v>3.15</v>
      </c>
      <c r="C51" s="4">
        <f>IF('True_Odds_Calculator_3-way'!C52="","",'True_Odds_Calculator_3-way'!C52)</f>
        <v>3.11</v>
      </c>
      <c r="D51" s="9">
        <f t="shared" si="13"/>
        <v>0.38916355877252395</v>
      </c>
      <c r="E51" s="9">
        <f t="shared" si="14"/>
        <v>0.30342627790043614</v>
      </c>
      <c r="F51" s="9">
        <f t="shared" si="15"/>
        <v>0.30741016332703996</v>
      </c>
      <c r="G51" s="9">
        <f t="shared" si="16"/>
        <v>1.0677644005079814</v>
      </c>
      <c r="H51" s="9">
        <f t="shared" si="17"/>
        <v>2.5696136687467326</v>
      </c>
      <c r="I51" s="9">
        <f t="shared" si="18"/>
        <v>3.29569346109216</v>
      </c>
      <c r="J51" s="9">
        <f t="shared" si="19"/>
        <v>3.2529828850718401</v>
      </c>
      <c r="K51" s="11">
        <f t="shared" si="20"/>
        <v>0.40485829959514169</v>
      </c>
      <c r="L51" s="11">
        <f t="shared" si="21"/>
        <v>0.31746031746031744</v>
      </c>
      <c r="M51" s="11">
        <f t="shared" si="22"/>
        <v>0.32154340836012862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-0.27559437798056852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0.23680274145665925</v>
      </c>
      <c r="Q51" s="11">
        <f>2*'OddsRatio_working_3-way'!K51*'OddsRatio_working_3-way'!L51*'OddsRatio_working_3-way'!M51</f>
        <v>8.2653661939497108E-2</v>
      </c>
      <c r="R51" s="11">
        <f t="shared" si="23"/>
        <v>0</v>
      </c>
      <c r="S51" s="11">
        <f t="shared" si="24"/>
        <v>-0.85924373055736147</v>
      </c>
      <c r="T51" s="11">
        <f t="shared" si="25"/>
        <v>-0.2999105516779621</v>
      </c>
      <c r="U51" s="11">
        <f>'OddsRatio_working_3-way'!S51-'OddsRatio_working_3-way'!R51^2/3</f>
        <v>-0.85924373055736147</v>
      </c>
      <c r="V51" s="11">
        <f>'OddsRatio_working_3-way'!S51*'OddsRatio_working_3-way'!R51/3-2*'OddsRatio_working_3-way'!R51^3/27-'OddsRatio_working_3-way'!T51</f>
        <v>0.2999105516779621</v>
      </c>
      <c r="W51" s="11">
        <f>'OddsRatio_working_3-way'!V51^2+4*'OddsRatio_working_3-way'!U51^3/27</f>
        <v>-4.0358038873734015E-3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0.15328253561247035</v>
      </c>
      <c r="Y51" s="11">
        <f>IF('OddsRatio_working_3-way'!W51&gt;=0,IF('OddsRatio_working_3-way'!V51+SQRT('OddsRatio_working_3-way'!W51)&gt;0,0,PI()),ACOS('OddsRatio_working_3-way'!V51/(2*'OddsRatio_working_3-way'!X51)))</f>
        <v>0.20873763174192561</v>
      </c>
      <c r="Z51" s="11">
        <f>'OddsRatio_working_3-way'!X51^(1/3)*COS('OddsRatio_working_3-way'!Y51/3)</f>
        <v>0.53388220025399069</v>
      </c>
      <c r="AA51" s="11">
        <f>'OddsRatio_working_3-way'!X51^(1/3)*COS(('OddsRatio_working_3-way'!Y51+2*PI())/3)</f>
        <v>-0.29916344995298805</v>
      </c>
      <c r="AB51" s="11">
        <f>'OddsRatio_working_3-way'!X51^(1/3)*COS(('OddsRatio_working_3-way'!Y51+4*PI())/3)</f>
        <v>-0.23471875030100281</v>
      </c>
      <c r="AC51" s="11">
        <f>'OddsRatio_working_3-way'!X51^(1/3)*SIN('OddsRatio_working_3-way'!Y51/3)</f>
        <v>3.720716469191844E-2</v>
      </c>
      <c r="AD51" s="11">
        <f>'OddsRatio_working_3-way'!X51^(1/3)*SIN(('OddsRatio_working_3-way'!Y51+2*PI())/3)</f>
        <v>0.44375196570232767</v>
      </c>
      <c r="AE51" s="11">
        <f>'OddsRatio_working_3-way'!X51^(1/3)*SIN(('OddsRatio_working_3-way'!Y51+4*PI())/3)</f>
        <v>-0.48095913039424593</v>
      </c>
      <c r="AF51" s="11">
        <f>-'OddsRatio_working_3-way'!U51/(3*'OddsRatio_working_3-way'!X51^(1/3))*COS(('OddsRatio_working_3-way'!Y51)/3)</f>
        <v>0.53388220025399069</v>
      </c>
      <c r="AG51" s="11">
        <f>-'OddsRatio_working_3-way'!U51/(3*'OddsRatio_working_3-way'!X51^(1/3))*COS(('OddsRatio_working_3-way'!Y51+2*PI())/3)</f>
        <v>-0.29916344995298805</v>
      </c>
      <c r="AH51" s="11">
        <f>-'OddsRatio_working_3-way'!U51/(3*'OddsRatio_working_3-way'!X51^(1/3))*COS(('OddsRatio_working_3-way'!Y51+4*PI())/3)</f>
        <v>-0.23471875030100281</v>
      </c>
      <c r="AI51" s="11">
        <f>'OddsRatio_working_3-way'!U51/(3*'OddsRatio_working_3-way'!X51^(1/3))*SIN(('OddsRatio_working_3-way'!Y51)/3)</f>
        <v>-3.720716469191844E-2</v>
      </c>
      <c r="AJ51" s="11">
        <f>'OddsRatio_working_3-way'!U51/(3*'OddsRatio_working_3-way'!X51^(1/3))*SIN(('OddsRatio_working_3-way'!Y51+2*PI())/3)</f>
        <v>-0.44375196570232767</v>
      </c>
      <c r="AK51" s="11">
        <f>'OddsRatio_working_3-way'!U51/(3*'OddsRatio_working_3-way'!X51^(1/3))*SIN(('OddsRatio_working_3-way'!Y51+4*PI())/3)</f>
        <v>0.48095913039424593</v>
      </c>
      <c r="AL51" s="11">
        <f>'OddsRatio_working_3-way'!Z51+'OddsRatio_working_3-way'!AF51</f>
        <v>1.0677644005079814</v>
      </c>
      <c r="AM51" s="11">
        <f>'OddsRatio_working_3-way'!AA51+'OddsRatio_working_3-way'!AG51</f>
        <v>-0.5983268999059761</v>
      </c>
      <c r="AN51" s="11">
        <f>'OddsRatio_working_3-way'!AB51+'OddsRatio_working_3-way'!AH51</f>
        <v>-0.46943750060200562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1.0677644005079814</v>
      </c>
      <c r="AS51" s="11">
        <f>IF(('OddsRatio_working_3-way'!X51=0),IF(Q51&gt;0,-Q51^(1/3),(-Q51)^(1/3)),'OddsRatio_working_3-way'!AM51-'OddsRatio_working_3-way'!R51/3)</f>
        <v>-0.5983268999059761</v>
      </c>
      <c r="AT51" s="11">
        <f>IF(('OddsRatio_working_3-way'!X51=0),IF(Q51&gt;0,-Q51^(1/3),(-Q51)^(1/3)),'OddsRatio_working_3-way'!AN51-'OddsRatio_working_3-way'!R51/3)</f>
        <v>-0.46943750060200562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1.53</v>
      </c>
      <c r="B52" s="4">
        <f>IF('True_Odds_Calculator_3-way'!B53="","",'True_Odds_Calculator_3-way'!B53)</f>
        <v>4.3</v>
      </c>
      <c r="C52" s="4">
        <f>IF('True_Odds_Calculator_3-way'!C53="","",'True_Odds_Calculator_3-way'!C53)</f>
        <v>6.14</v>
      </c>
      <c r="D52" s="9">
        <f t="shared" si="13"/>
        <v>0.63259824500732886</v>
      </c>
      <c r="E52" s="9">
        <f t="shared" si="14"/>
        <v>0.21662883634254765</v>
      </c>
      <c r="F52" s="9">
        <f t="shared" si="15"/>
        <v>0.15077291865012368</v>
      </c>
      <c r="G52" s="9">
        <f t="shared" si="16"/>
        <v>1.0958153361122704</v>
      </c>
      <c r="H52" s="9">
        <f t="shared" si="17"/>
        <v>1.5807821281395029</v>
      </c>
      <c r="I52" s="9">
        <f t="shared" si="18"/>
        <v>4.6161906091704923</v>
      </c>
      <c r="J52" s="9">
        <f t="shared" si="19"/>
        <v>6.6324908276170698</v>
      </c>
      <c r="K52" s="11">
        <f t="shared" si="20"/>
        <v>0.65359477124183007</v>
      </c>
      <c r="L52" s="11">
        <f t="shared" si="21"/>
        <v>0.23255813953488372</v>
      </c>
      <c r="M52" s="11">
        <f t="shared" si="22"/>
        <v>0.16286644951140067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-0.22254849974229529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0.22205685546698034</v>
      </c>
      <c r="Q52" s="11">
        <f>2*'OddsRatio_working_3-way'!K52*'OddsRatio_working_3-way'!L52*'OddsRatio_working_3-way'!M52</f>
        <v>4.9511004563429294E-2</v>
      </c>
      <c r="R52" s="11">
        <f t="shared" si="23"/>
        <v>0</v>
      </c>
      <c r="S52" s="11">
        <f t="shared" si="24"/>
        <v>-0.99779084435130205</v>
      </c>
      <c r="T52" s="11">
        <f t="shared" si="25"/>
        <v>-0.22247287499471621</v>
      </c>
      <c r="U52" s="11">
        <f>'OddsRatio_working_3-way'!S52-'OddsRatio_working_3-way'!R52^2/3</f>
        <v>-0.99779084435130205</v>
      </c>
      <c r="V52" s="11">
        <f>'OddsRatio_working_3-way'!S52*'OddsRatio_working_3-way'!R52/3-2*'OddsRatio_working_3-way'!R52^3/27-'OddsRatio_working_3-way'!T52</f>
        <v>0.22247287499471621</v>
      </c>
      <c r="W52" s="11">
        <f>'OddsRatio_working_3-way'!V52^2+4*'OddsRatio_working_3-way'!U52^3/27</f>
        <v>-9.7674288540245027E-2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0.19181271376570666</v>
      </c>
      <c r="Y52" s="11">
        <f>IF('OddsRatio_working_3-way'!W52&gt;=0,IF('OddsRatio_working_3-way'!V52+SQRT('OddsRatio_working_3-way'!W52)&gt;0,0,PI()),ACOS('OddsRatio_working_3-way'!V52/(2*'OddsRatio_working_3-way'!X52)))</f>
        <v>0.95216322406255816</v>
      </c>
      <c r="Z52" s="11">
        <f>'OddsRatio_working_3-way'!X52^(1/3)*COS('OddsRatio_working_3-way'!Y52/3)</f>
        <v>0.54790766805613522</v>
      </c>
      <c r="AA52" s="11">
        <f>'OddsRatio_working_3-way'!X52^(1/3)*COS(('OddsRatio_working_3-way'!Y52+2*PI())/3)</f>
        <v>-0.42982429804159222</v>
      </c>
      <c r="AB52" s="11">
        <f>'OddsRatio_working_3-way'!X52^(1/3)*COS(('OddsRatio_working_3-way'!Y52+4*PI())/3)</f>
        <v>-0.11808337001454305</v>
      </c>
      <c r="AC52" s="11">
        <f>'OddsRatio_working_3-way'!X52^(1/3)*SIN('OddsRatio_working_3-way'!Y52/3)</f>
        <v>0.17998370871384076</v>
      </c>
      <c r="AD52" s="11">
        <f>'OddsRatio_working_3-way'!X52^(1/3)*SIN(('OddsRatio_working_3-way'!Y52+2*PI())/3)</f>
        <v>0.38451010510798428</v>
      </c>
      <c r="AE52" s="11">
        <f>'OddsRatio_working_3-way'!X52^(1/3)*SIN(('OddsRatio_working_3-way'!Y52+4*PI())/3)</f>
        <v>-0.56449381382182495</v>
      </c>
      <c r="AF52" s="11">
        <f>-'OddsRatio_working_3-way'!U52/(3*'OddsRatio_working_3-way'!X52^(1/3))*COS(('OddsRatio_working_3-way'!Y52)/3)</f>
        <v>0.54790766805613522</v>
      </c>
      <c r="AG52" s="11">
        <f>-'OddsRatio_working_3-way'!U52/(3*'OddsRatio_working_3-way'!X52^(1/3))*COS(('OddsRatio_working_3-way'!Y52+2*PI())/3)</f>
        <v>-0.42982429804159222</v>
      </c>
      <c r="AH52" s="11">
        <f>-'OddsRatio_working_3-way'!U52/(3*'OddsRatio_working_3-way'!X52^(1/3))*COS(('OddsRatio_working_3-way'!Y52+4*PI())/3)</f>
        <v>-0.11808337001454305</v>
      </c>
      <c r="AI52" s="11">
        <f>'OddsRatio_working_3-way'!U52/(3*'OddsRatio_working_3-way'!X52^(1/3))*SIN(('OddsRatio_working_3-way'!Y52)/3)</f>
        <v>-0.17998370871384076</v>
      </c>
      <c r="AJ52" s="11">
        <f>'OddsRatio_working_3-way'!U52/(3*'OddsRatio_working_3-way'!X52^(1/3))*SIN(('OddsRatio_working_3-way'!Y52+2*PI())/3)</f>
        <v>-0.38451010510798428</v>
      </c>
      <c r="AK52" s="11">
        <f>'OddsRatio_working_3-way'!U52/(3*'OddsRatio_working_3-way'!X52^(1/3))*SIN(('OddsRatio_working_3-way'!Y52+4*PI())/3)</f>
        <v>0.56449381382182495</v>
      </c>
      <c r="AL52" s="11">
        <f>'OddsRatio_working_3-way'!Z52+'OddsRatio_working_3-way'!AF52</f>
        <v>1.0958153361122704</v>
      </c>
      <c r="AM52" s="11">
        <f>'OddsRatio_working_3-way'!AA52+'OddsRatio_working_3-way'!AG52</f>
        <v>-0.85964859608318445</v>
      </c>
      <c r="AN52" s="11">
        <f>'OddsRatio_working_3-way'!AB52+'OddsRatio_working_3-way'!AH52</f>
        <v>-0.23616674002908611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1.0958153361122704</v>
      </c>
      <c r="AS52" s="11">
        <f>IF(('OddsRatio_working_3-way'!X52=0),IF(Q52&gt;0,-Q52^(1/3),(-Q52)^(1/3)),'OddsRatio_working_3-way'!AM52-'OddsRatio_working_3-way'!R52/3)</f>
        <v>-0.85964859608318445</v>
      </c>
      <c r="AT52" s="11">
        <f>IF(('OddsRatio_working_3-way'!X52=0),IF(Q52&gt;0,-Q52^(1/3),(-Q52)^(1/3)),'OddsRatio_working_3-way'!AN52-'OddsRatio_working_3-way'!R52/3)</f>
        <v>-0.23616674002908611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1.7</v>
      </c>
      <c r="B53" s="4">
        <f>IF('True_Odds_Calculator_3-way'!B54="","",'True_Odds_Calculator_3-way'!B54)</f>
        <v>3.73</v>
      </c>
      <c r="C53" s="4">
        <f>IF('True_Odds_Calculator_3-way'!C54="","",'True_Odds_Calculator_3-way'!C54)</f>
        <v>5.17</v>
      </c>
      <c r="D53" s="9">
        <f t="shared" si="13"/>
        <v>0.5676049232216015</v>
      </c>
      <c r="E53" s="9">
        <f t="shared" si="14"/>
        <v>0.25182723679450764</v>
      </c>
      <c r="F53" s="9">
        <f t="shared" si="15"/>
        <v>0.18056783998389064</v>
      </c>
      <c r="G53" s="9">
        <f t="shared" si="16"/>
        <v>1.0882697229520102</v>
      </c>
      <c r="H53" s="9">
        <f t="shared" si="17"/>
        <v>1.7617888060664071</v>
      </c>
      <c r="I53" s="9">
        <f t="shared" si="18"/>
        <v>3.9709763436589878</v>
      </c>
      <c r="J53" s="9">
        <f t="shared" si="19"/>
        <v>5.5380847447098827</v>
      </c>
      <c r="K53" s="11">
        <f t="shared" si="20"/>
        <v>0.58823529411764708</v>
      </c>
      <c r="L53" s="11">
        <f t="shared" si="21"/>
        <v>0.26809651474530832</v>
      </c>
      <c r="M53" s="11">
        <f t="shared" si="22"/>
        <v>0.19342359767891684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-0.24307956234593742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0.23182768370284942</v>
      </c>
      <c r="Q53" s="11">
        <f>2*'OddsRatio_working_3-way'!K53*'OddsRatio_working_3-way'!L53*'OddsRatio_working_3-way'!M53</f>
        <v>6.1007285184960368E-2</v>
      </c>
      <c r="R53" s="11">
        <f t="shared" si="23"/>
        <v>0</v>
      </c>
      <c r="S53" s="11">
        <f t="shared" si="24"/>
        <v>-0.95371112842849803</v>
      </c>
      <c r="T53" s="11">
        <f t="shared" si="25"/>
        <v>-0.25097661274434158</v>
      </c>
      <c r="U53" s="11">
        <f>'OddsRatio_working_3-way'!S53-'OddsRatio_working_3-way'!R53^2/3</f>
        <v>-0.95371112842849803</v>
      </c>
      <c r="V53" s="11">
        <f>'OddsRatio_working_3-way'!S53*'OddsRatio_working_3-way'!R53/3-2*'OddsRatio_working_3-way'!R53^3/27-'OddsRatio_working_3-way'!T53</f>
        <v>0.25097661274434158</v>
      </c>
      <c r="W53" s="11">
        <f>'OddsRatio_working_3-way'!V53^2+4*'OddsRatio_working_3-way'!U53^3/27</f>
        <v>-6.5523655838056138E-2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0.17924349080418467</v>
      </c>
      <c r="Y53" s="11">
        <f>IF('OddsRatio_working_3-way'!W53&gt;=0,IF('OddsRatio_working_3-way'!V53+SQRT('OddsRatio_working_3-way'!W53)&gt;0,0,PI()),ACOS('OddsRatio_working_3-way'!V53/(2*'OddsRatio_working_3-way'!X53)))</f>
        <v>0.79525927338958879</v>
      </c>
      <c r="Z53" s="11">
        <f>'OddsRatio_working_3-way'!X53^(1/3)*COS('OddsRatio_working_3-way'!Y53/3)</f>
        <v>0.54413486147600509</v>
      </c>
      <c r="AA53" s="11">
        <f>'OddsRatio_working_3-way'!X53^(1/3)*COS(('OddsRatio_working_3-way'!Y53+2*PI())/3)</f>
        <v>-0.39999601042991922</v>
      </c>
      <c r="AB53" s="11">
        <f>'OddsRatio_working_3-way'!X53^(1/3)*COS(('OddsRatio_working_3-way'!Y53+4*PI())/3)</f>
        <v>-0.14413885104608598</v>
      </c>
      <c r="AC53" s="11">
        <f>'OddsRatio_working_3-way'!X53^(1/3)*SIN('OddsRatio_working_3-way'!Y53/3)</f>
        <v>0.14771919984434928</v>
      </c>
      <c r="AD53" s="11">
        <f>'OddsRatio_working_3-way'!X53^(1/3)*SIN(('OddsRatio_working_3-way'!Y53+2*PI())/3)</f>
        <v>0.39737501320077234</v>
      </c>
      <c r="AE53" s="11">
        <f>'OddsRatio_working_3-way'!X53^(1/3)*SIN(('OddsRatio_working_3-way'!Y53+4*PI())/3)</f>
        <v>-0.54509421304512151</v>
      </c>
      <c r="AF53" s="11">
        <f>-'OddsRatio_working_3-way'!U53/(3*'OddsRatio_working_3-way'!X53^(1/3))*COS(('OddsRatio_working_3-way'!Y53)/3)</f>
        <v>0.54413486147600509</v>
      </c>
      <c r="AG53" s="11">
        <f>-'OddsRatio_working_3-way'!U53/(3*'OddsRatio_working_3-way'!X53^(1/3))*COS(('OddsRatio_working_3-way'!Y53+2*PI())/3)</f>
        <v>-0.39999601042991922</v>
      </c>
      <c r="AH53" s="11">
        <f>-'OddsRatio_working_3-way'!U53/(3*'OddsRatio_working_3-way'!X53^(1/3))*COS(('OddsRatio_working_3-way'!Y53+4*PI())/3)</f>
        <v>-0.14413885104608598</v>
      </c>
      <c r="AI53" s="11">
        <f>'OddsRatio_working_3-way'!U53/(3*'OddsRatio_working_3-way'!X53^(1/3))*SIN(('OddsRatio_working_3-way'!Y53)/3)</f>
        <v>-0.14771919984434928</v>
      </c>
      <c r="AJ53" s="11">
        <f>'OddsRatio_working_3-way'!U53/(3*'OddsRatio_working_3-way'!X53^(1/3))*SIN(('OddsRatio_working_3-way'!Y53+2*PI())/3)</f>
        <v>-0.39737501320077234</v>
      </c>
      <c r="AK53" s="11">
        <f>'OddsRatio_working_3-way'!U53/(3*'OddsRatio_working_3-way'!X53^(1/3))*SIN(('OddsRatio_working_3-way'!Y53+4*PI())/3)</f>
        <v>0.54509421304512151</v>
      </c>
      <c r="AL53" s="11">
        <f>'OddsRatio_working_3-way'!Z53+'OddsRatio_working_3-way'!AF53</f>
        <v>1.0882697229520102</v>
      </c>
      <c r="AM53" s="11">
        <f>'OddsRatio_working_3-way'!AA53+'OddsRatio_working_3-way'!AG53</f>
        <v>-0.79999202085983845</v>
      </c>
      <c r="AN53" s="11">
        <f>'OddsRatio_working_3-way'!AB53+'OddsRatio_working_3-way'!AH53</f>
        <v>-0.28827770209217196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1.0882697229520102</v>
      </c>
      <c r="AS53" s="11">
        <f>IF(('OddsRatio_working_3-way'!X53=0),IF(Q53&gt;0,-Q53^(1/3),(-Q53)^(1/3)),'OddsRatio_working_3-way'!AM53-'OddsRatio_working_3-way'!R53/3)</f>
        <v>-0.79999202085983845</v>
      </c>
      <c r="AT53" s="11">
        <f>IF(('OddsRatio_working_3-way'!X53=0),IF(Q53&gt;0,-Q53^(1/3),(-Q53)^(1/3)),'OddsRatio_working_3-way'!AN53-'OddsRatio_working_3-way'!R53/3)</f>
        <v>-0.28827770209217196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2.0699999999999998</v>
      </c>
      <c r="B54" s="4">
        <f>IF('True_Odds_Calculator_3-way'!B55="","",'True_Odds_Calculator_3-way'!B55)</f>
        <v>3.66</v>
      </c>
      <c r="C54" s="4">
        <f>IF('True_Odds_Calculator_3-way'!C55="","",'True_Odds_Calculator_3-way'!C55)</f>
        <v>3.45</v>
      </c>
      <c r="D54" s="9">
        <f t="shared" si="13"/>
        <v>0.46531051185532651</v>
      </c>
      <c r="E54" s="9">
        <f t="shared" si="14"/>
        <v>0.25929256450445898</v>
      </c>
      <c r="F54" s="9">
        <f t="shared" si="15"/>
        <v>0.27539692364021462</v>
      </c>
      <c r="G54" s="9">
        <f t="shared" si="16"/>
        <v>1.0739276016178563</v>
      </c>
      <c r="H54" s="9">
        <f t="shared" si="17"/>
        <v>2.149102533731106</v>
      </c>
      <c r="I54" s="9">
        <f t="shared" si="18"/>
        <v>3.8566474203034979</v>
      </c>
      <c r="J54" s="9">
        <f t="shared" si="19"/>
        <v>3.6311226239637477</v>
      </c>
      <c r="K54" s="11">
        <f t="shared" si="20"/>
        <v>0.48309178743961356</v>
      </c>
      <c r="L54" s="11">
        <f t="shared" si="21"/>
        <v>0.27322404371584696</v>
      </c>
      <c r="M54" s="11">
        <f t="shared" si="22"/>
        <v>0.28985507246376813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-0.26678473281508197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0.23643836591247419</v>
      </c>
      <c r="Q54" s="11">
        <f>2*'OddsRatio_working_3-way'!K54*'OddsRatio_working_3-way'!L54*'OddsRatio_working_3-way'!M54</f>
        <v>7.6517270521836309E-2</v>
      </c>
      <c r="R54" s="11">
        <f t="shared" si="23"/>
        <v>0</v>
      </c>
      <c r="S54" s="11">
        <f t="shared" si="24"/>
        <v>-0.88625148604870907</v>
      </c>
      <c r="T54" s="11">
        <f t="shared" si="25"/>
        <v>-0.28681277865654015</v>
      </c>
      <c r="U54" s="11">
        <f>'OddsRatio_working_3-way'!S54-'OddsRatio_working_3-way'!R54^2/3</f>
        <v>-0.88625148604870907</v>
      </c>
      <c r="V54" s="11">
        <f>'OddsRatio_working_3-way'!S54*'OddsRatio_working_3-way'!R54/3-2*'OddsRatio_working_3-way'!R54^3/27-'OddsRatio_working_3-way'!T54</f>
        <v>0.28681277865654015</v>
      </c>
      <c r="W54" s="11">
        <f>'OddsRatio_working_3-way'!V54^2+4*'OddsRatio_working_3-way'!U54^3/27</f>
        <v>-2.0864188628738359E-2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0.16056599782443343</v>
      </c>
      <c r="Y54" s="11">
        <f>IF('OddsRatio_working_3-way'!W54&gt;=0,IF('OddsRatio_working_3-way'!V54+SQRT('OddsRatio_working_3-way'!W54)&gt;0,0,PI()),ACOS('OddsRatio_working_3-way'!V54/(2*'OddsRatio_working_3-way'!X54)))</f>
        <v>0.46653875178895476</v>
      </c>
      <c r="Z54" s="11">
        <f>'OddsRatio_working_3-way'!X54^(1/3)*COS('OddsRatio_working_3-way'!Y54/3)</f>
        <v>0.53696380080892803</v>
      </c>
      <c r="AA54" s="11">
        <f>'OddsRatio_working_3-way'!X54^(1/3)*COS(('OddsRatio_working_3-way'!Y54+2*PI())/3)</f>
        <v>-0.34138786022805878</v>
      </c>
      <c r="AB54" s="11">
        <f>'OddsRatio_working_3-way'!X54^(1/3)*COS(('OddsRatio_working_3-way'!Y54+4*PI())/3)</f>
        <v>-0.19557594058086919</v>
      </c>
      <c r="AC54" s="11">
        <f>'OddsRatio_working_3-way'!X54^(1/3)*SIN('OddsRatio_working_3-way'!Y54/3)</f>
        <v>8.4184551059360971E-2</v>
      </c>
      <c r="AD54" s="11">
        <f>'OddsRatio_working_3-way'!X54^(1/3)*SIN(('OddsRatio_working_3-way'!Y54+2*PI())/3)</f>
        <v>0.42293201688349835</v>
      </c>
      <c r="AE54" s="11">
        <f>'OddsRatio_working_3-way'!X54^(1/3)*SIN(('OddsRatio_working_3-way'!Y54+4*PI())/3)</f>
        <v>-0.50711656794285931</v>
      </c>
      <c r="AF54" s="11">
        <f>-'OddsRatio_working_3-way'!U54/(3*'OddsRatio_working_3-way'!X54^(1/3))*COS(('OddsRatio_working_3-way'!Y54)/3)</f>
        <v>0.53696380080892814</v>
      </c>
      <c r="AG54" s="11">
        <f>-'OddsRatio_working_3-way'!U54/(3*'OddsRatio_working_3-way'!X54^(1/3))*COS(('OddsRatio_working_3-way'!Y54+2*PI())/3)</f>
        <v>-0.34138786022805884</v>
      </c>
      <c r="AH54" s="11">
        <f>-'OddsRatio_working_3-way'!U54/(3*'OddsRatio_working_3-way'!X54^(1/3))*COS(('OddsRatio_working_3-way'!Y54+4*PI())/3)</f>
        <v>-0.19557594058086925</v>
      </c>
      <c r="AI54" s="11">
        <f>'OddsRatio_working_3-way'!U54/(3*'OddsRatio_working_3-way'!X54^(1/3))*SIN(('OddsRatio_working_3-way'!Y54)/3)</f>
        <v>-8.4184551059360999E-2</v>
      </c>
      <c r="AJ54" s="11">
        <f>'OddsRatio_working_3-way'!U54/(3*'OddsRatio_working_3-way'!X54^(1/3))*SIN(('OddsRatio_working_3-way'!Y54+2*PI())/3)</f>
        <v>-0.42293201688349846</v>
      </c>
      <c r="AK54" s="11">
        <f>'OddsRatio_working_3-way'!U54/(3*'OddsRatio_working_3-way'!X54^(1/3))*SIN(('OddsRatio_working_3-way'!Y54+4*PI())/3)</f>
        <v>0.50711656794285942</v>
      </c>
      <c r="AL54" s="11">
        <f>'OddsRatio_working_3-way'!Z54+'OddsRatio_working_3-way'!AF54</f>
        <v>1.0739276016178563</v>
      </c>
      <c r="AM54" s="11">
        <f>'OddsRatio_working_3-way'!AA54+'OddsRatio_working_3-way'!AG54</f>
        <v>-0.68277572045611756</v>
      </c>
      <c r="AN54" s="11">
        <f>'OddsRatio_working_3-way'!AB54+'OddsRatio_working_3-way'!AH54</f>
        <v>-0.39115188116173844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1.0739276016178563</v>
      </c>
      <c r="AS54" s="11">
        <f>IF(('OddsRatio_working_3-way'!X54=0),IF(Q54&gt;0,-Q54^(1/3),(-Q54)^(1/3)),'OddsRatio_working_3-way'!AM54-'OddsRatio_working_3-way'!R54/3)</f>
        <v>-0.68277572045611756</v>
      </c>
      <c r="AT54" s="11">
        <f>IF(('OddsRatio_working_3-way'!X54=0),IF(Q54&gt;0,-Q54^(1/3),(-Q54)^(1/3)),'OddsRatio_working_3-way'!AN54-'OddsRatio_working_3-way'!R54/3)</f>
        <v>-0.39115188116173844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1.36</v>
      </c>
      <c r="B55" s="4">
        <f>IF('True_Odds_Calculator_3-way'!B56="","",'True_Odds_Calculator_3-way'!B56)</f>
        <v>5.0199999999999996</v>
      </c>
      <c r="C55" s="4">
        <f>IF('True_Odds_Calculator_3-way'!C56="","",'True_Odds_Calculator_3-way'!C56)</f>
        <v>8.48</v>
      </c>
      <c r="D55" s="9">
        <f t="shared" si="13"/>
        <v>0.71218518213692295</v>
      </c>
      <c r="E55" s="9">
        <f t="shared" si="14"/>
        <v>0.18139681650026659</v>
      </c>
      <c r="F55" s="9">
        <f t="shared" si="15"/>
        <v>0.10641800136281042</v>
      </c>
      <c r="G55" s="9">
        <f t="shared" si="16"/>
        <v>1.1225810719289953</v>
      </c>
      <c r="H55" s="9">
        <f t="shared" si="17"/>
        <v>1.4041291858944385</v>
      </c>
      <c r="I55" s="9">
        <f t="shared" si="18"/>
        <v>5.5127759091545601</v>
      </c>
      <c r="J55" s="9">
        <f t="shared" si="19"/>
        <v>9.3969064180288857</v>
      </c>
      <c r="K55" s="11">
        <f t="shared" si="20"/>
        <v>0.73529411764705876</v>
      </c>
      <c r="L55" s="11">
        <f t="shared" si="21"/>
        <v>0.19920318725099603</v>
      </c>
      <c r="M55" s="11">
        <f t="shared" si="22"/>
        <v>0.11792452830188678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-0.18697850108997971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0.20485483150638292</v>
      </c>
      <c r="Q55" s="11">
        <f>2*'OddsRatio_working_3-way'!K55*'OddsRatio_working_3-way'!L55*'OddsRatio_working_3-way'!M55</f>
        <v>3.4545502783538427E-2</v>
      </c>
      <c r="R55" s="11">
        <f t="shared" si="23"/>
        <v>0</v>
      </c>
      <c r="S55" s="11">
        <f t="shared" si="24"/>
        <v>-1.0956063414360167</v>
      </c>
      <c r="T55" s="11">
        <f t="shared" si="25"/>
        <v>-0.18475654998921018</v>
      </c>
      <c r="U55" s="11">
        <f>'OddsRatio_working_3-way'!S55-'OddsRatio_working_3-way'!R55^2/3</f>
        <v>-1.0956063414360167</v>
      </c>
      <c r="V55" s="11">
        <f>'OddsRatio_working_3-way'!S55*'OddsRatio_working_3-way'!R55/3-2*'OddsRatio_working_3-way'!R55^3/27-'OddsRatio_working_3-way'!T55</f>
        <v>0.18475654998921018</v>
      </c>
      <c r="W55" s="11">
        <f>'OddsRatio_working_3-way'!V55^2+4*'OddsRatio_working_3-way'!U55^3/27</f>
        <v>-0.16069681554333248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0.22069877565770954</v>
      </c>
      <c r="Y55" s="11">
        <f>IF('OddsRatio_working_3-way'!W55&gt;=0,IF('OddsRatio_working_3-way'!V55+SQRT('OddsRatio_working_3-way'!W55)&gt;0,0,PI()),ACOS('OddsRatio_working_3-way'!V55/(2*'OddsRatio_working_3-way'!X55)))</f>
        <v>1.1389242108606701</v>
      </c>
      <c r="Z55" s="11">
        <f>'OddsRatio_working_3-way'!X55^(1/3)*COS('OddsRatio_working_3-way'!Y55/3)</f>
        <v>0.56129053596449763</v>
      </c>
      <c r="AA55" s="11">
        <f>'OddsRatio_working_3-way'!X55^(1/3)*COS(('OddsRatio_working_3-way'!Y55+2*PI())/3)</f>
        <v>-0.47459445214273821</v>
      </c>
      <c r="AB55" s="11">
        <f>'OddsRatio_working_3-way'!X55^(1/3)*COS(('OddsRatio_working_3-way'!Y55+4*PI())/3)</f>
        <v>-8.6696083821759584E-2</v>
      </c>
      <c r="AC55" s="11">
        <f>'OddsRatio_working_3-way'!X55^(1/3)*SIN('OddsRatio_working_3-way'!Y55/3)</f>
        <v>0.22395322736833354</v>
      </c>
      <c r="AD55" s="11">
        <f>'OddsRatio_working_3-way'!X55^(1/3)*SIN(('OddsRatio_working_3-way'!Y55+2*PI())/3)</f>
        <v>0.37411524936487117</v>
      </c>
      <c r="AE55" s="11">
        <f>'OddsRatio_working_3-way'!X55^(1/3)*SIN(('OddsRatio_working_3-way'!Y55+4*PI())/3)</f>
        <v>-0.59806847673320485</v>
      </c>
      <c r="AF55" s="11">
        <f>-'OddsRatio_working_3-way'!U55/(3*'OddsRatio_working_3-way'!X55^(1/3))*COS(('OddsRatio_working_3-way'!Y55)/3)</f>
        <v>0.56129053596449763</v>
      </c>
      <c r="AG55" s="11">
        <f>-'OddsRatio_working_3-way'!U55/(3*'OddsRatio_working_3-way'!X55^(1/3))*COS(('OddsRatio_working_3-way'!Y55+2*PI())/3)</f>
        <v>-0.47459445214273821</v>
      </c>
      <c r="AH55" s="11">
        <f>-'OddsRatio_working_3-way'!U55/(3*'OddsRatio_working_3-way'!X55^(1/3))*COS(('OddsRatio_working_3-way'!Y55+4*PI())/3)</f>
        <v>-8.6696083821759584E-2</v>
      </c>
      <c r="AI55" s="11">
        <f>'OddsRatio_working_3-way'!U55/(3*'OddsRatio_working_3-way'!X55^(1/3))*SIN(('OddsRatio_working_3-way'!Y55)/3)</f>
        <v>-0.22395322736833354</v>
      </c>
      <c r="AJ55" s="11">
        <f>'OddsRatio_working_3-way'!U55/(3*'OddsRatio_working_3-way'!X55^(1/3))*SIN(('OddsRatio_working_3-way'!Y55+2*PI())/3)</f>
        <v>-0.37411524936487117</v>
      </c>
      <c r="AK55" s="11">
        <f>'OddsRatio_working_3-way'!U55/(3*'OddsRatio_working_3-way'!X55^(1/3))*SIN(('OddsRatio_working_3-way'!Y55+4*PI())/3)</f>
        <v>0.59806847673320485</v>
      </c>
      <c r="AL55" s="11">
        <f>'OddsRatio_working_3-way'!Z55+'OddsRatio_working_3-way'!AF55</f>
        <v>1.1225810719289953</v>
      </c>
      <c r="AM55" s="11">
        <f>'OddsRatio_working_3-way'!AA55+'OddsRatio_working_3-way'!AG55</f>
        <v>-0.94918890428547642</v>
      </c>
      <c r="AN55" s="11">
        <f>'OddsRatio_working_3-way'!AB55+'OddsRatio_working_3-way'!AH55</f>
        <v>-0.17339216764351917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1.1225810719289953</v>
      </c>
      <c r="AS55" s="11">
        <f>IF(('OddsRatio_working_3-way'!X55=0),IF(Q55&gt;0,-Q55^(1/3),(-Q55)^(1/3)),'OddsRatio_working_3-way'!AM55-'OddsRatio_working_3-way'!R55/3)</f>
        <v>-0.94918890428547642</v>
      </c>
      <c r="AT55" s="11">
        <f>IF(('OddsRatio_working_3-way'!X55=0),IF(Q55&gt;0,-Q55^(1/3),(-Q55)^(1/3)),'OddsRatio_working_3-way'!AN55-'OddsRatio_working_3-way'!R55/3)</f>
        <v>-0.17339216764351917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1.82</v>
      </c>
      <c r="B56" s="4">
        <f>IF('True_Odds_Calculator_3-way'!B57="","",'True_Odds_Calculator_3-way'!B57)</f>
        <v>3.58</v>
      </c>
      <c r="C56" s="4">
        <f>IF('True_Odds_Calculator_3-way'!C57="","",'True_Odds_Calculator_3-way'!C57)</f>
        <v>4.58</v>
      </c>
      <c r="D56" s="9">
        <f t="shared" si="13"/>
        <v>0.53036432465144856</v>
      </c>
      <c r="E56" s="9">
        <f t="shared" si="14"/>
        <v>0.26412585400634941</v>
      </c>
      <c r="F56" s="9">
        <f t="shared" si="15"/>
        <v>0.20550982134220197</v>
      </c>
      <c r="G56" s="9">
        <f t="shared" si="16"/>
        <v>1.0798736014687327</v>
      </c>
      <c r="H56" s="9">
        <f t="shared" si="17"/>
        <v>1.8854963532043609</v>
      </c>
      <c r="I56" s="9">
        <f t="shared" si="18"/>
        <v>3.7860738917893308</v>
      </c>
      <c r="J56" s="9">
        <f t="shared" si="19"/>
        <v>4.8659474932580631</v>
      </c>
      <c r="K56" s="11">
        <f t="shared" si="20"/>
        <v>0.54945054945054939</v>
      </c>
      <c r="L56" s="11">
        <f t="shared" si="21"/>
        <v>0.27932960893854747</v>
      </c>
      <c r="M56" s="11">
        <f t="shared" si="22"/>
        <v>0.2183406113537118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-0.25380296559335858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0.23390285886931486</v>
      </c>
      <c r="Q56" s="11">
        <f>2*'OddsRatio_working_3-way'!K56*'OddsRatio_working_3-way'!L56*'OddsRatio_working_3-way'!M56</f>
        <v>6.7020876466852411E-2</v>
      </c>
      <c r="R56" s="11">
        <f t="shared" si="23"/>
        <v>0</v>
      </c>
      <c r="S56" s="11">
        <f t="shared" si="24"/>
        <v>-0.92159230024156802</v>
      </c>
      <c r="T56" s="11">
        <f t="shared" si="25"/>
        <v>-0.26406656167380177</v>
      </c>
      <c r="U56" s="11">
        <f>'OddsRatio_working_3-way'!S56-'OddsRatio_working_3-way'!R56^2/3</f>
        <v>-0.92159230024156802</v>
      </c>
      <c r="V56" s="11">
        <f>'OddsRatio_working_3-way'!S56*'OddsRatio_working_3-way'!R56/3-2*'OddsRatio_working_3-way'!R56^3/27-'OddsRatio_working_3-way'!T56</f>
        <v>0.26406656167380177</v>
      </c>
      <c r="W56" s="11">
        <f>'OddsRatio_working_3-way'!V56^2+4*'OddsRatio_working_3-way'!U56^3/27</f>
        <v>-4.6230061460576719E-2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0.17026538877205818</v>
      </c>
      <c r="Y56" s="11">
        <f>IF('OddsRatio_working_3-way'!W56&gt;=0,IF('OddsRatio_working_3-way'!V56+SQRT('OddsRatio_working_3-way'!W56)&gt;0,0,PI()),ACOS('OddsRatio_working_3-way'!V56/(2*'OddsRatio_working_3-way'!X56)))</f>
        <v>0.68335968827066917</v>
      </c>
      <c r="Z56" s="11">
        <f>'OddsRatio_working_3-way'!X56^(1/3)*COS('OddsRatio_working_3-way'!Y56/3)</f>
        <v>0.53993680073436634</v>
      </c>
      <c r="AA56" s="11">
        <f>'OddsRatio_working_3-way'!X56^(1/3)*COS(('OddsRatio_working_3-way'!Y56+2*PI())/3)</f>
        <v>-0.3783624198975285</v>
      </c>
      <c r="AB56" s="11">
        <f>'OddsRatio_working_3-way'!X56^(1/3)*COS(('OddsRatio_working_3-way'!Y56+4*PI())/3)</f>
        <v>-0.16157438083683798</v>
      </c>
      <c r="AC56" s="11">
        <f>'OddsRatio_working_3-way'!X56^(1/3)*SIN('OddsRatio_working_3-way'!Y56/3)</f>
        <v>0.12516263270878081</v>
      </c>
      <c r="AD56" s="11">
        <f>'OddsRatio_working_3-way'!X56^(1/3)*SIN(('OddsRatio_working_3-way'!Y56+2*PI())/3)</f>
        <v>0.40501766951966717</v>
      </c>
      <c r="AE56" s="11">
        <f>'OddsRatio_working_3-way'!X56^(1/3)*SIN(('OddsRatio_working_3-way'!Y56+4*PI())/3)</f>
        <v>-0.53018030222844792</v>
      </c>
      <c r="AF56" s="11">
        <f>-'OddsRatio_working_3-way'!U56/(3*'OddsRatio_working_3-way'!X56^(1/3))*COS(('OddsRatio_working_3-way'!Y56)/3)</f>
        <v>0.53993680073436634</v>
      </c>
      <c r="AG56" s="11">
        <f>-'OddsRatio_working_3-way'!U56/(3*'OddsRatio_working_3-way'!X56^(1/3))*COS(('OddsRatio_working_3-way'!Y56+2*PI())/3)</f>
        <v>-0.3783624198975285</v>
      </c>
      <c r="AH56" s="11">
        <f>-'OddsRatio_working_3-way'!U56/(3*'OddsRatio_working_3-way'!X56^(1/3))*COS(('OddsRatio_working_3-way'!Y56+4*PI())/3)</f>
        <v>-0.16157438083683798</v>
      </c>
      <c r="AI56" s="11">
        <f>'OddsRatio_working_3-way'!U56/(3*'OddsRatio_working_3-way'!X56^(1/3))*SIN(('OddsRatio_working_3-way'!Y56)/3)</f>
        <v>-0.12516263270878081</v>
      </c>
      <c r="AJ56" s="11">
        <f>'OddsRatio_working_3-way'!U56/(3*'OddsRatio_working_3-way'!X56^(1/3))*SIN(('OddsRatio_working_3-way'!Y56+2*PI())/3)</f>
        <v>-0.40501766951966717</v>
      </c>
      <c r="AK56" s="11">
        <f>'OddsRatio_working_3-way'!U56/(3*'OddsRatio_working_3-way'!X56^(1/3))*SIN(('OddsRatio_working_3-way'!Y56+4*PI())/3)</f>
        <v>0.53018030222844792</v>
      </c>
      <c r="AL56" s="11">
        <f>'OddsRatio_working_3-way'!Z56+'OddsRatio_working_3-way'!AF56</f>
        <v>1.0798736014687327</v>
      </c>
      <c r="AM56" s="11">
        <f>'OddsRatio_working_3-way'!AA56+'OddsRatio_working_3-way'!AG56</f>
        <v>-0.756724839795057</v>
      </c>
      <c r="AN56" s="11">
        <f>'OddsRatio_working_3-way'!AB56+'OddsRatio_working_3-way'!AH56</f>
        <v>-0.32314876167367595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1.0798736014687327</v>
      </c>
      <c r="AS56" s="11">
        <f>IF(('OddsRatio_working_3-way'!X56=0),IF(Q56&gt;0,-Q56^(1/3),(-Q56)^(1/3)),'OddsRatio_working_3-way'!AM56-'OddsRatio_working_3-way'!R56/3)</f>
        <v>-0.756724839795057</v>
      </c>
      <c r="AT56" s="11">
        <f>IF(('OddsRatio_working_3-way'!X56=0),IF(Q56&gt;0,-Q56^(1/3),(-Q56)^(1/3)),'OddsRatio_working_3-way'!AN56-'OddsRatio_working_3-way'!R56/3)</f>
        <v>-0.32314876167367595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2.77</v>
      </c>
      <c r="B57" s="4">
        <f>IF('True_Odds_Calculator_3-way'!B58="","",'True_Odds_Calculator_3-way'!B58)</f>
        <v>3.44</v>
      </c>
      <c r="C57" s="4">
        <f>IF('True_Odds_Calculator_3-way'!C58="","",'True_Odds_Calculator_3-way'!C58)</f>
        <v>2.54</v>
      </c>
      <c r="D57" s="9">
        <f t="shared" si="13"/>
        <v>0.3454951525512594</v>
      </c>
      <c r="E57" s="9">
        <f t="shared" si="14"/>
        <v>0.27689443844418499</v>
      </c>
      <c r="F57" s="9">
        <f t="shared" si="15"/>
        <v>0.37761040900455545</v>
      </c>
      <c r="G57" s="9">
        <f t="shared" si="16"/>
        <v>1.0702805733755643</v>
      </c>
      <c r="H57" s="9">
        <f t="shared" si="17"/>
        <v>2.8943966148747484</v>
      </c>
      <c r="I57" s="9">
        <f t="shared" si="18"/>
        <v>3.6114845990363764</v>
      </c>
      <c r="J57" s="9">
        <f t="shared" si="19"/>
        <v>2.6482320829983692</v>
      </c>
      <c r="K57" s="11">
        <f t="shared" si="20"/>
        <v>0.36101083032490977</v>
      </c>
      <c r="L57" s="11">
        <f t="shared" si="21"/>
        <v>0.29069767441860467</v>
      </c>
      <c r="M57" s="11">
        <f t="shared" si="22"/>
        <v>0.39370078740157477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-0.27479693553963536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0.23757236247576352</v>
      </c>
      <c r="Q57" s="11">
        <f>2*'OddsRatio_working_3-way'!K57*'OddsRatio_working_3-way'!L57*'OddsRatio_working_3-way'!M57</f>
        <v>8.2633865208961224E-2</v>
      </c>
      <c r="R57" s="11">
        <f t="shared" si="23"/>
        <v>0</v>
      </c>
      <c r="S57" s="11">
        <f t="shared" si="24"/>
        <v>-0.8645378887112708</v>
      </c>
      <c r="T57" s="11">
        <f t="shared" si="25"/>
        <v>-0.30070883085609418</v>
      </c>
      <c r="U57" s="11">
        <f>'OddsRatio_working_3-way'!S57-'OddsRatio_working_3-way'!R57^2/3</f>
        <v>-0.8645378887112708</v>
      </c>
      <c r="V57" s="11">
        <f>'OddsRatio_working_3-way'!S57*'OddsRatio_working_3-way'!R57/3-2*'OddsRatio_working_3-way'!R57^3/27-'OddsRatio_working_3-way'!T57</f>
        <v>0.30070883085609418</v>
      </c>
      <c r="W57" s="11">
        <f>'OddsRatio_working_3-way'!V57^2+4*'OddsRatio_working_3-way'!U57^3/27</f>
        <v>-5.3042567338049962E-3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0.15470137175268037</v>
      </c>
      <c r="Y57" s="11">
        <f>IF('OddsRatio_working_3-way'!W57&gt;=0,IF('OddsRatio_working_3-way'!V57+SQRT('OddsRatio_working_3-way'!W57)&gt;0,0,PI()),ACOS('OddsRatio_working_3-way'!V57/(2*'OddsRatio_working_3-way'!X57)))</f>
        <v>0.23761987924736494</v>
      </c>
      <c r="Z57" s="11">
        <f>'OddsRatio_working_3-way'!X57^(1/3)*COS('OddsRatio_working_3-way'!Y57/3)</f>
        <v>0.53514028668778213</v>
      </c>
      <c r="AA57" s="11">
        <f>'OddsRatio_working_3-way'!X57^(1/3)*COS(('OddsRatio_working_3-way'!Y57+2*PI())/3)</f>
        <v>-0.30435502271852649</v>
      </c>
      <c r="AB57" s="11">
        <f>'OddsRatio_working_3-way'!X57^(1/3)*COS(('OddsRatio_working_3-way'!Y57+4*PI())/3)</f>
        <v>-0.2307852639692558</v>
      </c>
      <c r="AC57" s="11">
        <f>'OddsRatio_working_3-way'!X57^(1/3)*SIN('OddsRatio_working_3-way'!Y57/3)</f>
        <v>4.2475520018107248E-2</v>
      </c>
      <c r="AD57" s="11">
        <f>'OddsRatio_working_3-way'!X57^(1/3)*SIN(('OddsRatio_working_3-way'!Y57+2*PI())/3)</f>
        <v>0.44220732285105313</v>
      </c>
      <c r="AE57" s="11">
        <f>'OddsRatio_working_3-way'!X57^(1/3)*SIN(('OddsRatio_working_3-way'!Y57+4*PI())/3)</f>
        <v>-0.48468284286916041</v>
      </c>
      <c r="AF57" s="11">
        <f>-'OddsRatio_working_3-way'!U57/(3*'OddsRatio_working_3-way'!X57^(1/3))*COS(('OddsRatio_working_3-way'!Y57)/3)</f>
        <v>0.53514028668778202</v>
      </c>
      <c r="AG57" s="11">
        <f>-'OddsRatio_working_3-way'!U57/(3*'OddsRatio_working_3-way'!X57^(1/3))*COS(('OddsRatio_working_3-way'!Y57+2*PI())/3)</f>
        <v>-0.30435502271852644</v>
      </c>
      <c r="AH57" s="11">
        <f>-'OddsRatio_working_3-way'!U57/(3*'OddsRatio_working_3-way'!X57^(1/3))*COS(('OddsRatio_working_3-way'!Y57+4*PI())/3)</f>
        <v>-0.23078526396925575</v>
      </c>
      <c r="AI57" s="11">
        <f>'OddsRatio_working_3-way'!U57/(3*'OddsRatio_working_3-way'!X57^(1/3))*SIN(('OddsRatio_working_3-way'!Y57)/3)</f>
        <v>-4.2475520018107241E-2</v>
      </c>
      <c r="AJ57" s="11">
        <f>'OddsRatio_working_3-way'!U57/(3*'OddsRatio_working_3-way'!X57^(1/3))*SIN(('OddsRatio_working_3-way'!Y57+2*PI())/3)</f>
        <v>-0.44220732285105302</v>
      </c>
      <c r="AK57" s="11">
        <f>'OddsRatio_working_3-way'!U57/(3*'OddsRatio_working_3-way'!X57^(1/3))*SIN(('OddsRatio_working_3-way'!Y57+4*PI())/3)</f>
        <v>0.48468284286916036</v>
      </c>
      <c r="AL57" s="11">
        <f>'OddsRatio_working_3-way'!Z57+'OddsRatio_working_3-way'!AF57</f>
        <v>1.0702805733755643</v>
      </c>
      <c r="AM57" s="11">
        <f>'OddsRatio_working_3-way'!AA57+'OddsRatio_working_3-way'!AG57</f>
        <v>-0.60871004543705287</v>
      </c>
      <c r="AN57" s="11">
        <f>'OddsRatio_working_3-way'!AB57+'OddsRatio_working_3-way'!AH57</f>
        <v>-0.46157052793851155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1.0702805733755643</v>
      </c>
      <c r="AS57" s="11">
        <f>IF(('OddsRatio_working_3-way'!X57=0),IF(Q57&gt;0,-Q57^(1/3),(-Q57)^(1/3)),'OddsRatio_working_3-way'!AM57-'OddsRatio_working_3-way'!R57/3)</f>
        <v>-0.60871004543705287</v>
      </c>
      <c r="AT57" s="11">
        <f>IF(('OddsRatio_working_3-way'!X57=0),IF(Q57&gt;0,-Q57^(1/3),(-Q57)^(1/3)),'OddsRatio_working_3-way'!AN57-'OddsRatio_working_3-way'!R57/3)</f>
        <v>-0.46157052793851155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2.84</v>
      </c>
      <c r="B58" s="4">
        <f>IF('True_Odds_Calculator_3-way'!B59="","",'True_Odds_Calculator_3-way'!B59)</f>
        <v>3</v>
      </c>
      <c r="C58" s="4">
        <f>IF('True_Odds_Calculator_3-way'!C59="","",'True_Odds_Calculator_3-way'!C59)</f>
        <v>2.79</v>
      </c>
      <c r="D58" s="9">
        <f t="shared" si="13"/>
        <v>0.33739819407817895</v>
      </c>
      <c r="E58" s="9">
        <f t="shared" si="14"/>
        <v>0.31901720485578133</v>
      </c>
      <c r="F58" s="9">
        <f t="shared" si="15"/>
        <v>0.34358460106603989</v>
      </c>
      <c r="G58" s="9">
        <f t="shared" si="16"/>
        <v>1.0673135880744611</v>
      </c>
      <c r="H58" s="9">
        <f t="shared" si="17"/>
        <v>2.9638570020570079</v>
      </c>
      <c r="I58" s="9">
        <f t="shared" si="18"/>
        <v>3.1346271761489222</v>
      </c>
      <c r="J58" s="9">
        <f t="shared" si="19"/>
        <v>2.9104913226532858</v>
      </c>
      <c r="K58" s="11">
        <f t="shared" si="20"/>
        <v>0.35211267605633806</v>
      </c>
      <c r="L58" s="11">
        <f t="shared" si="21"/>
        <v>0.33333333333333331</v>
      </c>
      <c r="M58" s="11">
        <f t="shared" si="22"/>
        <v>0.35842293906810035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-0.27711309674053897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0.23684520504147946</v>
      </c>
      <c r="Q58" s="11">
        <f>2*'OddsRatio_working_3-way'!K58*'OddsRatio_working_3-way'!L58*'OddsRatio_working_3-way'!M58</f>
        <v>8.4136840156831066E-2</v>
      </c>
      <c r="R58" s="11">
        <f t="shared" si="23"/>
        <v>0</v>
      </c>
      <c r="S58" s="11">
        <f t="shared" si="24"/>
        <v>-0.85468787952392467</v>
      </c>
      <c r="T58" s="11">
        <f t="shared" si="25"/>
        <v>-0.30361914015059493</v>
      </c>
      <c r="U58" s="11">
        <f>'OddsRatio_working_3-way'!S58-'OddsRatio_working_3-way'!R58^2/3</f>
        <v>-0.85468787952392467</v>
      </c>
      <c r="V58" s="11">
        <f>'OddsRatio_working_3-way'!S58*'OddsRatio_working_3-way'!R58/3-2*'OddsRatio_working_3-way'!R58^3/27-'OddsRatio_working_3-way'!T58</f>
        <v>0.30361914015059493</v>
      </c>
      <c r="W58" s="11">
        <f>'OddsRatio_working_3-way'!V58^2+4*'OddsRatio_working_3-way'!U58^3/27</f>
        <v>-3.105468063246547E-4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0.15206505932668365</v>
      </c>
      <c r="Y58" s="11">
        <f>IF('OddsRatio_working_3-way'!W58&gt;=0,IF('OddsRatio_working_3-way'!V58+SQRT('OddsRatio_working_3-way'!W58)&gt;0,0,PI()),ACOS('OddsRatio_working_3-way'!V58/(2*'OddsRatio_working_3-way'!X58)))</f>
        <v>5.7975889635606181E-2</v>
      </c>
      <c r="Z58" s="11">
        <f>'OddsRatio_working_3-way'!X58^(1/3)*COS('OddsRatio_working_3-way'!Y58/3)</f>
        <v>0.53365679403723054</v>
      </c>
      <c r="AA58" s="11">
        <f>'OddsRatio_working_3-way'!X58^(1/3)*COS(('OddsRatio_working_3-way'!Y58+2*PI())/3)</f>
        <v>-0.27576089467659726</v>
      </c>
      <c r="AB58" s="11">
        <f>'OddsRatio_working_3-way'!X58^(1/3)*COS(('OddsRatio_working_3-way'!Y58+4*PI())/3)</f>
        <v>-0.25789589936063295</v>
      </c>
      <c r="AC58" s="11">
        <f>'OddsRatio_working_3-way'!X58^(1/3)*SIN('OddsRatio_working_3-way'!Y58/3)</f>
        <v>1.0314359854743393E-2</v>
      </c>
      <c r="AD58" s="11">
        <f>'OddsRatio_working_3-way'!X58^(1/3)*SIN(('OddsRatio_working_3-way'!Y58+2*PI())/3)</f>
        <v>0.45700316061102997</v>
      </c>
      <c r="AE58" s="11">
        <f>'OddsRatio_working_3-way'!X58^(1/3)*SIN(('OddsRatio_working_3-way'!Y58+4*PI())/3)</f>
        <v>-0.46731752046577341</v>
      </c>
      <c r="AF58" s="11">
        <f>-'OddsRatio_working_3-way'!U58/(3*'OddsRatio_working_3-way'!X58^(1/3))*COS(('OddsRatio_working_3-way'!Y58)/3)</f>
        <v>0.53365679403723054</v>
      </c>
      <c r="AG58" s="11">
        <f>-'OddsRatio_working_3-way'!U58/(3*'OddsRatio_working_3-way'!X58^(1/3))*COS(('OddsRatio_working_3-way'!Y58+2*PI())/3)</f>
        <v>-0.27576089467659726</v>
      </c>
      <c r="AH58" s="11">
        <f>-'OddsRatio_working_3-way'!U58/(3*'OddsRatio_working_3-way'!X58^(1/3))*COS(('OddsRatio_working_3-way'!Y58+4*PI())/3)</f>
        <v>-0.25789589936063295</v>
      </c>
      <c r="AI58" s="11">
        <f>'OddsRatio_working_3-way'!U58/(3*'OddsRatio_working_3-way'!X58^(1/3))*SIN(('OddsRatio_working_3-way'!Y58)/3)</f>
        <v>-1.0314359854743393E-2</v>
      </c>
      <c r="AJ58" s="11">
        <f>'OddsRatio_working_3-way'!U58/(3*'OddsRatio_working_3-way'!X58^(1/3))*SIN(('OddsRatio_working_3-way'!Y58+2*PI())/3)</f>
        <v>-0.45700316061102997</v>
      </c>
      <c r="AK58" s="11">
        <f>'OddsRatio_working_3-way'!U58/(3*'OddsRatio_working_3-way'!X58^(1/3))*SIN(('OddsRatio_working_3-way'!Y58+4*PI())/3)</f>
        <v>0.46731752046577341</v>
      </c>
      <c r="AL58" s="11">
        <f>'OddsRatio_working_3-way'!Z58+'OddsRatio_working_3-way'!AF58</f>
        <v>1.0673135880744611</v>
      </c>
      <c r="AM58" s="11">
        <f>'OddsRatio_working_3-way'!AA58+'OddsRatio_working_3-way'!AG58</f>
        <v>-0.55152178935319451</v>
      </c>
      <c r="AN58" s="11">
        <f>'OddsRatio_working_3-way'!AB58+'OddsRatio_working_3-way'!AH58</f>
        <v>-0.5157917987212659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1.0673135880744611</v>
      </c>
      <c r="AS58" s="11">
        <f>IF(('OddsRatio_working_3-way'!X58=0),IF(Q58&gt;0,-Q58^(1/3),(-Q58)^(1/3)),'OddsRatio_working_3-way'!AM58-'OddsRatio_working_3-way'!R58/3)</f>
        <v>-0.55152178935319451</v>
      </c>
      <c r="AT58" s="11">
        <f>IF(('OddsRatio_working_3-way'!X58=0),IF(Q58&gt;0,-Q58^(1/3),(-Q58)^(1/3)),'OddsRatio_working_3-way'!AN58-'OddsRatio_working_3-way'!R58/3)</f>
        <v>-0.5157917987212659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1.41</v>
      </c>
      <c r="B59" s="4">
        <f>IF('True_Odds_Calculator_3-way'!B60="","",'True_Odds_Calculator_3-way'!B60)</f>
        <v>4.63</v>
      </c>
      <c r="C59" s="4">
        <f>IF('True_Odds_Calculator_3-way'!C60="","",'True_Odds_Calculator_3-way'!C60)</f>
        <v>7.86</v>
      </c>
      <c r="D59" s="9">
        <f t="shared" si="13"/>
        <v>0.68626543883860747</v>
      </c>
      <c r="E59" s="9">
        <f t="shared" si="14"/>
        <v>0.1981156317320088</v>
      </c>
      <c r="F59" s="9">
        <f t="shared" si="15"/>
        <v>0.11561892942938388</v>
      </c>
      <c r="G59" s="9">
        <f t="shared" si="16"/>
        <v>1.1150295547887288</v>
      </c>
      <c r="H59" s="9">
        <f t="shared" si="17"/>
        <v>1.4571621174633786</v>
      </c>
      <c r="I59" s="9">
        <f t="shared" si="18"/>
        <v>5.0475572838830853</v>
      </c>
      <c r="J59" s="9">
        <f t="shared" si="19"/>
        <v>8.6491027458506782</v>
      </c>
      <c r="K59" s="11">
        <f t="shared" si="20"/>
        <v>0.70921985815602839</v>
      </c>
      <c r="L59" s="11">
        <f t="shared" si="21"/>
        <v>0.21598272138228941</v>
      </c>
      <c r="M59" s="11">
        <f t="shared" si="22"/>
        <v>0.1272264631043257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-0.19897199193692572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0.21242412999358945</v>
      </c>
      <c r="Q59" s="11">
        <f>2*'OddsRatio_working_3-way'!K59*'OddsRatio_working_3-way'!L59*'OddsRatio_working_3-way'!M59</f>
        <v>3.8976904585979716E-2</v>
      </c>
      <c r="R59" s="11">
        <f t="shared" si="23"/>
        <v>0</v>
      </c>
      <c r="S59" s="11">
        <f t="shared" si="24"/>
        <v>-1.0676081991526127</v>
      </c>
      <c r="T59" s="11">
        <f t="shared" si="25"/>
        <v>-0.19589141268855279</v>
      </c>
      <c r="U59" s="11">
        <f>'OddsRatio_working_3-way'!S59-'OddsRatio_working_3-way'!R59^2/3</f>
        <v>-1.0676081991526127</v>
      </c>
      <c r="V59" s="11">
        <f>'OddsRatio_working_3-way'!S59*'OddsRatio_working_3-way'!R59/3-2*'OddsRatio_working_3-way'!R59^3/27-'OddsRatio_working_3-way'!T59</f>
        <v>0.19589141268855279</v>
      </c>
      <c r="W59" s="11">
        <f>'OddsRatio_working_3-way'!V59^2+4*'OddsRatio_working_3-way'!U59^3/27</f>
        <v>-0.14190007020227999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0.21229314388799564</v>
      </c>
      <c r="Y59" s="11">
        <f>IF('OddsRatio_working_3-way'!W59&gt;=0,IF('OddsRatio_working_3-way'!V59+SQRT('OddsRatio_working_3-way'!W59)&gt;0,0,PI()),ACOS('OddsRatio_working_3-way'!V59/(2*'OddsRatio_working_3-way'!X59)))</f>
        <v>1.091257478343123</v>
      </c>
      <c r="Z59" s="11">
        <f>'OddsRatio_working_3-way'!X59^(1/3)*COS('OddsRatio_working_3-way'!Y59/3)</f>
        <v>0.55751477739436439</v>
      </c>
      <c r="AA59" s="11">
        <f>'OddsRatio_working_3-way'!X59^(1/3)*COS(('OddsRatio_working_3-way'!Y59+2*PI())/3)</f>
        <v>-0.46256436497484521</v>
      </c>
      <c r="AB59" s="11">
        <f>'OddsRatio_working_3-way'!X59^(1/3)*COS(('OddsRatio_working_3-way'!Y59+4*PI())/3)</f>
        <v>-9.4950412419519029E-2</v>
      </c>
      <c r="AC59" s="11">
        <f>'OddsRatio_working_3-way'!X59^(1/3)*SIN('OddsRatio_working_3-way'!Y59/3)</f>
        <v>0.21224201446567983</v>
      </c>
      <c r="AD59" s="11">
        <f>'OddsRatio_working_3-way'!X59^(1/3)*SIN(('OddsRatio_working_3-way'!Y59+2*PI())/3)</f>
        <v>0.37670095297590594</v>
      </c>
      <c r="AE59" s="11">
        <f>'OddsRatio_working_3-way'!X59^(1/3)*SIN(('OddsRatio_working_3-way'!Y59+4*PI())/3)</f>
        <v>-0.58894296744158581</v>
      </c>
      <c r="AF59" s="11">
        <f>-'OddsRatio_working_3-way'!U59/(3*'OddsRatio_working_3-way'!X59^(1/3))*COS(('OddsRatio_working_3-way'!Y59)/3)</f>
        <v>0.55751477739436439</v>
      </c>
      <c r="AG59" s="11">
        <f>-'OddsRatio_working_3-way'!U59/(3*'OddsRatio_working_3-way'!X59^(1/3))*COS(('OddsRatio_working_3-way'!Y59+2*PI())/3)</f>
        <v>-0.46256436497484527</v>
      </c>
      <c r="AH59" s="11">
        <f>-'OddsRatio_working_3-way'!U59/(3*'OddsRatio_working_3-way'!X59^(1/3))*COS(('OddsRatio_working_3-way'!Y59+4*PI())/3)</f>
        <v>-9.4950412419519042E-2</v>
      </c>
      <c r="AI59" s="11">
        <f>'OddsRatio_working_3-way'!U59/(3*'OddsRatio_working_3-way'!X59^(1/3))*SIN(('OddsRatio_working_3-way'!Y59)/3)</f>
        <v>-0.21224201446567989</v>
      </c>
      <c r="AJ59" s="11">
        <f>'OddsRatio_working_3-way'!U59/(3*'OddsRatio_working_3-way'!X59^(1/3))*SIN(('OddsRatio_working_3-way'!Y59+2*PI())/3)</f>
        <v>-0.376700952975906</v>
      </c>
      <c r="AK59" s="11">
        <f>'OddsRatio_working_3-way'!U59/(3*'OddsRatio_working_3-way'!X59^(1/3))*SIN(('OddsRatio_working_3-way'!Y59+4*PI())/3)</f>
        <v>0.58894296744158592</v>
      </c>
      <c r="AL59" s="11">
        <f>'OddsRatio_working_3-way'!Z59+'OddsRatio_working_3-way'!AF59</f>
        <v>1.1150295547887288</v>
      </c>
      <c r="AM59" s="11">
        <f>'OddsRatio_working_3-way'!AA59+'OddsRatio_working_3-way'!AG59</f>
        <v>-0.92512872994969042</v>
      </c>
      <c r="AN59" s="11">
        <f>'OddsRatio_working_3-way'!AB59+'OddsRatio_working_3-way'!AH59</f>
        <v>-0.18990082483903808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1.1150295547887288</v>
      </c>
      <c r="AS59" s="11">
        <f>IF(('OddsRatio_working_3-way'!X59=0),IF(Q59&gt;0,-Q59^(1/3),(-Q59)^(1/3)),'OddsRatio_working_3-way'!AM59-'OddsRatio_working_3-way'!R59/3)</f>
        <v>-0.92512872994969042</v>
      </c>
      <c r="AT59" s="11">
        <f>IF(('OddsRatio_working_3-way'!X59=0),IF(Q59&gt;0,-Q59^(1/3),(-Q59)^(1/3)),'OddsRatio_working_3-way'!AN59-'OddsRatio_working_3-way'!R59/3)</f>
        <v>-0.18990082483903808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2.48</v>
      </c>
      <c r="B60" s="4">
        <f>IF('True_Odds_Calculator_3-way'!B61="","",'True_Odds_Calculator_3-way'!B61)</f>
        <v>3.46</v>
      </c>
      <c r="C60" s="4">
        <f>IF('True_Odds_Calculator_3-way'!C61="","",'True_Odds_Calculator_3-way'!C61)</f>
        <v>2.84</v>
      </c>
      <c r="D60" s="9">
        <f t="shared" si="13"/>
        <v>0.38734126019149939</v>
      </c>
      <c r="E60" s="9">
        <f t="shared" si="14"/>
        <v>0.27555447587933235</v>
      </c>
      <c r="F60" s="9">
        <f t="shared" si="15"/>
        <v>0.33710426392916837</v>
      </c>
      <c r="G60" s="9">
        <f t="shared" si="16"/>
        <v>1.0687180802118985</v>
      </c>
      <c r="H60" s="9">
        <f t="shared" si="17"/>
        <v>2.5817027587136097</v>
      </c>
      <c r="I60" s="9">
        <f t="shared" si="18"/>
        <v>3.6290464773212703</v>
      </c>
      <c r="J60" s="9">
        <f t="shared" si="19"/>
        <v>2.966441267589893</v>
      </c>
      <c r="K60" s="11">
        <f t="shared" si="20"/>
        <v>0.40322580645161293</v>
      </c>
      <c r="L60" s="11">
        <f t="shared" si="21"/>
        <v>0.28901734104046245</v>
      </c>
      <c r="M60" s="11">
        <f t="shared" si="22"/>
        <v>0.35211267605633806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-0.27489606668540056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0.23718199557216507</v>
      </c>
      <c r="Q60" s="11">
        <f>2*'OddsRatio_working_3-way'!K60*'OddsRatio_working_3-way'!L60*'OddsRatio_working_3-way'!M60</f>
        <v>8.2069894661648823E-2</v>
      </c>
      <c r="R60" s="11">
        <f t="shared" si="23"/>
        <v>0</v>
      </c>
      <c r="S60" s="11">
        <f t="shared" si="24"/>
        <v>-0.86280607224403605</v>
      </c>
      <c r="T60" s="11">
        <f t="shared" si="25"/>
        <v>-0.29854881392527205</v>
      </c>
      <c r="U60" s="11">
        <f>'OddsRatio_working_3-way'!S60-'OddsRatio_working_3-way'!R60^2/3</f>
        <v>-0.86280607224403605</v>
      </c>
      <c r="V60" s="11">
        <f>'OddsRatio_working_3-way'!S60*'OddsRatio_working_3-way'!R60/3-2*'OddsRatio_working_3-way'!R60^3/27-'OddsRatio_working_3-way'!T60</f>
        <v>0.29854881392527205</v>
      </c>
      <c r="W60" s="11">
        <f>'OddsRatio_working_3-way'!V60^2+4*'OddsRatio_working_3-way'!U60^3/27</f>
        <v>-6.024524254495997E-3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0.1542367648703469</v>
      </c>
      <c r="Y60" s="11">
        <f>IF('OddsRatio_working_3-way'!W60&gt;=0,IF('OddsRatio_working_3-way'!V60+SQRT('OddsRatio_working_3-way'!W60)&gt;0,0,PI()),ACOS('OddsRatio_working_3-way'!V60/(2*'OddsRatio_working_3-way'!X60)))</f>
        <v>0.25435273914664891</v>
      </c>
      <c r="Z60" s="11">
        <f>'OddsRatio_working_3-way'!X60^(1/3)*COS('OddsRatio_working_3-way'!Y60/3)</f>
        <v>0.53435904010594926</v>
      </c>
      <c r="AA60" s="11">
        <f>'OddsRatio_working_3-way'!X60^(1/3)*COS(('OddsRatio_working_3-way'!Y60+2*PI())/3)</f>
        <v>-0.30650928300414698</v>
      </c>
      <c r="AB60" s="11">
        <f>'OddsRatio_working_3-way'!X60^(1/3)*COS(('OddsRatio_working_3-way'!Y60+4*PI())/3)</f>
        <v>-0.22784975710180222</v>
      </c>
      <c r="AC60" s="11">
        <f>'OddsRatio_working_3-way'!X60^(1/3)*SIN('OddsRatio_working_3-way'!Y60/3)</f>
        <v>4.5414098454047119E-2</v>
      </c>
      <c r="AD60" s="11">
        <f>'OddsRatio_working_3-way'!X60^(1/3)*SIN(('OddsRatio_working_3-way'!Y60+2*PI())/3)</f>
        <v>0.44006145424659632</v>
      </c>
      <c r="AE60" s="11">
        <f>'OddsRatio_working_3-way'!X60^(1/3)*SIN(('OddsRatio_working_3-way'!Y60+4*PI())/3)</f>
        <v>-0.48547555270064335</v>
      </c>
      <c r="AF60" s="11">
        <f>-'OddsRatio_working_3-way'!U60/(3*'OddsRatio_working_3-way'!X60^(1/3))*COS(('OddsRatio_working_3-way'!Y60)/3)</f>
        <v>0.53435904010594915</v>
      </c>
      <c r="AG60" s="11">
        <f>-'OddsRatio_working_3-way'!U60/(3*'OddsRatio_working_3-way'!X60^(1/3))*COS(('OddsRatio_working_3-way'!Y60+2*PI())/3)</f>
        <v>-0.30650928300414693</v>
      </c>
      <c r="AH60" s="11">
        <f>-'OddsRatio_working_3-way'!U60/(3*'OddsRatio_working_3-way'!X60^(1/3))*COS(('OddsRatio_working_3-way'!Y60+4*PI())/3)</f>
        <v>-0.22784975710180216</v>
      </c>
      <c r="AI60" s="11">
        <f>'OddsRatio_working_3-way'!U60/(3*'OddsRatio_working_3-way'!X60^(1/3))*SIN(('OddsRatio_working_3-way'!Y60)/3)</f>
        <v>-4.5414098454047112E-2</v>
      </c>
      <c r="AJ60" s="11">
        <f>'OddsRatio_working_3-way'!U60/(3*'OddsRatio_working_3-way'!X60^(1/3))*SIN(('OddsRatio_working_3-way'!Y60+2*PI())/3)</f>
        <v>-0.44006145424659621</v>
      </c>
      <c r="AK60" s="11">
        <f>'OddsRatio_working_3-way'!U60/(3*'OddsRatio_working_3-way'!X60^(1/3))*SIN(('OddsRatio_working_3-way'!Y60+4*PI())/3)</f>
        <v>0.48547555270064324</v>
      </c>
      <c r="AL60" s="11">
        <f>'OddsRatio_working_3-way'!Z60+'OddsRatio_working_3-way'!AF60</f>
        <v>1.0687180802118985</v>
      </c>
      <c r="AM60" s="11">
        <f>'OddsRatio_working_3-way'!AA60+'OddsRatio_working_3-way'!AG60</f>
        <v>-0.61301856600829385</v>
      </c>
      <c r="AN60" s="11">
        <f>'OddsRatio_working_3-way'!AB60+'OddsRatio_working_3-way'!AH60</f>
        <v>-0.45569951420360438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1.0687180802118985</v>
      </c>
      <c r="AS60" s="11">
        <f>IF(('OddsRatio_working_3-way'!X60=0),IF(Q60&gt;0,-Q60^(1/3),(-Q60)^(1/3)),'OddsRatio_working_3-way'!AM60-'OddsRatio_working_3-way'!R60/3)</f>
        <v>-0.61301856600829385</v>
      </c>
      <c r="AT60" s="11">
        <f>IF(('OddsRatio_working_3-way'!X60=0),IF(Q60&gt;0,-Q60^(1/3),(-Q60)^(1/3)),'OddsRatio_working_3-way'!AN60-'OddsRatio_working_3-way'!R60/3)</f>
        <v>-0.45569951420360438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1.63</v>
      </c>
      <c r="B61" s="4">
        <f>IF('True_Odds_Calculator_3-way'!B62="","",'True_Odds_Calculator_3-way'!B62)</f>
        <v>3.92</v>
      </c>
      <c r="C61" s="4">
        <f>IF('True_Odds_Calculator_3-way'!C62="","",'True_Odds_Calculator_3-way'!C62)</f>
        <v>5.52</v>
      </c>
      <c r="D61" s="9">
        <f t="shared" si="13"/>
        <v>0.59258529692279749</v>
      </c>
      <c r="E61" s="9">
        <f t="shared" si="14"/>
        <v>0.23885706526828049</v>
      </c>
      <c r="F61" s="9">
        <f t="shared" si="15"/>
        <v>0.16855763780892205</v>
      </c>
      <c r="G61" s="9">
        <f t="shared" si="16"/>
        <v>1.0913028187547145</v>
      </c>
      <c r="H61" s="9">
        <f t="shared" si="17"/>
        <v>1.6875207758154702</v>
      </c>
      <c r="I61" s="9">
        <f t="shared" si="18"/>
        <v>4.1866042307637654</v>
      </c>
      <c r="J61" s="9">
        <f t="shared" si="19"/>
        <v>5.932688740771308</v>
      </c>
      <c r="K61" s="11">
        <f t="shared" si="20"/>
        <v>0.61349693251533743</v>
      </c>
      <c r="L61" s="11">
        <f t="shared" si="21"/>
        <v>0.25510204081632654</v>
      </c>
      <c r="M61" s="11">
        <f t="shared" si="22"/>
        <v>0.1811594202898551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-0.23574858057386727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0.22880251060146647</v>
      </c>
      <c r="Q61" s="11">
        <f>2*'OddsRatio_working_3-way'!K61*'OddsRatio_working_3-way'!L61*'OddsRatio_working_3-way'!M61</f>
        <v>5.6704463593919834E-2</v>
      </c>
      <c r="R61" s="11">
        <f t="shared" si="23"/>
        <v>0</v>
      </c>
      <c r="S61" s="11">
        <f t="shared" si="24"/>
        <v>-0.97053611115921701</v>
      </c>
      <c r="T61" s="11">
        <f t="shared" si="25"/>
        <v>-0.24052939557849251</v>
      </c>
      <c r="U61" s="11">
        <f>'OddsRatio_working_3-way'!S61-'OddsRatio_working_3-way'!R61^2/3</f>
        <v>-0.97053611115921701</v>
      </c>
      <c r="V61" s="11">
        <f>'OddsRatio_working_3-way'!S61*'OddsRatio_working_3-way'!R61/3-2*'OddsRatio_working_3-way'!R61^3/27-'OddsRatio_working_3-way'!T61</f>
        <v>0.24052939557849251</v>
      </c>
      <c r="W61" s="11">
        <f>'OddsRatio_working_3-way'!V61^2+4*'OddsRatio_working_3-way'!U61^3/27</f>
        <v>-7.7580738381366199E-2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0.18400755997969293</v>
      </c>
      <c r="Y61" s="11">
        <f>IF('OddsRatio_working_3-way'!W61&gt;=0,IF('OddsRatio_working_3-way'!V61+SQRT('OddsRatio_working_3-way'!W61)&gt;0,0,PI()),ACOS('OddsRatio_working_3-way'!V61/(2*'OddsRatio_working_3-way'!X61)))</f>
        <v>0.85848396446161002</v>
      </c>
      <c r="Z61" s="11">
        <f>'OddsRatio_working_3-way'!X61^(1/3)*COS('OddsRatio_working_3-way'!Y61/3)</f>
        <v>0.54565140937735723</v>
      </c>
      <c r="AA61" s="11">
        <f>'OddsRatio_working_3-way'!X61^(1/3)*COS(('OddsRatio_working_3-way'!Y61+2*PI())/3)</f>
        <v>-0.41186682225172905</v>
      </c>
      <c r="AB61" s="11">
        <f>'OddsRatio_working_3-way'!X61^(1/3)*COS(('OddsRatio_working_3-way'!Y61+4*PI())/3)</f>
        <v>-0.13378458712562813</v>
      </c>
      <c r="AC61" s="11">
        <f>'OddsRatio_working_3-way'!X61^(1/3)*SIN('OddsRatio_working_3-way'!Y61/3)</f>
        <v>0.16055085330690722</v>
      </c>
      <c r="AD61" s="11">
        <f>'OddsRatio_working_3-way'!X61^(1/3)*SIN(('OddsRatio_working_3-way'!Y61+2*PI())/3)</f>
        <v>0.39227255547812034</v>
      </c>
      <c r="AE61" s="11">
        <f>'OddsRatio_working_3-way'!X61^(1/3)*SIN(('OddsRatio_working_3-way'!Y61+4*PI())/3)</f>
        <v>-0.55282340878502745</v>
      </c>
      <c r="AF61" s="11">
        <f>-'OddsRatio_working_3-way'!U61/(3*'OddsRatio_working_3-way'!X61^(1/3))*COS(('OddsRatio_working_3-way'!Y61)/3)</f>
        <v>0.54565140937735712</v>
      </c>
      <c r="AG61" s="11">
        <f>-'OddsRatio_working_3-way'!U61/(3*'OddsRatio_working_3-way'!X61^(1/3))*COS(('OddsRatio_working_3-way'!Y61+2*PI())/3)</f>
        <v>-0.41186682225172899</v>
      </c>
      <c r="AH61" s="11">
        <f>-'OddsRatio_working_3-way'!U61/(3*'OddsRatio_working_3-way'!X61^(1/3))*COS(('OddsRatio_working_3-way'!Y61+4*PI())/3)</f>
        <v>-0.1337845871256281</v>
      </c>
      <c r="AI61" s="11">
        <f>'OddsRatio_working_3-way'!U61/(3*'OddsRatio_working_3-way'!X61^(1/3))*SIN(('OddsRatio_working_3-way'!Y61)/3)</f>
        <v>-0.16055085330690719</v>
      </c>
      <c r="AJ61" s="11">
        <f>'OddsRatio_working_3-way'!U61/(3*'OddsRatio_working_3-way'!X61^(1/3))*SIN(('OddsRatio_working_3-way'!Y61+2*PI())/3)</f>
        <v>-0.39227255547812029</v>
      </c>
      <c r="AK61" s="11">
        <f>'OddsRatio_working_3-way'!U61/(3*'OddsRatio_working_3-way'!X61^(1/3))*SIN(('OddsRatio_working_3-way'!Y61+4*PI())/3)</f>
        <v>0.55282340878502734</v>
      </c>
      <c r="AL61" s="11">
        <f>'OddsRatio_working_3-way'!Z61+'OddsRatio_working_3-way'!AF61</f>
        <v>1.0913028187547145</v>
      </c>
      <c r="AM61" s="11">
        <f>'OddsRatio_working_3-way'!AA61+'OddsRatio_working_3-way'!AG61</f>
        <v>-0.82373364450345798</v>
      </c>
      <c r="AN61" s="11">
        <f>'OddsRatio_working_3-way'!AB61+'OddsRatio_working_3-way'!AH61</f>
        <v>-0.26756917425125626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1.0913028187547145</v>
      </c>
      <c r="AS61" s="11">
        <f>IF(('OddsRatio_working_3-way'!X61=0),IF(Q61&gt;0,-Q61^(1/3),(-Q61)^(1/3)),'OddsRatio_working_3-way'!AM61-'OddsRatio_working_3-way'!R61/3)</f>
        <v>-0.82373364450345798</v>
      </c>
      <c r="AT61" s="11">
        <f>IF(('OddsRatio_working_3-way'!X61=0),IF(Q61&gt;0,-Q61^(1/3),(-Q61)^(1/3)),'OddsRatio_working_3-way'!AN61-'OddsRatio_working_3-way'!R61/3)</f>
        <v>-0.26756917425125626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2.37</v>
      </c>
      <c r="B62" s="4">
        <f>IF('True_Odds_Calculator_3-way'!B63="","",'True_Odds_Calculator_3-way'!B63)</f>
        <v>3.47</v>
      </c>
      <c r="C62" s="4">
        <f>IF('True_Odds_Calculator_3-way'!C63="","",'True_Odds_Calculator_3-way'!C63)</f>
        <v>2.99</v>
      </c>
      <c r="D62" s="9">
        <f t="shared" si="13"/>
        <v>0.40567868702321225</v>
      </c>
      <c r="E62" s="9">
        <f t="shared" si="14"/>
        <v>0.27462821757966316</v>
      </c>
      <c r="F62" s="9">
        <f t="shared" si="15"/>
        <v>0.31969309539712459</v>
      </c>
      <c r="G62" s="9">
        <f t="shared" si="16"/>
        <v>1.0693467298924122</v>
      </c>
      <c r="H62" s="9">
        <f t="shared" si="17"/>
        <v>2.465005019952605</v>
      </c>
      <c r="I62" s="9">
        <f t="shared" si="18"/>
        <v>3.6412864228342583</v>
      </c>
      <c r="J62" s="9">
        <f t="shared" si="19"/>
        <v>3.1279999924859005</v>
      </c>
      <c r="K62" s="11">
        <f t="shared" si="20"/>
        <v>0.42194092827004215</v>
      </c>
      <c r="L62" s="11">
        <f t="shared" si="21"/>
        <v>0.28818443804034583</v>
      </c>
      <c r="M62" s="11">
        <f t="shared" si="22"/>
        <v>0.33444816053511706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-0.27385557576882236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0.23709344421986317</v>
      </c>
      <c r="Q62" s="11">
        <f>2*'OddsRatio_working_3-way'!K62*'OddsRatio_working_3-way'!L62*'OddsRatio_working_3-way'!M62</f>
        <v>8.1335658394464189E-2</v>
      </c>
      <c r="R62" s="11">
        <f t="shared" si="23"/>
        <v>0</v>
      </c>
      <c r="S62" s="11">
        <f t="shared" si="24"/>
        <v>-0.86576087981501504</v>
      </c>
      <c r="T62" s="11">
        <f t="shared" si="25"/>
        <v>-0.29700201708919893</v>
      </c>
      <c r="U62" s="11">
        <f>'OddsRatio_working_3-way'!S62-'OddsRatio_working_3-way'!R62^2/3</f>
        <v>-0.86576087981501504</v>
      </c>
      <c r="V62" s="11">
        <f>'OddsRatio_working_3-way'!S62*'OddsRatio_working_3-way'!R62/3-2*'OddsRatio_working_3-way'!R62^3/27-'OddsRatio_working_3-way'!T62</f>
        <v>0.29700201708919893</v>
      </c>
      <c r="W62" s="11">
        <f>'OddsRatio_working_3-way'!V62^2+4*'OddsRatio_working_3-way'!U62^3/27</f>
        <v>-7.9266989832615931E-3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0.15502975290110799</v>
      </c>
      <c r="Y62" s="11">
        <f>IF('OddsRatio_working_3-way'!W62&gt;=0,IF('OddsRatio_working_3-way'!V62+SQRT('OddsRatio_working_3-way'!W62)&gt;0,0,PI()),ACOS('OddsRatio_working_3-way'!V62/(2*'OddsRatio_working_3-way'!X62)))</f>
        <v>0.29124489562011302</v>
      </c>
      <c r="Z62" s="11">
        <f>'OddsRatio_working_3-way'!X62^(1/3)*COS('OddsRatio_working_3-way'!Y62/3)</f>
        <v>0.5346733649462061</v>
      </c>
      <c r="AA62" s="11">
        <f>'OddsRatio_working_3-way'!X62^(1/3)*COS(('OddsRatio_working_3-way'!Y62+2*PI())/3)</f>
        <v>-0.31243118952861443</v>
      </c>
      <c r="AB62" s="11">
        <f>'OddsRatio_working_3-way'!X62^(1/3)*COS(('OddsRatio_working_3-way'!Y62+4*PI())/3)</f>
        <v>-0.22224217541759156</v>
      </c>
      <c r="AC62" s="11">
        <f>'OddsRatio_working_3-way'!X62^(1/3)*SIN('OddsRatio_working_3-way'!Y62/3)</f>
        <v>5.2070651574945989E-2</v>
      </c>
      <c r="AD62" s="11">
        <f>'OddsRatio_working_3-way'!X62^(1/3)*SIN(('OddsRatio_working_3-way'!Y62+2*PI())/3)</f>
        <v>0.43700539098284968</v>
      </c>
      <c r="AE62" s="11">
        <f>'OddsRatio_working_3-way'!X62^(1/3)*SIN(('OddsRatio_working_3-way'!Y62+4*PI())/3)</f>
        <v>-0.48907604255779569</v>
      </c>
      <c r="AF62" s="11">
        <f>-'OddsRatio_working_3-way'!U62/(3*'OddsRatio_working_3-way'!X62^(1/3))*COS(('OddsRatio_working_3-way'!Y62)/3)</f>
        <v>0.53467336494620621</v>
      </c>
      <c r="AG62" s="11">
        <f>-'OddsRatio_working_3-way'!U62/(3*'OddsRatio_working_3-way'!X62^(1/3))*COS(('OddsRatio_working_3-way'!Y62+2*PI())/3)</f>
        <v>-0.31243118952861448</v>
      </c>
      <c r="AH62" s="11">
        <f>-'OddsRatio_working_3-way'!U62/(3*'OddsRatio_working_3-way'!X62^(1/3))*COS(('OddsRatio_working_3-way'!Y62+4*PI())/3)</f>
        <v>-0.22224217541759161</v>
      </c>
      <c r="AI62" s="11">
        <f>'OddsRatio_working_3-way'!U62/(3*'OddsRatio_working_3-way'!X62^(1/3))*SIN(('OddsRatio_working_3-way'!Y62)/3)</f>
        <v>-5.2070651574946003E-2</v>
      </c>
      <c r="AJ62" s="11">
        <f>'OddsRatio_working_3-way'!U62/(3*'OddsRatio_working_3-way'!X62^(1/3))*SIN(('OddsRatio_working_3-way'!Y62+2*PI())/3)</f>
        <v>-0.4370053909828498</v>
      </c>
      <c r="AK62" s="11">
        <f>'OddsRatio_working_3-way'!U62/(3*'OddsRatio_working_3-way'!X62^(1/3))*SIN(('OddsRatio_working_3-way'!Y62+4*PI())/3)</f>
        <v>0.48907604255779574</v>
      </c>
      <c r="AL62" s="11">
        <f>'OddsRatio_working_3-way'!Z62+'OddsRatio_working_3-way'!AF62</f>
        <v>1.0693467298924122</v>
      </c>
      <c r="AM62" s="11">
        <f>'OddsRatio_working_3-way'!AA62+'OddsRatio_working_3-way'!AG62</f>
        <v>-0.62486237905722897</v>
      </c>
      <c r="AN62" s="11">
        <f>'OddsRatio_working_3-way'!AB62+'OddsRatio_working_3-way'!AH62</f>
        <v>-0.44448435083518317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1.0693467298924122</v>
      </c>
      <c r="AS62" s="11">
        <f>IF(('OddsRatio_working_3-way'!X62=0),IF(Q62&gt;0,-Q62^(1/3),(-Q62)^(1/3)),'OddsRatio_working_3-way'!AM62-'OddsRatio_working_3-way'!R62/3)</f>
        <v>-0.62486237905722897</v>
      </c>
      <c r="AT62" s="11">
        <f>IF(('OddsRatio_working_3-way'!X62=0),IF(Q62&gt;0,-Q62^(1/3),(-Q62)^(1/3)),'OddsRatio_working_3-way'!AN62-'OddsRatio_working_3-way'!R62/3)</f>
        <v>-0.44448435083518317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3.85</v>
      </c>
      <c r="B63" s="4">
        <f>IF('True_Odds_Calculator_3-way'!B64="","",'True_Odds_Calculator_3-way'!B64)</f>
        <v>3.45</v>
      </c>
      <c r="C63" s="4">
        <f>IF('True_Odds_Calculator_3-way'!C64="","",'True_Odds_Calculator_3-way'!C64)</f>
        <v>2.02</v>
      </c>
      <c r="D63" s="9">
        <f t="shared" si="13"/>
        <v>0.2465866638707932</v>
      </c>
      <c r="E63" s="9">
        <f t="shared" si="14"/>
        <v>0.27574450019519187</v>
      </c>
      <c r="F63" s="9">
        <f t="shared" si="15"/>
        <v>0.47766883593401482</v>
      </c>
      <c r="G63" s="9">
        <f t="shared" si="16"/>
        <v>1.0720594227880915</v>
      </c>
      <c r="H63" s="9">
        <f t="shared" si="17"/>
        <v>4.0553693549460617</v>
      </c>
      <c r="I63" s="9">
        <f t="shared" si="18"/>
        <v>3.6265455858308244</v>
      </c>
      <c r="J63" s="9">
        <f t="shared" si="19"/>
        <v>2.0935006112438534</v>
      </c>
      <c r="K63" s="11">
        <f t="shared" si="20"/>
        <v>0.25974025974025972</v>
      </c>
      <c r="L63" s="11">
        <f t="shared" si="21"/>
        <v>0.28985507246376813</v>
      </c>
      <c r="M63" s="11">
        <f t="shared" si="22"/>
        <v>0.49504950495049505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-0.26544828395883069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0.23555150546110515</v>
      </c>
      <c r="Q63" s="11">
        <f>2*'OddsRatio_working_3-way'!K63*'OddsRatio_working_3-way'!L63*'OddsRatio_working_3-way'!M63</f>
        <v>7.4541615652248441E-2</v>
      </c>
      <c r="R63" s="11">
        <f t="shared" si="23"/>
        <v>0</v>
      </c>
      <c r="S63" s="11">
        <f t="shared" si="24"/>
        <v>-0.88737249285679187</v>
      </c>
      <c r="T63" s="11">
        <f t="shared" si="25"/>
        <v>-0.28081408001797203</v>
      </c>
      <c r="U63" s="11">
        <f>'OddsRatio_working_3-way'!S63-'OddsRatio_working_3-way'!R63^2/3</f>
        <v>-0.88737249285679187</v>
      </c>
      <c r="V63" s="11">
        <f>'OddsRatio_working_3-way'!S63*'OddsRatio_working_3-way'!R63/3-2*'OddsRatio_working_3-way'!R63^3/27-'OddsRatio_working_3-way'!T63</f>
        <v>0.28081408001797203</v>
      </c>
      <c r="W63" s="11">
        <f>'OddsRatio_working_3-way'!V63^2+4*'OddsRatio_working_3-way'!U63^3/27</f>
        <v>-2.4661033169621469E-2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0.16087074058538542</v>
      </c>
      <c r="Y63" s="11">
        <f>IF('OddsRatio_working_3-way'!W63&gt;=0,IF('OddsRatio_working_3-way'!V63+SQRT('OddsRatio_working_3-way'!W63)&gt;0,0,PI()),ACOS('OddsRatio_working_3-way'!V63/(2*'OddsRatio_working_3-way'!X63)))</f>
        <v>0.50989831785676332</v>
      </c>
      <c r="Z63" s="11">
        <f>'OddsRatio_working_3-way'!X63^(1/3)*COS('OddsRatio_working_3-way'!Y63/3)</f>
        <v>0.53602971139404576</v>
      </c>
      <c r="AA63" s="11">
        <f>'OddsRatio_working_3-way'!X63^(1/3)*COS(('OddsRatio_working_3-way'!Y63+2*PI())/3)</f>
        <v>-0.34768438934263912</v>
      </c>
      <c r="AB63" s="11">
        <f>'OddsRatio_working_3-way'!X63^(1/3)*COS(('OddsRatio_working_3-way'!Y63+4*PI())/3)</f>
        <v>-0.1883453220514068</v>
      </c>
      <c r="AC63" s="11">
        <f>'OddsRatio_working_3-way'!X63^(1/3)*SIN('OddsRatio_working_3-way'!Y63/3)</f>
        <v>9.199445339301697E-2</v>
      </c>
      <c r="AD63" s="11">
        <f>'OddsRatio_working_3-way'!X63^(1/3)*SIN(('OddsRatio_working_3-way'!Y63+2*PI())/3)</f>
        <v>0.41821812055397622</v>
      </c>
      <c r="AE63" s="11">
        <f>'OddsRatio_working_3-way'!X63^(1/3)*SIN(('OddsRatio_working_3-way'!Y63+4*PI())/3)</f>
        <v>-0.51021257394699304</v>
      </c>
      <c r="AF63" s="11">
        <f>-'OddsRatio_working_3-way'!U63/(3*'OddsRatio_working_3-way'!X63^(1/3))*COS(('OddsRatio_working_3-way'!Y63)/3)</f>
        <v>0.53602971139404576</v>
      </c>
      <c r="AG63" s="11">
        <f>-'OddsRatio_working_3-way'!U63/(3*'OddsRatio_working_3-way'!X63^(1/3))*COS(('OddsRatio_working_3-way'!Y63+2*PI())/3)</f>
        <v>-0.34768438934263907</v>
      </c>
      <c r="AH63" s="11">
        <f>-'OddsRatio_working_3-way'!U63/(3*'OddsRatio_working_3-way'!X63^(1/3))*COS(('OddsRatio_working_3-way'!Y63+4*PI())/3)</f>
        <v>-0.18834532205140678</v>
      </c>
      <c r="AI63" s="11">
        <f>'OddsRatio_working_3-way'!U63/(3*'OddsRatio_working_3-way'!X63^(1/3))*SIN(('OddsRatio_working_3-way'!Y63)/3)</f>
        <v>-9.1994453393016956E-2</v>
      </c>
      <c r="AJ63" s="11">
        <f>'OddsRatio_working_3-way'!U63/(3*'OddsRatio_working_3-way'!X63^(1/3))*SIN(('OddsRatio_working_3-way'!Y63+2*PI())/3)</f>
        <v>-0.41821812055397611</v>
      </c>
      <c r="AK63" s="11">
        <f>'OddsRatio_working_3-way'!U63/(3*'OddsRatio_working_3-way'!X63^(1/3))*SIN(('OddsRatio_working_3-way'!Y63+4*PI())/3)</f>
        <v>0.51021257394699293</v>
      </c>
      <c r="AL63" s="11">
        <f>'OddsRatio_working_3-way'!Z63+'OddsRatio_working_3-way'!AF63</f>
        <v>1.0720594227880915</v>
      </c>
      <c r="AM63" s="11">
        <f>'OddsRatio_working_3-way'!AA63+'OddsRatio_working_3-way'!AG63</f>
        <v>-0.69536877868527824</v>
      </c>
      <c r="AN63" s="11">
        <f>'OddsRatio_working_3-way'!AB63+'OddsRatio_working_3-way'!AH63</f>
        <v>-0.37669064410281361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1.0720594227880915</v>
      </c>
      <c r="AS63" s="11">
        <f>IF(('OddsRatio_working_3-way'!X63=0),IF(Q63&gt;0,-Q63^(1/3),(-Q63)^(1/3)),'OddsRatio_working_3-way'!AM63-'OddsRatio_working_3-way'!R63/3)</f>
        <v>-0.69536877868527824</v>
      </c>
      <c r="AT63" s="11">
        <f>IF(('OddsRatio_working_3-way'!X63=0),IF(Q63&gt;0,-Q63^(1/3),(-Q63)^(1/3)),'OddsRatio_working_3-way'!AN63-'OddsRatio_working_3-way'!R63/3)</f>
        <v>-0.37669064410281361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2.9</v>
      </c>
      <c r="B64" s="4">
        <f>IF('True_Odds_Calculator_3-way'!B65="","",'True_Odds_Calculator_3-way'!B65)</f>
        <v>2.93</v>
      </c>
      <c r="C64" s="4">
        <f>IF('True_Odds_Calculator_3-way'!C65="","",'True_Odds_Calculator_3-way'!C65)</f>
        <v>2.79</v>
      </c>
      <c r="D64" s="9">
        <f t="shared" si="13"/>
        <v>0.33004558869669187</v>
      </c>
      <c r="E64" s="9">
        <f t="shared" si="14"/>
        <v>0.32659083651332332</v>
      </c>
      <c r="F64" s="9">
        <f t="shared" si="15"/>
        <v>0.34336357478998475</v>
      </c>
      <c r="G64" s="9">
        <f t="shared" si="16"/>
        <v>1.0683602416529201</v>
      </c>
      <c r="H64" s="9">
        <f t="shared" si="17"/>
        <v>3.0298844591405478</v>
      </c>
      <c r="I64" s="9">
        <f t="shared" si="18"/>
        <v>3.0619352663901358</v>
      </c>
      <c r="J64" s="9">
        <f t="shared" si="19"/>
        <v>2.9123648325587275</v>
      </c>
      <c r="K64" s="11">
        <f t="shared" si="20"/>
        <v>0.34482758620689657</v>
      </c>
      <c r="L64" s="11">
        <f t="shared" si="21"/>
        <v>0.34129692832764502</v>
      </c>
      <c r="M64" s="11">
        <f t="shared" si="22"/>
        <v>0.35842293906810035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-0.27688161497437636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0.23706448364866706</v>
      </c>
      <c r="Q64" s="11">
        <f>2*'OddsRatio_working_3-way'!K64*'OddsRatio_working_3-way'!L64*'OddsRatio_working_3-way'!M64</f>
        <v>8.4364584928351263E-2</v>
      </c>
      <c r="R64" s="11">
        <f t="shared" si="23"/>
        <v>0</v>
      </c>
      <c r="S64" s="11">
        <f t="shared" si="24"/>
        <v>-0.85619438354766131</v>
      </c>
      <c r="T64" s="11">
        <f t="shared" si="25"/>
        <v>-0.30469551015931007</v>
      </c>
      <c r="U64" s="11">
        <f>'OddsRatio_working_3-way'!S64-'OddsRatio_working_3-way'!R64^2/3</f>
        <v>-0.85619438354766131</v>
      </c>
      <c r="V64" s="11">
        <f>'OddsRatio_working_3-way'!S64*'OddsRatio_working_3-way'!R64/3-2*'OddsRatio_working_3-way'!R64^3/27-'OddsRatio_working_3-way'!T64</f>
        <v>0.30469551015931007</v>
      </c>
      <c r="W64" s="11">
        <f>'OddsRatio_working_3-way'!V64^2+4*'OddsRatio_working_3-way'!U64^3/27</f>
        <v>-1.4574364559760689E-4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0.15246728957127151</v>
      </c>
      <c r="Y64" s="11">
        <f>IF('OddsRatio_working_3-way'!W64&gt;=0,IF('OddsRatio_working_3-way'!V64+SQRT('OddsRatio_working_3-way'!W64)&gt;0,0,PI()),ACOS('OddsRatio_working_3-way'!V64/(2*'OddsRatio_working_3-way'!X64)))</f>
        <v>3.9600589899772443E-2</v>
      </c>
      <c r="Z64" s="11">
        <f>'OddsRatio_working_3-way'!X64^(1/3)*COS('OddsRatio_working_3-way'!Y64/3)</f>
        <v>0.53418012082646016</v>
      </c>
      <c r="AA64" s="11">
        <f>'OddsRatio_working_3-way'!X64^(1/3)*COS(('OddsRatio_working_3-way'!Y64+2*PI())/3)</f>
        <v>-0.27319700500825722</v>
      </c>
      <c r="AB64" s="11">
        <f>'OddsRatio_working_3-way'!X64^(1/3)*COS(('OddsRatio_working_3-way'!Y64+4*PI())/3)</f>
        <v>-0.26098311581820305</v>
      </c>
      <c r="AC64" s="11">
        <f>'OddsRatio_working_3-way'!X64^(1/3)*SIN('OddsRatio_working_3-way'!Y64/3)</f>
        <v>7.0516922117301551E-3</v>
      </c>
      <c r="AD64" s="11">
        <f>'OddsRatio_working_3-way'!X64^(1/3)*SIN(('OddsRatio_working_3-way'!Y64+2*PI())/3)</f>
        <v>0.4590877087264903</v>
      </c>
      <c r="AE64" s="11">
        <f>'OddsRatio_working_3-way'!X64^(1/3)*SIN(('OddsRatio_working_3-way'!Y64+4*PI())/3)</f>
        <v>-0.46613940093822037</v>
      </c>
      <c r="AF64" s="11">
        <f>-'OddsRatio_working_3-way'!U64/(3*'OddsRatio_working_3-way'!X64^(1/3))*COS(('OddsRatio_working_3-way'!Y64)/3)</f>
        <v>0.53418012082646005</v>
      </c>
      <c r="AG64" s="11">
        <f>-'OddsRatio_working_3-way'!U64/(3*'OddsRatio_working_3-way'!X64^(1/3))*COS(('OddsRatio_working_3-way'!Y64+2*PI())/3)</f>
        <v>-0.27319700500825717</v>
      </c>
      <c r="AH64" s="11">
        <f>-'OddsRatio_working_3-way'!U64/(3*'OddsRatio_working_3-way'!X64^(1/3))*COS(('OddsRatio_working_3-way'!Y64+4*PI())/3)</f>
        <v>-0.26098311581820299</v>
      </c>
      <c r="AI64" s="11">
        <f>'OddsRatio_working_3-way'!U64/(3*'OddsRatio_working_3-way'!X64^(1/3))*SIN(('OddsRatio_working_3-way'!Y64)/3)</f>
        <v>-7.0516922117301534E-3</v>
      </c>
      <c r="AJ64" s="11">
        <f>'OddsRatio_working_3-way'!U64/(3*'OddsRatio_working_3-way'!X64^(1/3))*SIN(('OddsRatio_working_3-way'!Y64+2*PI())/3)</f>
        <v>-0.45908770872649018</v>
      </c>
      <c r="AK64" s="11">
        <f>'OddsRatio_working_3-way'!U64/(3*'OddsRatio_working_3-way'!X64^(1/3))*SIN(('OddsRatio_working_3-way'!Y64+4*PI())/3)</f>
        <v>0.46613940093822026</v>
      </c>
      <c r="AL64" s="11">
        <f>'OddsRatio_working_3-way'!Z64+'OddsRatio_working_3-way'!AF64</f>
        <v>1.0683602416529201</v>
      </c>
      <c r="AM64" s="11">
        <f>'OddsRatio_working_3-way'!AA64+'OddsRatio_working_3-way'!AG64</f>
        <v>-0.54639401001651433</v>
      </c>
      <c r="AN64" s="11">
        <f>'OddsRatio_working_3-way'!AB64+'OddsRatio_working_3-way'!AH64</f>
        <v>-0.52196623163640599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1.0683602416529201</v>
      </c>
      <c r="AS64" s="11">
        <f>IF(('OddsRatio_working_3-way'!X64=0),IF(Q64&gt;0,-Q64^(1/3),(-Q64)^(1/3)),'OddsRatio_working_3-way'!AM64-'OddsRatio_working_3-way'!R64/3)</f>
        <v>-0.54639401001651433</v>
      </c>
      <c r="AT64" s="11">
        <f>IF(('OddsRatio_working_3-way'!X64=0),IF(Q64&gt;0,-Q64^(1/3),(-Q64)^(1/3)),'OddsRatio_working_3-way'!AN64-'OddsRatio_working_3-way'!R64/3)</f>
        <v>-0.52196623163640599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1.67</v>
      </c>
      <c r="B65" s="4">
        <f>IF('True_Odds_Calculator_3-way'!B66="","",'True_Odds_Calculator_3-way'!B66)</f>
        <v>3.98</v>
      </c>
      <c r="C65" s="4">
        <f>IF('True_Odds_Calculator_3-way'!C66="","",'True_Odds_Calculator_3-way'!C66)</f>
        <v>5.04</v>
      </c>
      <c r="D65" s="9">
        <f t="shared" si="13"/>
        <v>0.57861734457850189</v>
      </c>
      <c r="E65" s="9">
        <f t="shared" si="14"/>
        <v>0.2358981695389504</v>
      </c>
      <c r="F65" s="9">
        <f t="shared" si="15"/>
        <v>0.18548448588254771</v>
      </c>
      <c r="G65" s="9">
        <f t="shared" si="16"/>
        <v>1.0869520976909972</v>
      </c>
      <c r="H65" s="9">
        <f t="shared" si="17"/>
        <v>1.7282579054529681</v>
      </c>
      <c r="I65" s="9">
        <f t="shared" si="18"/>
        <v>4.2391172511191728</v>
      </c>
      <c r="J65" s="9">
        <f t="shared" si="19"/>
        <v>5.3912864746716282</v>
      </c>
      <c r="K65" s="11">
        <f t="shared" si="20"/>
        <v>0.5988023952095809</v>
      </c>
      <c r="L65" s="11">
        <f t="shared" si="21"/>
        <v>0.25125628140703515</v>
      </c>
      <c r="M65" s="11">
        <f t="shared" si="22"/>
        <v>0.1984126984126984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-0.24079216537014514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0.22956002328914799</v>
      </c>
      <c r="Q65" s="11">
        <f>2*'OddsRatio_working_3-way'!K65*'OddsRatio_working_3-way'!L65*'OddsRatio_working_3-way'!M65</f>
        <v>5.9703517110311563E-2</v>
      </c>
      <c r="R65" s="11">
        <f t="shared" si="23"/>
        <v>0</v>
      </c>
      <c r="S65" s="11">
        <f t="shared" si="24"/>
        <v>-0.95335337400313203</v>
      </c>
      <c r="T65" s="11">
        <f t="shared" si="25"/>
        <v>-0.24794626111915002</v>
      </c>
      <c r="U65" s="11">
        <f>'OddsRatio_working_3-way'!S65-'OddsRatio_working_3-way'!R65^2/3</f>
        <v>-0.95335337400313203</v>
      </c>
      <c r="V65" s="11">
        <f>'OddsRatio_working_3-way'!S65*'OddsRatio_working_3-way'!R65/3-2*'OddsRatio_working_3-way'!R65^3/27-'OddsRatio_working_3-way'!T65</f>
        <v>0.24794626111915002</v>
      </c>
      <c r="W65" s="11">
        <f>'OddsRatio_working_3-way'!V65^2+4*'OddsRatio_working_3-way'!U65^3/27</f>
        <v>-6.6890999212826513E-2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0.17914264401294311</v>
      </c>
      <c r="Y65" s="11">
        <f>IF('OddsRatio_working_3-way'!W65&gt;=0,IF('OddsRatio_working_3-way'!V65+SQRT('OddsRatio_working_3-way'!W65)&gt;0,0,PI()),ACOS('OddsRatio_working_3-way'!V65/(2*'OddsRatio_working_3-way'!X65)))</f>
        <v>0.80649081174899029</v>
      </c>
      <c r="Z65" s="11">
        <f>'OddsRatio_working_3-way'!X65^(1/3)*COS('OddsRatio_working_3-way'!Y65/3)</f>
        <v>0.5434760488454986</v>
      </c>
      <c r="AA65" s="11">
        <f>'OddsRatio_working_3-way'!X65^(1/3)*COS(('OddsRatio_working_3-way'!Y65+2*PI())/3)</f>
        <v>-0.40140560614326604</v>
      </c>
      <c r="AB65" s="11">
        <f>'OddsRatio_working_3-way'!X65^(1/3)*COS(('OddsRatio_working_3-way'!Y65+4*PI())/3)</f>
        <v>-0.14207044270223251</v>
      </c>
      <c r="AC65" s="11">
        <f>'OddsRatio_working_3-way'!X65^(1/3)*SIN('OddsRatio_working_3-way'!Y65/3)</f>
        <v>0.14972722642301634</v>
      </c>
      <c r="AD65" s="11">
        <f>'OddsRatio_working_3-way'!X65^(1/3)*SIN(('OddsRatio_working_3-way'!Y65+2*PI())/3)</f>
        <v>0.39580045143708614</v>
      </c>
      <c r="AE65" s="11">
        <f>'OddsRatio_working_3-way'!X65^(1/3)*SIN(('OddsRatio_working_3-way'!Y65+4*PI())/3)</f>
        <v>-0.54552767786010248</v>
      </c>
      <c r="AF65" s="11">
        <f>-'OddsRatio_working_3-way'!U65/(3*'OddsRatio_working_3-way'!X65^(1/3))*COS(('OddsRatio_working_3-way'!Y65)/3)</f>
        <v>0.5434760488454986</v>
      </c>
      <c r="AG65" s="11">
        <f>-'OddsRatio_working_3-way'!U65/(3*'OddsRatio_working_3-way'!X65^(1/3))*COS(('OddsRatio_working_3-way'!Y65+2*PI())/3)</f>
        <v>-0.40140560614326604</v>
      </c>
      <c r="AH65" s="11">
        <f>-'OddsRatio_working_3-way'!U65/(3*'OddsRatio_working_3-way'!X65^(1/3))*COS(('OddsRatio_working_3-way'!Y65+4*PI())/3)</f>
        <v>-0.14207044270223251</v>
      </c>
      <c r="AI65" s="11">
        <f>'OddsRatio_working_3-way'!U65/(3*'OddsRatio_working_3-way'!X65^(1/3))*SIN(('OddsRatio_working_3-way'!Y65)/3)</f>
        <v>-0.14972722642301634</v>
      </c>
      <c r="AJ65" s="11">
        <f>'OddsRatio_working_3-way'!U65/(3*'OddsRatio_working_3-way'!X65^(1/3))*SIN(('OddsRatio_working_3-way'!Y65+2*PI())/3)</f>
        <v>-0.39580045143708614</v>
      </c>
      <c r="AK65" s="11">
        <f>'OddsRatio_working_3-way'!U65/(3*'OddsRatio_working_3-way'!X65^(1/3))*SIN(('OddsRatio_working_3-way'!Y65+4*PI())/3)</f>
        <v>0.54552767786010248</v>
      </c>
      <c r="AL65" s="11">
        <f>'OddsRatio_working_3-way'!Z65+'OddsRatio_working_3-way'!AF65</f>
        <v>1.0869520976909972</v>
      </c>
      <c r="AM65" s="11">
        <f>'OddsRatio_working_3-way'!AA65+'OddsRatio_working_3-way'!AG65</f>
        <v>-0.80281121228653207</v>
      </c>
      <c r="AN65" s="11">
        <f>'OddsRatio_working_3-way'!AB65+'OddsRatio_working_3-way'!AH65</f>
        <v>-0.28414088540446503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1.0869520976909972</v>
      </c>
      <c r="AS65" s="11">
        <f>IF(('OddsRatio_working_3-way'!X65=0),IF(Q65&gt;0,-Q65^(1/3),(-Q65)^(1/3)),'OddsRatio_working_3-way'!AM65-'OddsRatio_working_3-way'!R65/3)</f>
        <v>-0.80281121228653207</v>
      </c>
      <c r="AT65" s="11">
        <f>IF(('OddsRatio_working_3-way'!X65=0),IF(Q65&gt;0,-Q65^(1/3),(-Q65)^(1/3)),'OddsRatio_working_3-way'!AN65-'OddsRatio_working_3-way'!R65/3)</f>
        <v>-0.28414088540446503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3.72</v>
      </c>
      <c r="B66" s="4">
        <f>IF('True_Odds_Calculator_3-way'!B67="","",'True_Odds_Calculator_3-way'!B67)</f>
        <v>3.42</v>
      </c>
      <c r="C66" s="4">
        <f>IF('True_Odds_Calculator_3-way'!C67="","",'True_Odds_Calculator_3-way'!C67)</f>
        <v>2.06</v>
      </c>
      <c r="D66" s="9">
        <f t="shared" si="13"/>
        <v>0.25487080425289599</v>
      </c>
      <c r="E66" s="9">
        <f t="shared" si="14"/>
        <v>0.27769250974374354</v>
      </c>
      <c r="F66" s="9">
        <f t="shared" si="15"/>
        <v>0.46743668600336058</v>
      </c>
      <c r="G66" s="9">
        <f t="shared" si="16"/>
        <v>1.0748369475388899</v>
      </c>
      <c r="H66" s="9">
        <f t="shared" si="17"/>
        <v>3.923556497305781</v>
      </c>
      <c r="I66" s="9">
        <f t="shared" si="18"/>
        <v>3.6011054130441131</v>
      </c>
      <c r="J66" s="9">
        <f t="shared" si="19"/>
        <v>2.1393271643912235</v>
      </c>
      <c r="K66" s="11">
        <f t="shared" si="20"/>
        <v>0.26881720430107525</v>
      </c>
      <c r="L66" s="11">
        <f t="shared" si="21"/>
        <v>0.29239766081871343</v>
      </c>
      <c r="M66" s="11">
        <f t="shared" si="22"/>
        <v>0.4854368932038835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-0.26622808543787013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0.23656768674653189</v>
      </c>
      <c r="Q66" s="11">
        <f>2*'OddsRatio_working_3-way'!K66*'OddsRatio_working_3-way'!L66*'OddsRatio_working_3-way'!M66</f>
        <v>7.631215701501029E-2</v>
      </c>
      <c r="R66" s="11">
        <f t="shared" si="23"/>
        <v>0</v>
      </c>
      <c r="S66" s="11">
        <f t="shared" si="24"/>
        <v>-0.88859027159904913</v>
      </c>
      <c r="T66" s="11">
        <f t="shared" si="25"/>
        <v>-0.28664202309646747</v>
      </c>
      <c r="U66" s="11">
        <f>'OddsRatio_working_3-way'!S66-'OddsRatio_working_3-way'!R66^2/3</f>
        <v>-0.88859027159904913</v>
      </c>
      <c r="V66" s="11">
        <f>'OddsRatio_working_3-way'!S66*'OddsRatio_working_3-way'!R66/3-2*'OddsRatio_working_3-way'!R66^3/27-'OddsRatio_working_3-way'!T66</f>
        <v>0.28664202309646747</v>
      </c>
      <c r="W66" s="11">
        <f>'OddsRatio_working_3-way'!V66^2+4*'OddsRatio_working_3-way'!U66^3/27</f>
        <v>-2.1780701081303186E-2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0.16120200873914303</v>
      </c>
      <c r="Y66" s="11">
        <f>IF('OddsRatio_working_3-way'!W66&gt;=0,IF('OddsRatio_working_3-way'!V66+SQRT('OddsRatio_working_3-way'!W66)&gt;0,0,PI()),ACOS('OddsRatio_working_3-way'!V66/(2*'OddsRatio_working_3-way'!X66)))</f>
        <v>0.47547129392236398</v>
      </c>
      <c r="Z66" s="11">
        <f>'OddsRatio_working_3-way'!X66^(1/3)*COS('OddsRatio_working_3-way'!Y66/3)</f>
        <v>0.53741847376944496</v>
      </c>
      <c r="AA66" s="11">
        <f>'OddsRatio_working_3-way'!X66^(1/3)*COS(('OddsRatio_working_3-way'!Y66+2*PI())/3)</f>
        <v>-0.34309744790133884</v>
      </c>
      <c r="AB66" s="11">
        <f>'OddsRatio_working_3-way'!X66^(1/3)*COS(('OddsRatio_working_3-way'!Y66+4*PI())/3)</f>
        <v>-0.19432102586810615</v>
      </c>
      <c r="AC66" s="11">
        <f>'OddsRatio_working_3-way'!X66^(1/3)*SIN('OddsRatio_working_3-way'!Y66/3)</f>
        <v>8.5896107309956227E-2</v>
      </c>
      <c r="AD66" s="11">
        <f>'OddsRatio_working_3-way'!X66^(1/3)*SIN(('OddsRatio_working_3-way'!Y66+2*PI())/3)</f>
        <v>0.42246999709242211</v>
      </c>
      <c r="AE66" s="11">
        <f>'OddsRatio_working_3-way'!X66^(1/3)*SIN(('OddsRatio_working_3-way'!Y66+4*PI())/3)</f>
        <v>-0.50836610440237839</v>
      </c>
      <c r="AF66" s="11">
        <f>-'OddsRatio_working_3-way'!U66/(3*'OddsRatio_working_3-way'!X66^(1/3))*COS(('OddsRatio_working_3-way'!Y66)/3)</f>
        <v>0.53741847376944496</v>
      </c>
      <c r="AG66" s="11">
        <f>-'OddsRatio_working_3-way'!U66/(3*'OddsRatio_working_3-way'!X66^(1/3))*COS(('OddsRatio_working_3-way'!Y66+2*PI())/3)</f>
        <v>-0.34309744790133884</v>
      </c>
      <c r="AH66" s="11">
        <f>-'OddsRatio_working_3-way'!U66/(3*'OddsRatio_working_3-way'!X66^(1/3))*COS(('OddsRatio_working_3-way'!Y66+4*PI())/3)</f>
        <v>-0.19432102586810615</v>
      </c>
      <c r="AI66" s="11">
        <f>'OddsRatio_working_3-way'!U66/(3*'OddsRatio_working_3-way'!X66^(1/3))*SIN(('OddsRatio_working_3-way'!Y66)/3)</f>
        <v>-8.5896107309956227E-2</v>
      </c>
      <c r="AJ66" s="11">
        <f>'OddsRatio_working_3-way'!U66/(3*'OddsRatio_working_3-way'!X66^(1/3))*SIN(('OddsRatio_working_3-way'!Y66+2*PI())/3)</f>
        <v>-0.42246999709242211</v>
      </c>
      <c r="AK66" s="11">
        <f>'OddsRatio_working_3-way'!U66/(3*'OddsRatio_working_3-way'!X66^(1/3))*SIN(('OddsRatio_working_3-way'!Y66+4*PI())/3)</f>
        <v>0.50836610440237839</v>
      </c>
      <c r="AL66" s="11">
        <f>'OddsRatio_working_3-way'!Z66+'OddsRatio_working_3-way'!AF66</f>
        <v>1.0748369475388899</v>
      </c>
      <c r="AM66" s="11">
        <f>'OddsRatio_working_3-way'!AA66+'OddsRatio_working_3-way'!AG66</f>
        <v>-0.68619489580267767</v>
      </c>
      <c r="AN66" s="11">
        <f>'OddsRatio_working_3-way'!AB66+'OddsRatio_working_3-way'!AH66</f>
        <v>-0.3886420517362123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1.0748369475388899</v>
      </c>
      <c r="AS66" s="11">
        <f>IF(('OddsRatio_working_3-way'!X66=0),IF(Q66&gt;0,-Q66^(1/3),(-Q66)^(1/3)),'OddsRatio_working_3-way'!AM66-'OddsRatio_working_3-way'!R66/3)</f>
        <v>-0.68619489580267767</v>
      </c>
      <c r="AT66" s="11">
        <f>IF(('OddsRatio_working_3-way'!X66=0),IF(Q66&gt;0,-Q66^(1/3),(-Q66)^(1/3)),'OddsRatio_working_3-way'!AN66-'OddsRatio_working_3-way'!R66/3)</f>
        <v>-0.3886420517362123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2.5499999999999998</v>
      </c>
      <c r="B67" s="4">
        <f>IF('True_Odds_Calculator_3-way'!B68="","",'True_Odds_Calculator_3-way'!B68)</f>
        <v>3.03</v>
      </c>
      <c r="C67" s="4">
        <f>IF('True_Odds_Calculator_3-way'!C68="","",'True_Odds_Calculator_3-way'!C68)</f>
        <v>3.1</v>
      </c>
      <c r="D67" s="9">
        <f t="shared" si="13"/>
        <v>0.37637219613687045</v>
      </c>
      <c r="E67" s="9">
        <f t="shared" si="14"/>
        <v>0.31545117688517282</v>
      </c>
      <c r="F67" s="9">
        <f t="shared" si="15"/>
        <v>0.30817662697795706</v>
      </c>
      <c r="G67" s="9">
        <f t="shared" si="16"/>
        <v>1.0689963890825243</v>
      </c>
      <c r="H67" s="9">
        <f t="shared" si="17"/>
        <v>2.6569444030779117</v>
      </c>
      <c r="I67" s="9">
        <f t="shared" si="18"/>
        <v>3.1700626698375238</v>
      </c>
      <c r="J67" s="9">
        <f t="shared" si="19"/>
        <v>3.2448924170733005</v>
      </c>
      <c r="K67" s="11">
        <f t="shared" si="20"/>
        <v>0.39215686274509809</v>
      </c>
      <c r="L67" s="11">
        <f t="shared" si="21"/>
        <v>0.33003300330033003</v>
      </c>
      <c r="M67" s="11">
        <f t="shared" si="22"/>
        <v>0.32258064516129031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-0.27586876334692301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0.23713946347196391</v>
      </c>
      <c r="Q67" s="11">
        <f>2*'OddsRatio_working_3-way'!K67*'OddsRatio_working_3-way'!L67*'OddsRatio_working_3-way'!M67</f>
        <v>8.349981108167745E-2</v>
      </c>
      <c r="R67" s="11">
        <f t="shared" si="23"/>
        <v>0</v>
      </c>
      <c r="S67" s="11">
        <f t="shared" si="24"/>
        <v>-0.8596096948234242</v>
      </c>
      <c r="T67" s="11">
        <f t="shared" si="25"/>
        <v>-0.30267947000824802</v>
      </c>
      <c r="U67" s="11">
        <f>'OddsRatio_working_3-way'!S67-'OddsRatio_working_3-way'!R67^2/3</f>
        <v>-0.8596096948234242</v>
      </c>
      <c r="V67" s="11">
        <f>'OddsRatio_working_3-way'!S67*'OddsRatio_working_3-way'!R67/3-2*'OddsRatio_working_3-way'!R67^3/27-'OddsRatio_working_3-way'!T67</f>
        <v>0.30267947000824802</v>
      </c>
      <c r="W67" s="11">
        <f>'OddsRatio_working_3-way'!V67^2+4*'OddsRatio_working_3-way'!U67^3/27</f>
        <v>-2.487417523990218E-3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0.15338047389454773</v>
      </c>
      <c r="Y67" s="11">
        <f>IF('OddsRatio_working_3-way'!W67&gt;=0,IF('OddsRatio_working_3-way'!V67+SQRT('OddsRatio_working_3-way'!W67)&gt;0,0,PI()),ACOS('OddsRatio_working_3-way'!V67/(2*'OddsRatio_working_3-way'!X67)))</f>
        <v>0.1633075962187962</v>
      </c>
      <c r="Z67" s="11">
        <f>'OddsRatio_working_3-way'!X67^(1/3)*COS('OddsRatio_working_3-way'!Y67/3)</f>
        <v>0.53449819454126224</v>
      </c>
      <c r="AA67" s="11">
        <f>'OddsRatio_working_3-way'!X67^(1/3)*COS(('OddsRatio_working_3-way'!Y67+2*PI())/3)</f>
        <v>-0.29247178011671843</v>
      </c>
      <c r="AB67" s="11">
        <f>'OddsRatio_working_3-way'!X67^(1/3)*COS(('OddsRatio_working_3-way'!Y67+4*PI())/3)</f>
        <v>-0.24202641442454395</v>
      </c>
      <c r="AC67" s="11">
        <f>'OddsRatio_working_3-way'!X67^(1/3)*SIN('OddsRatio_working_3-way'!Y67/3)</f>
        <v>2.9124645461746156E-2</v>
      </c>
      <c r="AD67" s="11">
        <f>'OddsRatio_working_3-way'!X67^(1/3)*SIN(('OddsRatio_working_3-way'!Y67+2*PI())/3)</f>
        <v>0.44832669201877701</v>
      </c>
      <c r="AE67" s="11">
        <f>'OddsRatio_working_3-way'!X67^(1/3)*SIN(('OddsRatio_working_3-way'!Y67+4*PI())/3)</f>
        <v>-0.4774513374805231</v>
      </c>
      <c r="AF67" s="11">
        <f>-'OddsRatio_working_3-way'!U67/(3*'OddsRatio_working_3-way'!X67^(1/3))*COS(('OddsRatio_working_3-way'!Y67)/3)</f>
        <v>0.53449819454126213</v>
      </c>
      <c r="AG67" s="11">
        <f>-'OddsRatio_working_3-way'!U67/(3*'OddsRatio_working_3-way'!X67^(1/3))*COS(('OddsRatio_working_3-way'!Y67+2*PI())/3)</f>
        <v>-0.29247178011671837</v>
      </c>
      <c r="AH67" s="11">
        <f>-'OddsRatio_working_3-way'!U67/(3*'OddsRatio_working_3-way'!X67^(1/3))*COS(('OddsRatio_working_3-way'!Y67+4*PI())/3)</f>
        <v>-0.2420264144245439</v>
      </c>
      <c r="AI67" s="11">
        <f>'OddsRatio_working_3-way'!U67/(3*'OddsRatio_working_3-way'!X67^(1/3))*SIN(('OddsRatio_working_3-way'!Y67)/3)</f>
        <v>-2.9124645461746153E-2</v>
      </c>
      <c r="AJ67" s="11">
        <f>'OddsRatio_working_3-way'!U67/(3*'OddsRatio_working_3-way'!X67^(1/3))*SIN(('OddsRatio_working_3-way'!Y67+2*PI())/3)</f>
        <v>-0.4483266920187769</v>
      </c>
      <c r="AK67" s="11">
        <f>'OddsRatio_working_3-way'!U67/(3*'OddsRatio_working_3-way'!X67^(1/3))*SIN(('OddsRatio_working_3-way'!Y67+4*PI())/3)</f>
        <v>0.47745133748052299</v>
      </c>
      <c r="AL67" s="11">
        <f>'OddsRatio_working_3-way'!Z67+'OddsRatio_working_3-way'!AF67</f>
        <v>1.0689963890825243</v>
      </c>
      <c r="AM67" s="11">
        <f>'OddsRatio_working_3-way'!AA67+'OddsRatio_working_3-way'!AG67</f>
        <v>-0.58494356023343674</v>
      </c>
      <c r="AN67" s="11">
        <f>'OddsRatio_working_3-way'!AB67+'OddsRatio_working_3-way'!AH67</f>
        <v>-0.48405282884908785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1.0689963890825243</v>
      </c>
      <c r="AS67" s="11">
        <f>IF(('OddsRatio_working_3-way'!X67=0),IF(Q67&gt;0,-Q67^(1/3),(-Q67)^(1/3)),'OddsRatio_working_3-way'!AM67-'OddsRatio_working_3-way'!R67/3)</f>
        <v>-0.58494356023343674</v>
      </c>
      <c r="AT67" s="11">
        <f>IF(('OddsRatio_working_3-way'!X67=0),IF(Q67&gt;0,-Q67^(1/3),(-Q67)^(1/3)),'OddsRatio_working_3-way'!AN67-'OddsRatio_working_3-way'!R67/3)</f>
        <v>-0.48405282884908785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4.2300000000000004</v>
      </c>
      <c r="B68" s="4">
        <f>IF('True_Odds_Calculator_3-way'!B69="","",'True_Odds_Calculator_3-way'!B69)</f>
        <v>3.25</v>
      </c>
      <c r="C68" s="4">
        <f>IF('True_Odds_Calculator_3-way'!C69="","",'True_Odds_Calculator_3-way'!C69)</f>
        <v>1.99</v>
      </c>
      <c r="D68" s="9">
        <f t="shared" ref="D68:D131" si="26">(K68/(AR68+K68-(AR68*K68)))</f>
        <v>0.22345152384161751</v>
      </c>
      <c r="E68" s="9">
        <f t="shared" ref="E68:E131" si="27">(L68/(AR68+L68-(AR68*L68)))</f>
        <v>0.29232626150573043</v>
      </c>
      <c r="F68" s="9">
        <f t="shared" ref="F68:F131" si="28">(M68/(AR68+M68-(AR68*M68)))</f>
        <v>0.48422221465265175</v>
      </c>
      <c r="G68" s="9">
        <f t="shared" ref="G68:G131" si="29">AR68</f>
        <v>1.0759268083987834</v>
      </c>
      <c r="H68" s="9">
        <f t="shared" ref="H68:H131" si="30">IF(A68="","",1/D68)</f>
        <v>4.4752435911280708</v>
      </c>
      <c r="I68" s="9">
        <f t="shared" ref="I68:I131" si="31">IF(B68="","",1/E68)</f>
        <v>3.4208353188972627</v>
      </c>
      <c r="J68" s="9">
        <f t="shared" ref="J68:J131" si="32">IF(C68="","",1/F68)</f>
        <v>2.0651675403147962</v>
      </c>
      <c r="K68" s="11">
        <f t="shared" ref="K68:K131" si="33">1/A68</f>
        <v>0.23640661938534277</v>
      </c>
      <c r="L68" s="11">
        <f t="shared" ref="L68:L131" si="34">1/B68</f>
        <v>0.30769230769230771</v>
      </c>
      <c r="M68" s="11">
        <f t="shared" ref="M68:M131" si="35">1/C68</f>
        <v>0.50251256281407031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-0.26299254044362552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0.23649800192086085</v>
      </c>
      <c r="Q68" s="11">
        <f>2*'OddsRatio_working_3-way'!K68*'OddsRatio_working_3-way'!L68*'OddsRatio_working_3-way'!M68</f>
        <v>7.3106028414485588E-2</v>
      </c>
      <c r="R68" s="11">
        <f t="shared" ref="R68:R131" si="36">O68/N68</f>
        <v>0</v>
      </c>
      <c r="S68" s="11">
        <f t="shared" ref="S68:S131" si="37">P68/N68</f>
        <v>-0.89925745240502752</v>
      </c>
      <c r="T68" s="11">
        <f t="shared" ref="T68:T131" si="38">Q68/N68</f>
        <v>-0.27797757415920482</v>
      </c>
      <c r="U68" s="11">
        <f>'OddsRatio_working_3-way'!S68-'OddsRatio_working_3-way'!R68^2/3</f>
        <v>-0.89925745240502752</v>
      </c>
      <c r="V68" s="11">
        <f>'OddsRatio_working_3-way'!S68*'OddsRatio_working_3-way'!R68/3-2*'OddsRatio_working_3-way'!R68^3/27-'OddsRatio_working_3-way'!T68</f>
        <v>0.27797757415920482</v>
      </c>
      <c r="W68" s="11">
        <f>'OddsRatio_working_3-way'!V68^2+4*'OddsRatio_working_3-way'!U68^3/27</f>
        <v>-3.046137162049066E-2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0.16411345416808981</v>
      </c>
      <c r="Y68" s="11">
        <f>IF('OddsRatio_working_3-way'!W68&gt;=0,IF('OddsRatio_working_3-way'!V68+SQRT('OddsRatio_working_3-way'!W68)&gt;0,0,PI()),ACOS('OddsRatio_working_3-way'!V68/(2*'OddsRatio_working_3-way'!X68)))</f>
        <v>0.56065553207750907</v>
      </c>
      <c r="Z68" s="11">
        <f>'OddsRatio_working_3-way'!X68^(1/3)*COS('OddsRatio_working_3-way'!Y68/3)</f>
        <v>0.53796340419939159</v>
      </c>
      <c r="AA68" s="11">
        <f>'OddsRatio_working_3-way'!X68^(1/3)*COS(('OddsRatio_working_3-way'!Y68+2*PI())/3)</f>
        <v>-0.35707764359479732</v>
      </c>
      <c r="AB68" s="11">
        <f>'OddsRatio_working_3-way'!X68^(1/3)*COS(('OddsRatio_working_3-way'!Y68+4*PI())/3)</f>
        <v>-0.18088576060459413</v>
      </c>
      <c r="AC68" s="11">
        <f>'OddsRatio_working_3-way'!X68^(1/3)*SIN('OddsRatio_working_3-way'!Y68/3)</f>
        <v>0.10172443107342087</v>
      </c>
      <c r="AD68" s="11">
        <f>'OddsRatio_working_3-way'!X68^(1/3)*SIN(('OddsRatio_working_3-way'!Y68+2*PI())/3)</f>
        <v>0.41502775880631887</v>
      </c>
      <c r="AE68" s="11">
        <f>'OddsRatio_working_3-way'!X68^(1/3)*SIN(('OddsRatio_working_3-way'!Y68+4*PI())/3)</f>
        <v>-0.5167521898797397</v>
      </c>
      <c r="AF68" s="11">
        <f>-'OddsRatio_working_3-way'!U68/(3*'OddsRatio_working_3-way'!X68^(1/3))*COS(('OddsRatio_working_3-way'!Y68)/3)</f>
        <v>0.5379634041993917</v>
      </c>
      <c r="AG68" s="11">
        <f>-'OddsRatio_working_3-way'!U68/(3*'OddsRatio_working_3-way'!X68^(1/3))*COS(('OddsRatio_working_3-way'!Y68+2*PI())/3)</f>
        <v>-0.35707764359479738</v>
      </c>
      <c r="AH68" s="11">
        <f>-'OddsRatio_working_3-way'!U68/(3*'OddsRatio_working_3-way'!X68^(1/3))*COS(('OddsRatio_working_3-way'!Y68+4*PI())/3)</f>
        <v>-0.18088576060459419</v>
      </c>
      <c r="AI68" s="11">
        <f>'OddsRatio_working_3-way'!U68/(3*'OddsRatio_working_3-way'!X68^(1/3))*SIN(('OddsRatio_working_3-way'!Y68)/3)</f>
        <v>-0.1017244310734209</v>
      </c>
      <c r="AJ68" s="11">
        <f>'OddsRatio_working_3-way'!U68/(3*'OddsRatio_working_3-way'!X68^(1/3))*SIN(('OddsRatio_working_3-way'!Y68+2*PI())/3)</f>
        <v>-0.41502775880631892</v>
      </c>
      <c r="AK68" s="11">
        <f>'OddsRatio_working_3-way'!U68/(3*'OddsRatio_working_3-way'!X68^(1/3))*SIN(('OddsRatio_working_3-way'!Y68+4*PI())/3)</f>
        <v>0.51675218987973981</v>
      </c>
      <c r="AL68" s="11">
        <f>'OddsRatio_working_3-way'!Z68+'OddsRatio_working_3-way'!AF68</f>
        <v>1.0759268083987834</v>
      </c>
      <c r="AM68" s="11">
        <f>'OddsRatio_working_3-way'!AA68+'OddsRatio_working_3-way'!AG68</f>
        <v>-0.71415528718959465</v>
      </c>
      <c r="AN68" s="11">
        <f>'OddsRatio_working_3-way'!AB68+'OddsRatio_working_3-way'!AH68</f>
        <v>-0.36177152120918832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1.0759268083987834</v>
      </c>
      <c r="AS68" s="11">
        <f>IF(('OddsRatio_working_3-way'!X68=0),IF(Q68&gt;0,-Q68^(1/3),(-Q68)^(1/3)),'OddsRatio_working_3-way'!AM68-'OddsRatio_working_3-way'!R68/3)</f>
        <v>-0.71415528718959465</v>
      </c>
      <c r="AT68" s="11">
        <f>IF(('OddsRatio_working_3-way'!X68=0),IF(Q68&gt;0,-Q68^(1/3),(-Q68)^(1/3)),'OddsRatio_working_3-way'!AN68-'OddsRatio_working_3-way'!R68/3)</f>
        <v>-0.36177152120918832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1.97</v>
      </c>
      <c r="B69" s="4">
        <f>IF('True_Odds_Calculator_3-way'!B70="","",'True_Odds_Calculator_3-way'!B70)</f>
        <v>3.6</v>
      </c>
      <c r="C69" s="4">
        <f>IF('True_Odds_Calculator_3-way'!C70="","",'True_Odds_Calculator_3-way'!C70)</f>
        <v>3.67</v>
      </c>
      <c r="D69" s="9">
        <f t="shared" si="26"/>
        <v>0.4850341803064197</v>
      </c>
      <c r="E69" s="9">
        <f t="shared" si="27"/>
        <v>0.26002246083753006</v>
      </c>
      <c r="F69" s="9">
        <f t="shared" si="28"/>
        <v>0.25494335885605002</v>
      </c>
      <c r="G69" s="9">
        <f t="shared" si="29"/>
        <v>1.0945467745940232</v>
      </c>
      <c r="H69" s="9">
        <f t="shared" si="30"/>
        <v>2.0617103713562028</v>
      </c>
      <c r="I69" s="9">
        <f t="shared" si="31"/>
        <v>3.8458216139444601</v>
      </c>
      <c r="J69" s="9">
        <f t="shared" si="32"/>
        <v>3.9224398881660423</v>
      </c>
      <c r="K69" s="11">
        <f t="shared" si="33"/>
        <v>0.50761421319796951</v>
      </c>
      <c r="L69" s="11">
        <f t="shared" si="34"/>
        <v>0.27777777777777779</v>
      </c>
      <c r="M69" s="11">
        <f t="shared" si="35"/>
        <v>0.27247956403269757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-0.25871496608989508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0.23974513248223811</v>
      </c>
      <c r="Q69" s="11">
        <f>2*'OddsRatio_working_3-way'!K69*'OddsRatio_working_3-way'!L69*'OddsRatio_working_3-way'!M69</f>
        <v>7.6841388616101958E-2</v>
      </c>
      <c r="R69" s="11">
        <f t="shared" si="36"/>
        <v>0</v>
      </c>
      <c r="S69" s="11">
        <f t="shared" si="37"/>
        <v>-0.92667670566431182</v>
      </c>
      <c r="T69" s="11">
        <f t="shared" si="38"/>
        <v>-0.29701176463599738</v>
      </c>
      <c r="U69" s="11">
        <f>'OddsRatio_working_3-way'!S69-'OddsRatio_working_3-way'!R69^2/3</f>
        <v>-0.92667670566431182</v>
      </c>
      <c r="V69" s="11">
        <f>'OddsRatio_working_3-way'!S69*'OddsRatio_working_3-way'!R69/3-2*'OddsRatio_working_3-way'!R69^3/27-'OddsRatio_working_3-way'!T69</f>
        <v>0.29701176463599738</v>
      </c>
      <c r="W69" s="11">
        <f>'OddsRatio_working_3-way'!V69^2+4*'OddsRatio_working_3-way'!U69^3/27</f>
        <v>-2.9675096858863256E-2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0.17167635625724087</v>
      </c>
      <c r="Y69" s="11">
        <f>IF('OddsRatio_working_3-way'!W69&gt;=0,IF('OddsRatio_working_3-way'!V69+SQRT('OddsRatio_working_3-way'!W69)&gt;0,0,PI()),ACOS('OddsRatio_working_3-way'!V69/(2*'OddsRatio_working_3-way'!X69)))</f>
        <v>0.52557822427822987</v>
      </c>
      <c r="Z69" s="11">
        <f>'OddsRatio_working_3-way'!X69^(1/3)*COS('OddsRatio_working_3-way'!Y69/3)</f>
        <v>0.54727338729701158</v>
      </c>
      <c r="AA69" s="11">
        <f>'OddsRatio_working_3-way'!X69^(1/3)*COS(('OddsRatio_working_3-way'!Y69+2*PI())/3)</f>
        <v>-0.35752981662899397</v>
      </c>
      <c r="AB69" s="11">
        <f>'OddsRatio_working_3-way'!X69^(1/3)*COS(('OddsRatio_working_3-way'!Y69+4*PI())/3)</f>
        <v>-0.1897435706680177</v>
      </c>
      <c r="AC69" s="11">
        <f>'OddsRatio_working_3-way'!X69^(1/3)*SIN('OddsRatio_working_3-way'!Y69/3)</f>
        <v>9.6871434271886436E-2</v>
      </c>
      <c r="AD69" s="11">
        <f>'OddsRatio_working_3-way'!X69^(1/3)*SIN(('OddsRatio_working_3-way'!Y69+2*PI())/3)</f>
        <v>0.42551693907842864</v>
      </c>
      <c r="AE69" s="11">
        <f>'OddsRatio_working_3-way'!X69^(1/3)*SIN(('OddsRatio_working_3-way'!Y69+4*PI())/3)</f>
        <v>-0.52238837335031518</v>
      </c>
      <c r="AF69" s="11">
        <f>-'OddsRatio_working_3-way'!U69/(3*'OddsRatio_working_3-way'!X69^(1/3))*COS(('OddsRatio_working_3-way'!Y69)/3)</f>
        <v>0.54727338729701158</v>
      </c>
      <c r="AG69" s="11">
        <f>-'OddsRatio_working_3-way'!U69/(3*'OddsRatio_working_3-way'!X69^(1/3))*COS(('OddsRatio_working_3-way'!Y69+2*PI())/3)</f>
        <v>-0.35752981662899397</v>
      </c>
      <c r="AH69" s="11">
        <f>-'OddsRatio_working_3-way'!U69/(3*'OddsRatio_working_3-way'!X69^(1/3))*COS(('OddsRatio_working_3-way'!Y69+4*PI())/3)</f>
        <v>-0.1897435706680177</v>
      </c>
      <c r="AI69" s="11">
        <f>'OddsRatio_working_3-way'!U69/(3*'OddsRatio_working_3-way'!X69^(1/3))*SIN(('OddsRatio_working_3-way'!Y69)/3)</f>
        <v>-9.6871434271886436E-2</v>
      </c>
      <c r="AJ69" s="11">
        <f>'OddsRatio_working_3-way'!U69/(3*'OddsRatio_working_3-way'!X69^(1/3))*SIN(('OddsRatio_working_3-way'!Y69+2*PI())/3)</f>
        <v>-0.42551693907842864</v>
      </c>
      <c r="AK69" s="11">
        <f>'OddsRatio_working_3-way'!U69/(3*'OddsRatio_working_3-way'!X69^(1/3))*SIN(('OddsRatio_working_3-way'!Y69+4*PI())/3)</f>
        <v>0.52238837335031518</v>
      </c>
      <c r="AL69" s="11">
        <f>'OddsRatio_working_3-way'!Z69+'OddsRatio_working_3-way'!AF69</f>
        <v>1.0945467745940232</v>
      </c>
      <c r="AM69" s="11">
        <f>'OddsRatio_working_3-way'!AA69+'OddsRatio_working_3-way'!AG69</f>
        <v>-0.71505963325798794</v>
      </c>
      <c r="AN69" s="11">
        <f>'OddsRatio_working_3-way'!AB69+'OddsRatio_working_3-way'!AH69</f>
        <v>-0.37948714133603539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1.0945467745940232</v>
      </c>
      <c r="AS69" s="11">
        <f>IF(('OddsRatio_working_3-way'!X69=0),IF(Q69&gt;0,-Q69^(1/3),(-Q69)^(1/3)),'OddsRatio_working_3-way'!AM69-'OddsRatio_working_3-way'!R69/3)</f>
        <v>-0.71505963325798794</v>
      </c>
      <c r="AT69" s="11">
        <f>IF(('OddsRatio_working_3-way'!X69=0),IF(Q69&gt;0,-Q69^(1/3),(-Q69)^(1/3)),'OddsRatio_working_3-way'!AN69-'OddsRatio_working_3-way'!R69/3)</f>
        <v>-0.37948714133603539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2.34</v>
      </c>
      <c r="B70" s="4">
        <f>IF('True_Odds_Calculator_3-way'!B71="","",'True_Odds_Calculator_3-way'!B71)</f>
        <v>3.1</v>
      </c>
      <c r="C70" s="4">
        <f>IF('True_Odds_Calculator_3-way'!C71="","",'True_Odds_Calculator_3-way'!C71)</f>
        <v>3.27</v>
      </c>
      <c r="D70" s="9">
        <f t="shared" si="26"/>
        <v>0.4070368796133666</v>
      </c>
      <c r="E70" s="9">
        <f t="shared" si="27"/>
        <v>0.30459822867024788</v>
      </c>
      <c r="F70" s="9">
        <f t="shared" si="28"/>
        <v>0.28836489171638552</v>
      </c>
      <c r="G70" s="9">
        <f t="shared" si="29"/>
        <v>1.0871491343822131</v>
      </c>
      <c r="H70" s="9">
        <f t="shared" si="30"/>
        <v>2.4567798400721652</v>
      </c>
      <c r="I70" s="9">
        <f t="shared" si="31"/>
        <v>3.2830131822026467</v>
      </c>
      <c r="J70" s="9">
        <f t="shared" si="32"/>
        <v>3.4678285350476243</v>
      </c>
      <c r="K70" s="11">
        <f t="shared" si="33"/>
        <v>0.42735042735042739</v>
      </c>
      <c r="L70" s="11">
        <f t="shared" si="34"/>
        <v>0.32258064516129031</v>
      </c>
      <c r="M70" s="11">
        <f t="shared" si="35"/>
        <v>0.3058103975535168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-0.26929274073399545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0.2407192404232949</v>
      </c>
      <c r="Q70" s="11">
        <f>2*'OddsRatio_working_3-way'!K70*'OddsRatio_working_3-way'!L70*'OddsRatio_working_3-way'!M70</f>
        <v>8.4314970375935147E-2</v>
      </c>
      <c r="R70" s="11">
        <f t="shared" si="36"/>
        <v>0</v>
      </c>
      <c r="S70" s="11">
        <f t="shared" si="37"/>
        <v>-0.89389427938971011</v>
      </c>
      <c r="T70" s="11">
        <f t="shared" si="38"/>
        <v>-0.31309782115226265</v>
      </c>
      <c r="U70" s="11">
        <f>'OddsRatio_working_3-way'!S70-'OddsRatio_working_3-way'!R70^2/3</f>
        <v>-0.89389427938971011</v>
      </c>
      <c r="V70" s="11">
        <f>'OddsRatio_working_3-way'!S70*'OddsRatio_working_3-way'!R70/3-2*'OddsRatio_working_3-way'!R70^3/27-'OddsRatio_working_3-way'!T70</f>
        <v>0.31309782115226265</v>
      </c>
      <c r="W70" s="11">
        <f>'OddsRatio_working_3-way'!V70^2+4*'OddsRatio_working_3-way'!U70^3/27</f>
        <v>-7.7865731781600195E-3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0.16264748598460896</v>
      </c>
      <c r="Y70" s="11">
        <f>IF('OddsRatio_working_3-way'!W70&gt;=0,IF('OddsRatio_working_3-way'!V70+SQRT('OddsRatio_working_3-way'!W70)&gt;0,0,PI()),ACOS('OddsRatio_working_3-way'!V70/(2*'OddsRatio_working_3-way'!X70)))</f>
        <v>0.27470841226155129</v>
      </c>
      <c r="Z70" s="11">
        <f>'OddsRatio_working_3-way'!X70^(1/3)*COS('OddsRatio_working_3-way'!Y70/3)</f>
        <v>0.54357456719110664</v>
      </c>
      <c r="AA70" s="11">
        <f>'OddsRatio_working_3-way'!X70^(1/3)*COS(('OddsRatio_working_3-way'!Y70+2*PI())/3)</f>
        <v>-0.31501444258938949</v>
      </c>
      <c r="AB70" s="11">
        <f>'OddsRatio_working_3-way'!X70^(1/3)*COS(('OddsRatio_working_3-way'!Y70+4*PI())/3)</f>
        <v>-0.22856012460171726</v>
      </c>
      <c r="AC70" s="11">
        <f>'OddsRatio_working_3-way'!X70^(1/3)*SIN('OddsRatio_working_3-way'!Y70/3)</f>
        <v>4.9914423762788068E-2</v>
      </c>
      <c r="AD70" s="11">
        <f>'OddsRatio_working_3-way'!X70^(1/3)*SIN(('OddsRatio_working_3-way'!Y70+2*PI())/3)</f>
        <v>0.44579217215723554</v>
      </c>
      <c r="AE70" s="11">
        <f>'OddsRatio_working_3-way'!X70^(1/3)*SIN(('OddsRatio_working_3-way'!Y70+4*PI())/3)</f>
        <v>-0.49570659592002364</v>
      </c>
      <c r="AF70" s="11">
        <f>-'OddsRatio_working_3-way'!U70/(3*'OddsRatio_working_3-way'!X70^(1/3))*COS(('OddsRatio_working_3-way'!Y70)/3)</f>
        <v>0.54357456719110653</v>
      </c>
      <c r="AG70" s="11">
        <f>-'OddsRatio_working_3-way'!U70/(3*'OddsRatio_working_3-way'!X70^(1/3))*COS(('OddsRatio_working_3-way'!Y70+2*PI())/3)</f>
        <v>-0.31501444258938943</v>
      </c>
      <c r="AH70" s="11">
        <f>-'OddsRatio_working_3-way'!U70/(3*'OddsRatio_working_3-way'!X70^(1/3))*COS(('OddsRatio_working_3-way'!Y70+4*PI())/3)</f>
        <v>-0.22856012460171721</v>
      </c>
      <c r="AI70" s="11">
        <f>'OddsRatio_working_3-way'!U70/(3*'OddsRatio_working_3-way'!X70^(1/3))*SIN(('OddsRatio_working_3-way'!Y70)/3)</f>
        <v>-4.9914423762788061E-2</v>
      </c>
      <c r="AJ70" s="11">
        <f>'OddsRatio_working_3-way'!U70/(3*'OddsRatio_working_3-way'!X70^(1/3))*SIN(('OddsRatio_working_3-way'!Y70+2*PI())/3)</f>
        <v>-0.44579217215723549</v>
      </c>
      <c r="AK70" s="11">
        <f>'OddsRatio_working_3-way'!U70/(3*'OddsRatio_working_3-way'!X70^(1/3))*SIN(('OddsRatio_working_3-way'!Y70+4*PI())/3)</f>
        <v>0.49570659592002353</v>
      </c>
      <c r="AL70" s="11">
        <f>'OddsRatio_working_3-way'!Z70+'OddsRatio_working_3-way'!AF70</f>
        <v>1.0871491343822131</v>
      </c>
      <c r="AM70" s="11">
        <f>'OddsRatio_working_3-way'!AA70+'OddsRatio_working_3-way'!AG70</f>
        <v>-0.63002888517877897</v>
      </c>
      <c r="AN70" s="11">
        <f>'OddsRatio_working_3-way'!AB70+'OddsRatio_working_3-way'!AH70</f>
        <v>-0.45712024920343447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1.0871491343822131</v>
      </c>
      <c r="AS70" s="11">
        <f>IF(('OddsRatio_working_3-way'!X70=0),IF(Q70&gt;0,-Q70^(1/3),(-Q70)^(1/3)),'OddsRatio_working_3-way'!AM70-'OddsRatio_working_3-way'!R70/3)</f>
        <v>-0.63002888517877897</v>
      </c>
      <c r="AT70" s="11">
        <f>IF(('OddsRatio_working_3-way'!X70=0),IF(Q70&gt;0,-Q70^(1/3),(-Q70)^(1/3)),'OddsRatio_working_3-way'!AN70-'OddsRatio_working_3-way'!R70/3)</f>
        <v>-0.45712024920343447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1.1399999999999999</v>
      </c>
      <c r="B71" s="4">
        <f>IF('True_Odds_Calculator_3-way'!B72="","",'True_Odds_Calculator_3-way'!B72)</f>
        <v>7.55</v>
      </c>
      <c r="C71" s="4">
        <f>IF('True_Odds_Calculator_3-way'!C72="","",'True_Odds_Calculator_3-way'!C72)</f>
        <v>19.37</v>
      </c>
      <c r="D71" s="9">
        <f t="shared" si="26"/>
        <v>0.85027407201828487</v>
      </c>
      <c r="E71" s="9">
        <f t="shared" si="27"/>
        <v>0.10824196981602086</v>
      </c>
      <c r="F71" s="9">
        <f t="shared" si="28"/>
        <v>4.1483958165694439E-2</v>
      </c>
      <c r="G71" s="9">
        <f t="shared" si="29"/>
        <v>1.2577955148232611</v>
      </c>
      <c r="H71" s="9">
        <f t="shared" si="30"/>
        <v>1.1760913720752564</v>
      </c>
      <c r="I71" s="9">
        <f t="shared" si="31"/>
        <v>9.2385606220923595</v>
      </c>
      <c r="J71" s="9">
        <f t="shared" si="32"/>
        <v>24.105703607303308</v>
      </c>
      <c r="K71" s="11">
        <f t="shared" si="33"/>
        <v>0.87719298245614041</v>
      </c>
      <c r="L71" s="11">
        <f t="shared" si="34"/>
        <v>0.13245033112582782</v>
      </c>
      <c r="M71" s="11">
        <f t="shared" si="35"/>
        <v>5.1626226122870413E-2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-0.10104086797319944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0.15031407303812394</v>
      </c>
      <c r="Q71" s="11">
        <f>2*'OddsRatio_working_3-way'!K71*'OddsRatio_working_3-way'!L71*'OddsRatio_working_3-way'!M71</f>
        <v>1.1996334639914121E-2</v>
      </c>
      <c r="R71" s="11">
        <f t="shared" si="36"/>
        <v>0</v>
      </c>
      <c r="S71" s="11">
        <f t="shared" si="37"/>
        <v>-1.4876561935116586</v>
      </c>
      <c r="T71" s="11">
        <f t="shared" si="38"/>
        <v>-0.11872754936246277</v>
      </c>
      <c r="U71" s="11">
        <f>'OddsRatio_working_3-way'!S71-'OddsRatio_working_3-way'!R71^2/3</f>
        <v>-1.4876561935116586</v>
      </c>
      <c r="V71" s="11">
        <f>'OddsRatio_working_3-way'!S71*'OddsRatio_working_3-way'!R71/3-2*'OddsRatio_working_3-way'!R71^3/27-'OddsRatio_working_3-way'!T71</f>
        <v>0.11872754936246277</v>
      </c>
      <c r="W71" s="11">
        <f>'OddsRatio_working_3-way'!V71^2+4*'OddsRatio_working_3-way'!U71^3/27</f>
        <v>-0.47366126359973892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0.34919818677126424</v>
      </c>
      <c r="Y71" s="11">
        <f>IF('OddsRatio_working_3-way'!W71&gt;=0,IF('OddsRatio_working_3-way'!V71+SQRT('OddsRatio_working_3-way'!W71)&gt;0,0,PI()),ACOS('OddsRatio_working_3-way'!V71/(2*'OddsRatio_working_3-way'!X71)))</f>
        <v>1.3999664166706283</v>
      </c>
      <c r="Z71" s="11">
        <f>'OddsRatio_working_3-way'!X71^(1/3)*COS('OddsRatio_working_3-way'!Y71/3)</f>
        <v>0.62889775741163056</v>
      </c>
      <c r="AA71" s="11">
        <f>'OddsRatio_working_3-way'!X71^(1/3)*COS(('OddsRatio_working_3-way'!Y71+2*PI())/3)</f>
        <v>-0.58882044505313358</v>
      </c>
      <c r="AB71" s="11">
        <f>'OddsRatio_working_3-way'!X71^(1/3)*COS(('OddsRatio_working_3-way'!Y71+4*PI())/3)</f>
        <v>-4.0077312358497E-2</v>
      </c>
      <c r="AC71" s="11">
        <f>'OddsRatio_working_3-way'!X71^(1/3)*SIN('OddsRatio_working_3-way'!Y71/3)</f>
        <v>0.31681699537720698</v>
      </c>
      <c r="AD71" s="11">
        <f>'OddsRatio_working_3-way'!X71^(1/3)*SIN(('OddsRatio_working_3-way'!Y71+2*PI())/3)</f>
        <v>0.38623293661293201</v>
      </c>
      <c r="AE71" s="11">
        <f>'OddsRatio_working_3-way'!X71^(1/3)*SIN(('OddsRatio_working_3-way'!Y71+4*PI())/3)</f>
        <v>-0.70304993199013888</v>
      </c>
      <c r="AF71" s="11">
        <f>-'OddsRatio_working_3-way'!U71/(3*'OddsRatio_working_3-way'!X71^(1/3))*COS(('OddsRatio_working_3-way'!Y71)/3)</f>
        <v>0.62889775741163068</v>
      </c>
      <c r="AG71" s="11">
        <f>-'OddsRatio_working_3-way'!U71/(3*'OddsRatio_working_3-way'!X71^(1/3))*COS(('OddsRatio_working_3-way'!Y71+2*PI())/3)</f>
        <v>-0.58882044505313369</v>
      </c>
      <c r="AH71" s="11">
        <f>-'OddsRatio_working_3-way'!U71/(3*'OddsRatio_working_3-way'!X71^(1/3))*COS(('OddsRatio_working_3-way'!Y71+4*PI())/3)</f>
        <v>-4.0077312358497007E-2</v>
      </c>
      <c r="AI71" s="11">
        <f>'OddsRatio_working_3-way'!U71/(3*'OddsRatio_working_3-way'!X71^(1/3))*SIN(('OddsRatio_working_3-way'!Y71)/3)</f>
        <v>-0.31681699537720703</v>
      </c>
      <c r="AJ71" s="11">
        <f>'OddsRatio_working_3-way'!U71/(3*'OddsRatio_working_3-way'!X71^(1/3))*SIN(('OddsRatio_working_3-way'!Y71+2*PI())/3)</f>
        <v>-0.38623293661293207</v>
      </c>
      <c r="AK71" s="11">
        <f>'OddsRatio_working_3-way'!U71/(3*'OddsRatio_working_3-way'!X71^(1/3))*SIN(('OddsRatio_working_3-way'!Y71+4*PI())/3)</f>
        <v>0.70304993199013899</v>
      </c>
      <c r="AL71" s="11">
        <f>'OddsRatio_working_3-way'!Z71+'OddsRatio_working_3-way'!AF71</f>
        <v>1.2577955148232611</v>
      </c>
      <c r="AM71" s="11">
        <f>'OddsRatio_working_3-way'!AA71+'OddsRatio_working_3-way'!AG71</f>
        <v>-1.1776408901062672</v>
      </c>
      <c r="AN71" s="11">
        <f>'OddsRatio_working_3-way'!AB71+'OddsRatio_working_3-way'!AH71</f>
        <v>-8.0154624716994E-2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1.2577955148232611</v>
      </c>
      <c r="AS71" s="11">
        <f>IF(('OddsRatio_working_3-way'!X71=0),IF(Q71&gt;0,-Q71^(1/3),(-Q71)^(1/3)),'OddsRatio_working_3-way'!AM71-'OddsRatio_working_3-way'!R71/3)</f>
        <v>-1.1776408901062672</v>
      </c>
      <c r="AT71" s="11">
        <f>IF(('OddsRatio_working_3-way'!X71=0),IF(Q71&gt;0,-Q71^(1/3),(-Q71)^(1/3)),'OddsRatio_working_3-way'!AN71-'OddsRatio_working_3-way'!R71/3)</f>
        <v>-8.0154624716994E-2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1.44</v>
      </c>
      <c r="B72" s="4">
        <f>IF('True_Odds_Calculator_3-way'!B73="","",'True_Odds_Calculator_3-way'!B73)</f>
        <v>4.5199999999999996</v>
      </c>
      <c r="C72" s="4">
        <f>IF('True_Odds_Calculator_3-way'!C73="","",'True_Odds_Calculator_3-way'!C73)</f>
        <v>6.82</v>
      </c>
      <c r="D72" s="9">
        <f t="shared" si="26"/>
        <v>0.66755672417459899</v>
      </c>
      <c r="E72" s="9">
        <f t="shared" si="27"/>
        <v>0.20064204145873488</v>
      </c>
      <c r="F72" s="9">
        <f t="shared" si="28"/>
        <v>0.13180123436666619</v>
      </c>
      <c r="G72" s="9">
        <f t="shared" si="29"/>
        <v>1.1318182743756917</v>
      </c>
      <c r="H72" s="9">
        <f t="shared" si="30"/>
        <v>1.4980000407253042</v>
      </c>
      <c r="I72" s="9">
        <f t="shared" si="31"/>
        <v>4.9840003258024339</v>
      </c>
      <c r="J72" s="9">
        <f t="shared" si="32"/>
        <v>7.5871823568665278</v>
      </c>
      <c r="K72" s="11">
        <f t="shared" si="33"/>
        <v>0.69444444444444442</v>
      </c>
      <c r="L72" s="11">
        <f t="shared" si="34"/>
        <v>0.22123893805309736</v>
      </c>
      <c r="M72" s="11">
        <f t="shared" si="35"/>
        <v>0.14662756598240467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-0.20306404034636982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0.22031981245512505</v>
      </c>
      <c r="Q72" s="11">
        <f>2*'OddsRatio_working_3-way'!K72*'OddsRatio_working_3-way'!L72*'OddsRatio_working_3-way'!M72</f>
        <v>4.5055176371191205E-2</v>
      </c>
      <c r="R72" s="11">
        <f t="shared" si="36"/>
        <v>0</v>
      </c>
      <c r="S72" s="11">
        <f t="shared" si="37"/>
        <v>-1.084976995825168</v>
      </c>
      <c r="T72" s="11">
        <f t="shared" si="38"/>
        <v>-0.22187668626281551</v>
      </c>
      <c r="U72" s="11">
        <f>'OddsRatio_working_3-way'!S72-'OddsRatio_working_3-way'!R72^2/3</f>
        <v>-1.084976995825168</v>
      </c>
      <c r="V72" s="11">
        <f>'OddsRatio_working_3-way'!S72*'OddsRatio_working_3-way'!R72/3-2*'OddsRatio_working_3-way'!R72^3/27-'OddsRatio_working_3-way'!T72</f>
        <v>0.22187668626281551</v>
      </c>
      <c r="W72" s="11">
        <f>'OddsRatio_working_3-way'!V72^2+4*'OddsRatio_working_3-way'!U72^3/27</f>
        <v>-0.13998671882686303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0.2174948176013804</v>
      </c>
      <c r="Y72" s="11">
        <f>IF('OddsRatio_working_3-way'!W72&gt;=0,IF('OddsRatio_working_3-way'!V72+SQRT('OddsRatio_working_3-way'!W72)&gt;0,0,PI()),ACOS('OddsRatio_working_3-way'!V72/(2*'OddsRatio_working_3-way'!X72)))</f>
        <v>1.035526085039701</v>
      </c>
      <c r="Z72" s="11">
        <f>'OddsRatio_working_3-way'!X72^(1/3)*COS('OddsRatio_working_3-way'!Y72/3)</f>
        <v>0.56590913718784586</v>
      </c>
      <c r="AA72" s="11">
        <f>'OddsRatio_working_3-way'!X72^(1/3)*COS(('OddsRatio_working_3-way'!Y72+2*PI())/3)</f>
        <v>-0.45917711338253087</v>
      </c>
      <c r="AB72" s="11">
        <f>'OddsRatio_working_3-way'!X72^(1/3)*COS(('OddsRatio_working_3-way'!Y72+4*PI())/3)</f>
        <v>-0.1067320238053151</v>
      </c>
      <c r="AC72" s="11">
        <f>'OddsRatio_working_3-way'!X72^(1/3)*SIN('OddsRatio_working_3-way'!Y72/3)</f>
        <v>0.2034842673419674</v>
      </c>
      <c r="AD72" s="11">
        <f>'OddsRatio_working_3-way'!X72^(1/3)*SIN(('OddsRatio_working_3-way'!Y72+2*PI())/3)</f>
        <v>0.38834955536742377</v>
      </c>
      <c r="AE72" s="11">
        <f>'OddsRatio_working_3-way'!X72^(1/3)*SIN(('OddsRatio_working_3-way'!Y72+4*PI())/3)</f>
        <v>-0.59183382270939111</v>
      </c>
      <c r="AF72" s="11">
        <f>-'OddsRatio_working_3-way'!U72/(3*'OddsRatio_working_3-way'!X72^(1/3))*COS(('OddsRatio_working_3-way'!Y72)/3)</f>
        <v>0.56590913718784586</v>
      </c>
      <c r="AG72" s="11">
        <f>-'OddsRatio_working_3-way'!U72/(3*'OddsRatio_working_3-way'!X72^(1/3))*COS(('OddsRatio_working_3-way'!Y72+2*PI())/3)</f>
        <v>-0.45917711338253087</v>
      </c>
      <c r="AH72" s="11">
        <f>-'OddsRatio_working_3-way'!U72/(3*'OddsRatio_working_3-way'!X72^(1/3))*COS(('OddsRatio_working_3-way'!Y72+4*PI())/3)</f>
        <v>-0.1067320238053151</v>
      </c>
      <c r="AI72" s="11">
        <f>'OddsRatio_working_3-way'!U72/(3*'OddsRatio_working_3-way'!X72^(1/3))*SIN(('OddsRatio_working_3-way'!Y72)/3)</f>
        <v>-0.2034842673419674</v>
      </c>
      <c r="AJ72" s="11">
        <f>'OddsRatio_working_3-way'!U72/(3*'OddsRatio_working_3-way'!X72^(1/3))*SIN(('OddsRatio_working_3-way'!Y72+2*PI())/3)</f>
        <v>-0.38834955536742377</v>
      </c>
      <c r="AK72" s="11">
        <f>'OddsRatio_working_3-way'!U72/(3*'OddsRatio_working_3-way'!X72^(1/3))*SIN(('OddsRatio_working_3-way'!Y72+4*PI())/3)</f>
        <v>0.59183382270939111</v>
      </c>
      <c r="AL72" s="11">
        <f>'OddsRatio_working_3-way'!Z72+'OddsRatio_working_3-way'!AF72</f>
        <v>1.1318182743756917</v>
      </c>
      <c r="AM72" s="11">
        <f>'OddsRatio_working_3-way'!AA72+'OddsRatio_working_3-way'!AG72</f>
        <v>-0.91835422676506173</v>
      </c>
      <c r="AN72" s="11">
        <f>'OddsRatio_working_3-way'!AB72+'OddsRatio_working_3-way'!AH72</f>
        <v>-0.2134640476106302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1.1318182743756917</v>
      </c>
      <c r="AS72" s="11">
        <f>IF(('OddsRatio_working_3-way'!X72=0),IF(Q72&gt;0,-Q72^(1/3),(-Q72)^(1/3)),'OddsRatio_working_3-way'!AM72-'OddsRatio_working_3-way'!R72/3)</f>
        <v>-0.91835422676506173</v>
      </c>
      <c r="AT72" s="11">
        <f>IF(('OddsRatio_working_3-way'!X72=0),IF(Q72&gt;0,-Q72^(1/3),(-Q72)^(1/3)),'OddsRatio_working_3-way'!AN72-'OddsRatio_working_3-way'!R72/3)</f>
        <v>-0.2134640476106302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2.21</v>
      </c>
      <c r="B73" s="4">
        <f>IF('True_Odds_Calculator_3-way'!B74="","",'True_Odds_Calculator_3-way'!B74)</f>
        <v>3.49</v>
      </c>
      <c r="C73" s="4">
        <f>IF('True_Odds_Calculator_3-way'!C74="","",'True_Odds_Calculator_3-way'!C74)</f>
        <v>3.16</v>
      </c>
      <c r="D73" s="9">
        <f t="shared" si="26"/>
        <v>0.43176643938557707</v>
      </c>
      <c r="E73" s="9">
        <f t="shared" si="27"/>
        <v>0.26966751977537329</v>
      </c>
      <c r="F73" s="9">
        <f t="shared" si="28"/>
        <v>0.29856604083904958</v>
      </c>
      <c r="G73" s="9">
        <f t="shared" si="29"/>
        <v>1.0876586739181586</v>
      </c>
      <c r="H73" s="9">
        <f t="shared" si="30"/>
        <v>2.3160669954409721</v>
      </c>
      <c r="I73" s="9">
        <f t="shared" si="31"/>
        <v>3.7082700980562158</v>
      </c>
      <c r="J73" s="9">
        <f t="shared" si="32"/>
        <v>3.3493427356632233</v>
      </c>
      <c r="K73" s="11">
        <f t="shared" si="33"/>
        <v>0.45248868778280543</v>
      </c>
      <c r="L73" s="11">
        <f t="shared" si="34"/>
        <v>0.28653295128939826</v>
      </c>
      <c r="M73" s="11">
        <f t="shared" si="35"/>
        <v>0.31645569620253161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-0.26701378637236217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0.24043231206768334</v>
      </c>
      <c r="Q73" s="11">
        <f>2*'OddsRatio_working_3-way'!K73*'OddsRatio_working_3-way'!L73*'OddsRatio_working_3-way'!M73</f>
        <v>8.2058809579414124E-2</v>
      </c>
      <c r="R73" s="11">
        <f t="shared" si="36"/>
        <v>0</v>
      </c>
      <c r="S73" s="11">
        <f t="shared" si="37"/>
        <v>-0.90044905671046582</v>
      </c>
      <c r="T73" s="11">
        <f t="shared" si="38"/>
        <v>-0.30732049717080751</v>
      </c>
      <c r="U73" s="11">
        <f>'OddsRatio_working_3-way'!S73-'OddsRatio_working_3-way'!R73^2/3</f>
        <v>-0.90044905671046582</v>
      </c>
      <c r="V73" s="11">
        <f>'OddsRatio_working_3-way'!S73*'OddsRatio_working_3-way'!R73/3-2*'OddsRatio_working_3-way'!R73^3/27-'OddsRatio_working_3-way'!T73</f>
        <v>0.30732049717080751</v>
      </c>
      <c r="W73" s="11">
        <f>'OddsRatio_working_3-way'!V73^2+4*'OddsRatio_working_3-way'!U73^3/27</f>
        <v>-1.3715853108642373E-2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0.164439761835417</v>
      </c>
      <c r="Y73" s="11">
        <f>IF('OddsRatio_working_3-way'!W73&gt;=0,IF('OddsRatio_working_3-way'!V73+SQRT('OddsRatio_working_3-way'!W73)&gt;0,0,PI()),ACOS('OddsRatio_working_3-way'!V73/(2*'OddsRatio_working_3-way'!X73)))</f>
        <v>0.36409325451190533</v>
      </c>
      <c r="Z73" s="11">
        <f>'OddsRatio_working_3-way'!X73^(1/3)*COS('OddsRatio_working_3-way'!Y73/3)</f>
        <v>0.54382933695907931</v>
      </c>
      <c r="AA73" s="11">
        <f>'OddsRatio_working_3-way'!X73^(1/3)*COS(('OddsRatio_working_3-way'!Y73+2*PI())/3)</f>
        <v>-0.32935597221302543</v>
      </c>
      <c r="AB73" s="11">
        <f>'OddsRatio_working_3-way'!X73^(1/3)*COS(('OddsRatio_working_3-way'!Y73+4*PI())/3)</f>
        <v>-0.21447336474605375</v>
      </c>
      <c r="AC73" s="11">
        <f>'OddsRatio_working_3-way'!X73^(1/3)*SIN('OddsRatio_working_3-way'!Y73/3)</f>
        <v>6.6327504346262223E-2</v>
      </c>
      <c r="AD73" s="11">
        <f>'OddsRatio_working_3-way'!X73^(1/3)*SIN(('OddsRatio_working_3-way'!Y73+2*PI())/3)</f>
        <v>0.43780626895667912</v>
      </c>
      <c r="AE73" s="11">
        <f>'OddsRatio_working_3-way'!X73^(1/3)*SIN(('OddsRatio_working_3-way'!Y73+4*PI())/3)</f>
        <v>-0.5041337733029414</v>
      </c>
      <c r="AF73" s="11">
        <f>-'OddsRatio_working_3-way'!U73/(3*'OddsRatio_working_3-way'!X73^(1/3))*COS(('OddsRatio_working_3-way'!Y73)/3)</f>
        <v>0.54382933695907931</v>
      </c>
      <c r="AG73" s="11">
        <f>-'OddsRatio_working_3-way'!U73/(3*'OddsRatio_working_3-way'!X73^(1/3))*COS(('OddsRatio_working_3-way'!Y73+2*PI())/3)</f>
        <v>-0.32935597221302543</v>
      </c>
      <c r="AH73" s="11">
        <f>-'OddsRatio_working_3-way'!U73/(3*'OddsRatio_working_3-way'!X73^(1/3))*COS(('OddsRatio_working_3-way'!Y73+4*PI())/3)</f>
        <v>-0.21447336474605375</v>
      </c>
      <c r="AI73" s="11">
        <f>'OddsRatio_working_3-way'!U73/(3*'OddsRatio_working_3-way'!X73^(1/3))*SIN(('OddsRatio_working_3-way'!Y73)/3)</f>
        <v>-6.6327504346262223E-2</v>
      </c>
      <c r="AJ73" s="11">
        <f>'OddsRatio_working_3-way'!U73/(3*'OddsRatio_working_3-way'!X73^(1/3))*SIN(('OddsRatio_working_3-way'!Y73+2*PI())/3)</f>
        <v>-0.43780626895667912</v>
      </c>
      <c r="AK73" s="11">
        <f>'OddsRatio_working_3-way'!U73/(3*'OddsRatio_working_3-way'!X73^(1/3))*SIN(('OddsRatio_working_3-way'!Y73+4*PI())/3)</f>
        <v>0.5041337733029414</v>
      </c>
      <c r="AL73" s="11">
        <f>'OddsRatio_working_3-way'!Z73+'OddsRatio_working_3-way'!AF73</f>
        <v>1.0876586739181586</v>
      </c>
      <c r="AM73" s="11">
        <f>'OddsRatio_working_3-way'!AA73+'OddsRatio_working_3-way'!AG73</f>
        <v>-0.65871194442605085</v>
      </c>
      <c r="AN73" s="11">
        <f>'OddsRatio_working_3-way'!AB73+'OddsRatio_working_3-way'!AH73</f>
        <v>-0.42894672949210749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1.0876586739181586</v>
      </c>
      <c r="AS73" s="11">
        <f>IF(('OddsRatio_working_3-way'!X73=0),IF(Q73&gt;0,-Q73^(1/3),(-Q73)^(1/3)),'OddsRatio_working_3-way'!AM73-'OddsRatio_working_3-way'!R73/3)</f>
        <v>-0.65871194442605085</v>
      </c>
      <c r="AT73" s="11">
        <f>IF(('OddsRatio_working_3-way'!X73=0),IF(Q73&gt;0,-Q73^(1/3),(-Q73)^(1/3)),'OddsRatio_working_3-way'!AN73-'OddsRatio_working_3-way'!R73/3)</f>
        <v>-0.42894672949210749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2.02</v>
      </c>
      <c r="B74" s="4">
        <f>IF('True_Odds_Calculator_3-way'!B75="","",'True_Odds_Calculator_3-way'!B75)</f>
        <v>3.44</v>
      </c>
      <c r="C74" s="4">
        <f>IF('True_Odds_Calculator_3-way'!C75="","",'True_Odds_Calculator_3-way'!C75)</f>
        <v>3.71</v>
      </c>
      <c r="D74" s="9">
        <f t="shared" si="26"/>
        <v>0.47364773322969861</v>
      </c>
      <c r="E74" s="9">
        <f t="shared" si="27"/>
        <v>0.27334794677098934</v>
      </c>
      <c r="F74" s="9">
        <f t="shared" si="28"/>
        <v>0.25300431999931161</v>
      </c>
      <c r="G74" s="9">
        <f t="shared" si="29"/>
        <v>1.0894840149868887</v>
      </c>
      <c r="H74" s="9">
        <f t="shared" si="30"/>
        <v>2.1112736952866262</v>
      </c>
      <c r="I74" s="9">
        <f t="shared" si="31"/>
        <v>3.658340996568008</v>
      </c>
      <c r="J74" s="9">
        <f t="shared" si="32"/>
        <v>3.9525016806144686</v>
      </c>
      <c r="K74" s="11">
        <f t="shared" si="33"/>
        <v>0.49504950495049505</v>
      </c>
      <c r="L74" s="11">
        <f t="shared" si="34"/>
        <v>0.29069767441860467</v>
      </c>
      <c r="M74" s="11">
        <f t="shared" si="35"/>
        <v>0.26954177897574122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-0.26162278673802286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0.23933237052157547</v>
      </c>
      <c r="Q74" s="11">
        <f>2*'OddsRatio_working_3-way'!K74*'OddsRatio_working_3-way'!L74*'OddsRatio_working_3-way'!M74</f>
        <v>7.7579374561288633E-2</v>
      </c>
      <c r="R74" s="11">
        <f t="shared" si="36"/>
        <v>0</v>
      </c>
      <c r="S74" s="11">
        <f t="shared" si="37"/>
        <v>-0.91479940836052631</v>
      </c>
      <c r="T74" s="11">
        <f t="shared" si="38"/>
        <v>-0.2965314127586795</v>
      </c>
      <c r="U74" s="11">
        <f>'OddsRatio_working_3-way'!S74-'OddsRatio_working_3-way'!R74^2/3</f>
        <v>-0.91479940836052631</v>
      </c>
      <c r="V74" s="11">
        <f>'OddsRatio_working_3-way'!S74*'OddsRatio_working_3-way'!R74/3-2*'OddsRatio_working_3-way'!R74^3/27-'OddsRatio_working_3-way'!T74</f>
        <v>0.2965314127586795</v>
      </c>
      <c r="W74" s="11">
        <f>'OddsRatio_working_3-way'!V74^2+4*'OddsRatio_working_3-way'!U74^3/27</f>
        <v>-2.5484997460146791E-2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0.1683863683710807</v>
      </c>
      <c r="Y74" s="11">
        <f>IF('OddsRatio_working_3-way'!W74&gt;=0,IF('OddsRatio_working_3-way'!V74+SQRT('OddsRatio_working_3-way'!W74)&gt;0,0,PI()),ACOS('OddsRatio_working_3-way'!V74/(2*'OddsRatio_working_3-way'!X74)))</f>
        <v>0.49386150264035789</v>
      </c>
      <c r="Z74" s="11">
        <f>'OddsRatio_working_3-way'!X74^(1/3)*COS('OddsRatio_working_3-way'!Y74/3)</f>
        <v>0.54474200749344437</v>
      </c>
      <c r="AA74" s="11">
        <f>'OddsRatio_working_3-way'!X74^(1/3)*COS(('OddsRatio_working_3-way'!Y74+2*PI())/3)</f>
        <v>-0.35074166818272667</v>
      </c>
      <c r="AB74" s="11">
        <f>'OddsRatio_working_3-way'!X74^(1/3)*COS(('OddsRatio_working_3-way'!Y74+4*PI())/3)</f>
        <v>-0.19400033931071756</v>
      </c>
      <c r="AC74" s="11">
        <f>'OddsRatio_working_3-way'!X74^(1/3)*SIN('OddsRatio_working_3-way'!Y74/3)</f>
        <v>9.0494648417394144E-2</v>
      </c>
      <c r="AD74" s="11">
        <f>'OddsRatio_working_3-way'!X74^(1/3)*SIN(('OddsRatio_working_3-way'!Y74+2*PI())/3)</f>
        <v>0.42651309278915878</v>
      </c>
      <c r="AE74" s="11">
        <f>'OddsRatio_working_3-way'!X74^(1/3)*SIN(('OddsRatio_working_3-way'!Y74+4*PI())/3)</f>
        <v>-0.51700774120655291</v>
      </c>
      <c r="AF74" s="11">
        <f>-'OddsRatio_working_3-way'!U74/(3*'OddsRatio_working_3-way'!X74^(1/3))*COS(('OddsRatio_working_3-way'!Y74)/3)</f>
        <v>0.54474200749344426</v>
      </c>
      <c r="AG74" s="11">
        <f>-'OddsRatio_working_3-way'!U74/(3*'OddsRatio_working_3-way'!X74^(1/3))*COS(('OddsRatio_working_3-way'!Y74+2*PI())/3)</f>
        <v>-0.35074166818272662</v>
      </c>
      <c r="AH74" s="11">
        <f>-'OddsRatio_working_3-way'!U74/(3*'OddsRatio_working_3-way'!X74^(1/3))*COS(('OddsRatio_working_3-way'!Y74+4*PI())/3)</f>
        <v>-0.1940003393107175</v>
      </c>
      <c r="AI74" s="11">
        <f>'OddsRatio_working_3-way'!U74/(3*'OddsRatio_working_3-way'!X74^(1/3))*SIN(('OddsRatio_working_3-way'!Y74)/3)</f>
        <v>-9.049464841739413E-2</v>
      </c>
      <c r="AJ74" s="11">
        <f>'OddsRatio_working_3-way'!U74/(3*'OddsRatio_working_3-way'!X74^(1/3))*SIN(('OddsRatio_working_3-way'!Y74+2*PI())/3)</f>
        <v>-0.42651309278915867</v>
      </c>
      <c r="AK74" s="11">
        <f>'OddsRatio_working_3-way'!U74/(3*'OddsRatio_working_3-way'!X74^(1/3))*SIN(('OddsRatio_working_3-way'!Y74+4*PI())/3)</f>
        <v>0.5170077412065528</v>
      </c>
      <c r="AL74" s="11">
        <f>'OddsRatio_working_3-way'!Z74+'OddsRatio_working_3-way'!AF74</f>
        <v>1.0894840149868887</v>
      </c>
      <c r="AM74" s="11">
        <f>'OddsRatio_working_3-way'!AA74+'OddsRatio_working_3-way'!AG74</f>
        <v>-0.70148333636545335</v>
      </c>
      <c r="AN74" s="11">
        <f>'OddsRatio_working_3-way'!AB74+'OddsRatio_working_3-way'!AH74</f>
        <v>-0.38800067862143506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1.0894840149868887</v>
      </c>
      <c r="AS74" s="11">
        <f>IF(('OddsRatio_working_3-way'!X74=0),IF(Q74&gt;0,-Q74^(1/3),(-Q74)^(1/3)),'OddsRatio_working_3-way'!AM74-'OddsRatio_working_3-way'!R74/3)</f>
        <v>-0.70148333636545335</v>
      </c>
      <c r="AT74" s="11">
        <f>IF(('OddsRatio_working_3-way'!X74=0),IF(Q74&gt;0,-Q74^(1/3),(-Q74)^(1/3)),'OddsRatio_working_3-way'!AN74-'OddsRatio_working_3-way'!R74/3)</f>
        <v>-0.38800067862143506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1.22</v>
      </c>
      <c r="B75" s="4">
        <f>IF('True_Odds_Calculator_3-way'!B76="","",'True_Odds_Calculator_3-way'!B76)</f>
        <v>6.31</v>
      </c>
      <c r="C75" s="4">
        <f>IF('True_Odds_Calculator_3-way'!C76="","",'True_Odds_Calculator_3-way'!C76)</f>
        <v>11.54</v>
      </c>
      <c r="D75" s="9">
        <f t="shared" si="26"/>
        <v>0.79111167526505399</v>
      </c>
      <c r="E75" s="9">
        <f t="shared" si="27"/>
        <v>0.13562884201520187</v>
      </c>
      <c r="F75" s="9">
        <f t="shared" si="28"/>
        <v>7.3259482719743765E-2</v>
      </c>
      <c r="G75" s="9">
        <f t="shared" si="29"/>
        <v>1.2002001927739561</v>
      </c>
      <c r="H75" s="9">
        <f t="shared" si="30"/>
        <v>1.2640440424102704</v>
      </c>
      <c r="I75" s="9">
        <f t="shared" si="31"/>
        <v>7.3730630236297063</v>
      </c>
      <c r="J75" s="9">
        <f t="shared" si="32"/>
        <v>13.650110031837496</v>
      </c>
      <c r="K75" s="11">
        <f t="shared" si="33"/>
        <v>0.81967213114754101</v>
      </c>
      <c r="L75" s="11">
        <f t="shared" si="34"/>
        <v>0.1584786053882726</v>
      </c>
      <c r="M75" s="11">
        <f t="shared" si="35"/>
        <v>8.6655112651646451E-2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-0.13859986716379735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0.18089263208437797</v>
      </c>
      <c r="Q75" s="11">
        <f>2*'OddsRatio_working_3-way'!K75*'OddsRatio_working_3-way'!L75*'OddsRatio_working_3-way'!M75</f>
        <v>2.251308426687965E-2</v>
      </c>
      <c r="R75" s="11">
        <f t="shared" si="36"/>
        <v>0</v>
      </c>
      <c r="S75" s="11">
        <f t="shared" si="37"/>
        <v>-1.3051428964978662</v>
      </c>
      <c r="T75" s="11">
        <f t="shared" si="38"/>
        <v>-0.1624322210949429</v>
      </c>
      <c r="U75" s="11">
        <f>'OddsRatio_working_3-way'!S75-'OddsRatio_working_3-way'!R75^2/3</f>
        <v>-1.3051428964978662</v>
      </c>
      <c r="V75" s="11">
        <f>'OddsRatio_working_3-way'!S75*'OddsRatio_working_3-way'!R75/3-2*'OddsRatio_working_3-way'!R75^3/27-'OddsRatio_working_3-way'!T75</f>
        <v>0.1624322210949429</v>
      </c>
      <c r="W75" s="11">
        <f>'OddsRatio_working_3-way'!V75^2+4*'OddsRatio_working_3-way'!U75^3/27</f>
        <v>-0.3029754437530881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0.28694932923903327</v>
      </c>
      <c r="Y75" s="11">
        <f>IF('OddsRatio_working_3-way'!W75&gt;=0,IF('OddsRatio_working_3-way'!V75+SQRT('OddsRatio_working_3-way'!W75)&gt;0,0,PI()),ACOS('OddsRatio_working_3-way'!V75/(2*'OddsRatio_working_3-way'!X75)))</f>
        <v>1.2838414491927186</v>
      </c>
      <c r="Z75" s="11">
        <f>'OddsRatio_working_3-way'!X75^(1/3)*COS('OddsRatio_working_3-way'!Y75/3)</f>
        <v>0.60010009638697803</v>
      </c>
      <c r="AA75" s="11">
        <f>'OddsRatio_working_3-way'!X75^(1/3)*COS(('OddsRatio_working_3-way'!Y75+2*PI())/3)</f>
        <v>-0.53710622267903441</v>
      </c>
      <c r="AB75" s="11">
        <f>'OddsRatio_working_3-way'!X75^(1/3)*COS(('OddsRatio_working_3-way'!Y75+4*PI())/3)</f>
        <v>-6.2993873707943723E-2</v>
      </c>
      <c r="AC75" s="11">
        <f>'OddsRatio_working_3-way'!X75^(1/3)*SIN('OddsRatio_working_3-way'!Y75/3)</f>
        <v>0.27372889230458508</v>
      </c>
      <c r="AD75" s="11">
        <f>'OddsRatio_working_3-way'!X75^(1/3)*SIN(('OddsRatio_working_3-way'!Y75+2*PI())/3)</f>
        <v>0.38283748213232061</v>
      </c>
      <c r="AE75" s="11">
        <f>'OddsRatio_working_3-way'!X75^(1/3)*SIN(('OddsRatio_working_3-way'!Y75+4*PI())/3)</f>
        <v>-0.65656637443690569</v>
      </c>
      <c r="AF75" s="11">
        <f>-'OddsRatio_working_3-way'!U75/(3*'OddsRatio_working_3-way'!X75^(1/3))*COS(('OddsRatio_working_3-way'!Y75)/3)</f>
        <v>0.60010009638697803</v>
      </c>
      <c r="AG75" s="11">
        <f>-'OddsRatio_working_3-way'!U75/(3*'OddsRatio_working_3-way'!X75^(1/3))*COS(('OddsRatio_working_3-way'!Y75+2*PI())/3)</f>
        <v>-0.53710622267903441</v>
      </c>
      <c r="AH75" s="11">
        <f>-'OddsRatio_working_3-way'!U75/(3*'OddsRatio_working_3-way'!X75^(1/3))*COS(('OddsRatio_working_3-way'!Y75+4*PI())/3)</f>
        <v>-6.2993873707943723E-2</v>
      </c>
      <c r="AI75" s="11">
        <f>'OddsRatio_working_3-way'!U75/(3*'OddsRatio_working_3-way'!X75^(1/3))*SIN(('OddsRatio_working_3-way'!Y75)/3)</f>
        <v>-0.27372889230458508</v>
      </c>
      <c r="AJ75" s="11">
        <f>'OddsRatio_working_3-way'!U75/(3*'OddsRatio_working_3-way'!X75^(1/3))*SIN(('OddsRatio_working_3-way'!Y75+2*PI())/3)</f>
        <v>-0.38283748213232061</v>
      </c>
      <c r="AK75" s="11">
        <f>'OddsRatio_working_3-way'!U75/(3*'OddsRatio_working_3-way'!X75^(1/3))*SIN(('OddsRatio_working_3-way'!Y75+4*PI())/3)</f>
        <v>0.65656637443690569</v>
      </c>
      <c r="AL75" s="11">
        <f>'OddsRatio_working_3-way'!Z75+'OddsRatio_working_3-way'!AF75</f>
        <v>1.2002001927739561</v>
      </c>
      <c r="AM75" s="11">
        <f>'OddsRatio_working_3-way'!AA75+'OddsRatio_working_3-way'!AG75</f>
        <v>-1.0742124453580688</v>
      </c>
      <c r="AN75" s="11">
        <f>'OddsRatio_working_3-way'!AB75+'OddsRatio_working_3-way'!AH75</f>
        <v>-0.12598774741588745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1.2002001927739561</v>
      </c>
      <c r="AS75" s="11">
        <f>IF(('OddsRatio_working_3-way'!X75=0),IF(Q75&gt;0,-Q75^(1/3),(-Q75)^(1/3)),'OddsRatio_working_3-way'!AM75-'OddsRatio_working_3-way'!R75/3)</f>
        <v>-1.0742124453580688</v>
      </c>
      <c r="AT75" s="11">
        <f>IF(('OddsRatio_working_3-way'!X75=0),IF(Q75&gt;0,-Q75^(1/3),(-Q75)^(1/3)),'OddsRatio_working_3-way'!AN75-'OddsRatio_working_3-way'!R75/3)</f>
        <v>-0.12598774741588745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1.4</v>
      </c>
      <c r="B76" s="4">
        <f>IF('True_Odds_Calculator_3-way'!B77="","",'True_Odds_Calculator_3-way'!B77)</f>
        <v>4.66</v>
      </c>
      <c r="C76" s="4">
        <f>IF('True_Odds_Calculator_3-way'!C77="","",'True_Odds_Calculator_3-way'!C77)</f>
        <v>7.36</v>
      </c>
      <c r="D76" s="9">
        <f t="shared" si="26"/>
        <v>0.68620316627829925</v>
      </c>
      <c r="E76" s="9">
        <f t="shared" si="27"/>
        <v>0.19289218008681411</v>
      </c>
      <c r="F76" s="9">
        <f t="shared" si="28"/>
        <v>0.12090465363488691</v>
      </c>
      <c r="G76" s="9">
        <f t="shared" si="29"/>
        <v>1.1432358853122675</v>
      </c>
      <c r="H76" s="9">
        <f t="shared" si="30"/>
        <v>1.4572943541249066</v>
      </c>
      <c r="I76" s="9">
        <f t="shared" si="31"/>
        <v>5.1842433402428991</v>
      </c>
      <c r="J76" s="9">
        <f t="shared" si="32"/>
        <v>8.2709802305860212</v>
      </c>
      <c r="K76" s="11">
        <f t="shared" si="33"/>
        <v>0.7142857142857143</v>
      </c>
      <c r="L76" s="11">
        <f t="shared" si="34"/>
        <v>0.21459227467811159</v>
      </c>
      <c r="M76" s="11">
        <f t="shared" si="35"/>
        <v>0.1358695652173913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-0.19391277690400666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0.21700810385732944</v>
      </c>
      <c r="Q76" s="11">
        <f>2*'OddsRatio_working_3-way'!K76*'OddsRatio_working_3-way'!L76*'OddsRatio_working_3-way'!M76</f>
        <v>4.1652227227894328E-2</v>
      </c>
      <c r="R76" s="11">
        <f t="shared" si="36"/>
        <v>0</v>
      </c>
      <c r="S76" s="11">
        <f t="shared" si="37"/>
        <v>-1.1191016255971402</v>
      </c>
      <c r="T76" s="11">
        <f t="shared" si="38"/>
        <v>-0.21479877650616896</v>
      </c>
      <c r="U76" s="11">
        <f>'OddsRatio_working_3-way'!S76-'OddsRatio_working_3-way'!R76^2/3</f>
        <v>-1.1191016255971402</v>
      </c>
      <c r="V76" s="11">
        <f>'OddsRatio_working_3-way'!S76*'OddsRatio_working_3-way'!R76/3-2*'OddsRatio_working_3-way'!R76^3/27-'OddsRatio_working_3-way'!T76</f>
        <v>0.21479877650616896</v>
      </c>
      <c r="W76" s="11">
        <f>'OddsRatio_working_3-way'!V76^2+4*'OddsRatio_working_3-way'!U76^3/27</f>
        <v>-0.16149851501876675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0.22783603172419517</v>
      </c>
      <c r="Y76" s="11">
        <f>IF('OddsRatio_working_3-way'!W76&gt;=0,IF('OddsRatio_working_3-way'!V76+SQRT('OddsRatio_working_3-way'!W76)&gt;0,0,PI()),ACOS('OddsRatio_working_3-way'!V76/(2*'OddsRatio_working_3-way'!X76)))</f>
        <v>1.0799313016188192</v>
      </c>
      <c r="Z76" s="11">
        <f>'OddsRatio_working_3-way'!X76^(1/3)*COS('OddsRatio_working_3-way'!Y76/3)</f>
        <v>0.57161794265613386</v>
      </c>
      <c r="AA76" s="11">
        <f>'OddsRatio_working_3-way'!X76^(1/3)*COS(('OddsRatio_working_3-way'!Y76+2*PI())/3)</f>
        <v>-0.47212886324640663</v>
      </c>
      <c r="AB76" s="11">
        <f>'OddsRatio_working_3-way'!X76^(1/3)*COS(('OddsRatio_working_3-way'!Y76+4*PI())/3)</f>
        <v>-9.9489079409727371E-2</v>
      </c>
      <c r="AC76" s="11">
        <f>'OddsRatio_working_3-way'!X76^(1/3)*SIN('OddsRatio_working_3-way'!Y76/3)</f>
        <v>0.21514367950887081</v>
      </c>
      <c r="AD76" s="11">
        <f>'OddsRatio_working_3-way'!X76^(1/3)*SIN(('OddsRatio_working_3-way'!Y76+2*PI())/3)</f>
        <v>0.38746381984477302</v>
      </c>
      <c r="AE76" s="11">
        <f>'OddsRatio_working_3-way'!X76^(1/3)*SIN(('OddsRatio_working_3-way'!Y76+4*PI())/3)</f>
        <v>-0.60260749935364377</v>
      </c>
      <c r="AF76" s="11">
        <f>-'OddsRatio_working_3-way'!U76/(3*'OddsRatio_working_3-way'!X76^(1/3))*COS(('OddsRatio_working_3-way'!Y76)/3)</f>
        <v>0.57161794265613364</v>
      </c>
      <c r="AG76" s="11">
        <f>-'OddsRatio_working_3-way'!U76/(3*'OddsRatio_working_3-way'!X76^(1/3))*COS(('OddsRatio_working_3-way'!Y76+2*PI())/3)</f>
        <v>-0.47212886324640646</v>
      </c>
      <c r="AH76" s="11">
        <f>-'OddsRatio_working_3-way'!U76/(3*'OddsRatio_working_3-way'!X76^(1/3))*COS(('OddsRatio_working_3-way'!Y76+4*PI())/3)</f>
        <v>-9.9489079409727343E-2</v>
      </c>
      <c r="AI76" s="11">
        <f>'OddsRatio_working_3-way'!U76/(3*'OddsRatio_working_3-way'!X76^(1/3))*SIN(('OddsRatio_working_3-way'!Y76)/3)</f>
        <v>-0.21514367950887073</v>
      </c>
      <c r="AJ76" s="11">
        <f>'OddsRatio_working_3-way'!U76/(3*'OddsRatio_working_3-way'!X76^(1/3))*SIN(('OddsRatio_working_3-way'!Y76+2*PI())/3)</f>
        <v>-0.38746381984477291</v>
      </c>
      <c r="AK76" s="11">
        <f>'OddsRatio_working_3-way'!U76/(3*'OddsRatio_working_3-way'!X76^(1/3))*SIN(('OddsRatio_working_3-way'!Y76+4*PI())/3)</f>
        <v>0.60260749935364355</v>
      </c>
      <c r="AL76" s="11">
        <f>'OddsRatio_working_3-way'!Z76+'OddsRatio_working_3-way'!AF76</f>
        <v>1.1432358853122675</v>
      </c>
      <c r="AM76" s="11">
        <f>'OddsRatio_working_3-way'!AA76+'OddsRatio_working_3-way'!AG76</f>
        <v>-0.94425772649281314</v>
      </c>
      <c r="AN76" s="11">
        <f>'OddsRatio_working_3-way'!AB76+'OddsRatio_working_3-way'!AH76</f>
        <v>-0.19897815881945471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1.1432358853122675</v>
      </c>
      <c r="AS76" s="11">
        <f>IF(('OddsRatio_working_3-way'!X76=0),IF(Q76&gt;0,-Q76^(1/3),(-Q76)^(1/3)),'OddsRatio_working_3-way'!AM76-'OddsRatio_working_3-way'!R76/3)</f>
        <v>-0.94425772649281314</v>
      </c>
      <c r="AT76" s="11">
        <f>IF(('OddsRatio_working_3-way'!X76=0),IF(Q76&gt;0,-Q76^(1/3),(-Q76)^(1/3)),'OddsRatio_working_3-way'!AN76-'OddsRatio_working_3-way'!R76/3)</f>
        <v>-0.19897815881945471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2.67</v>
      </c>
      <c r="B77" s="4">
        <f>IF('True_Odds_Calculator_3-way'!B78="","",'True_Odds_Calculator_3-way'!B78)</f>
        <v>3.32</v>
      </c>
      <c r="C77" s="4">
        <f>IF('True_Odds_Calculator_3-way'!C78="","",'True_Odds_Calculator_3-way'!C78)</f>
        <v>2.64</v>
      </c>
      <c r="D77" s="9">
        <f t="shared" si="26"/>
        <v>0.3557177141147132</v>
      </c>
      <c r="E77" s="9">
        <f t="shared" si="27"/>
        <v>0.28439931022186227</v>
      </c>
      <c r="F77" s="9">
        <f t="shared" si="28"/>
        <v>0.35988297566342503</v>
      </c>
      <c r="G77" s="9">
        <f t="shared" si="29"/>
        <v>1.084561607901259</v>
      </c>
      <c r="H77" s="9">
        <f t="shared" si="30"/>
        <v>2.8112178851951022</v>
      </c>
      <c r="I77" s="9">
        <f t="shared" si="31"/>
        <v>3.51618293033092</v>
      </c>
      <c r="J77" s="9">
        <f t="shared" si="32"/>
        <v>2.7786810369580652</v>
      </c>
      <c r="K77" s="11">
        <f t="shared" si="33"/>
        <v>0.37453183520599254</v>
      </c>
      <c r="L77" s="11">
        <f t="shared" si="34"/>
        <v>0.30120481927710846</v>
      </c>
      <c r="M77" s="11">
        <f t="shared" si="35"/>
        <v>0.37878787878787878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-0.27151575317271837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0.24057756391586094</v>
      </c>
      <c r="Q77" s="11">
        <f>2*'OddsRatio_working_3-way'!K77*'OddsRatio_working_3-way'!L77*'OddsRatio_working_3-way'!M77</f>
        <v>8.5462722527836932E-2</v>
      </c>
      <c r="R77" s="11">
        <f t="shared" si="36"/>
        <v>0</v>
      </c>
      <c r="S77" s="11">
        <f t="shared" si="37"/>
        <v>-0.88605379652805327</v>
      </c>
      <c r="T77" s="11">
        <f t="shared" si="38"/>
        <v>-0.31476156182168857</v>
      </c>
      <c r="U77" s="11">
        <f>'OddsRatio_working_3-way'!S77-'OddsRatio_working_3-way'!R77^2/3</f>
        <v>-0.88605379652805327</v>
      </c>
      <c r="V77" s="11">
        <f>'OddsRatio_working_3-way'!S77*'OddsRatio_working_3-way'!R77/3-2*'OddsRatio_working_3-way'!R77^3/27-'OddsRatio_working_3-way'!T77</f>
        <v>0.31476156182168857</v>
      </c>
      <c r="W77" s="11">
        <f>'OddsRatio_working_3-way'!V77^2+4*'OddsRatio_working_3-way'!U77^3/27</f>
        <v>-3.9819227359552262E-3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0.16051227642799157</v>
      </c>
      <c r="Y77" s="11">
        <f>IF('OddsRatio_working_3-way'!W77&gt;=0,IF('OddsRatio_working_3-way'!V77+SQRT('OddsRatio_working_3-way'!W77)&gt;0,0,PI()),ACOS('OddsRatio_working_3-way'!V77/(2*'OddsRatio_working_3-way'!X77)))</f>
        <v>0.19785424617970704</v>
      </c>
      <c r="Z77" s="11">
        <f>'OddsRatio_working_3-way'!X77^(1/3)*COS('OddsRatio_working_3-way'!Y77/3)</f>
        <v>0.54228080395062961</v>
      </c>
      <c r="AA77" s="11">
        <f>'OddsRatio_working_3-way'!X77^(1/3)*COS(('OddsRatio_working_3-way'!Y77+2*PI())/3)</f>
        <v>-0.30215808051526044</v>
      </c>
      <c r="AB77" s="11">
        <f>'OddsRatio_working_3-way'!X77^(1/3)*COS(('OddsRatio_working_3-way'!Y77+4*PI())/3)</f>
        <v>-0.24012272343536908</v>
      </c>
      <c r="AC77" s="11">
        <f>'OddsRatio_working_3-way'!X77^(1/3)*SIN('OddsRatio_working_3-way'!Y77/3)</f>
        <v>3.5816130109349774E-2</v>
      </c>
      <c r="AD77" s="11">
        <f>'OddsRatio_working_3-way'!X77^(1/3)*SIN(('OddsRatio_working_3-way'!Y77+2*PI())/3)</f>
        <v>0.45172088715121916</v>
      </c>
      <c r="AE77" s="11">
        <f>'OddsRatio_working_3-way'!X77^(1/3)*SIN(('OddsRatio_working_3-way'!Y77+4*PI())/3)</f>
        <v>-0.48753701726056903</v>
      </c>
      <c r="AF77" s="11">
        <f>-'OddsRatio_working_3-way'!U77/(3*'OddsRatio_working_3-way'!X77^(1/3))*COS(('OddsRatio_working_3-way'!Y77)/3)</f>
        <v>0.5422808039506295</v>
      </c>
      <c r="AG77" s="11">
        <f>-'OddsRatio_working_3-way'!U77/(3*'OddsRatio_working_3-way'!X77^(1/3))*COS(('OddsRatio_working_3-way'!Y77+2*PI())/3)</f>
        <v>-0.30215808051526039</v>
      </c>
      <c r="AH77" s="11">
        <f>-'OddsRatio_working_3-way'!U77/(3*'OddsRatio_working_3-way'!X77^(1/3))*COS(('OddsRatio_working_3-way'!Y77+4*PI())/3)</f>
        <v>-0.24012272343536903</v>
      </c>
      <c r="AI77" s="11">
        <f>'OddsRatio_working_3-way'!U77/(3*'OddsRatio_working_3-way'!X77^(1/3))*SIN(('OddsRatio_working_3-way'!Y77)/3)</f>
        <v>-3.5816130109349767E-2</v>
      </c>
      <c r="AJ77" s="11">
        <f>'OddsRatio_working_3-way'!U77/(3*'OddsRatio_working_3-way'!X77^(1/3))*SIN(('OddsRatio_working_3-way'!Y77+2*PI())/3)</f>
        <v>-0.45172088715121911</v>
      </c>
      <c r="AK77" s="11">
        <f>'OddsRatio_working_3-way'!U77/(3*'OddsRatio_working_3-way'!X77^(1/3))*SIN(('OddsRatio_working_3-way'!Y77+4*PI())/3)</f>
        <v>0.48753701726056892</v>
      </c>
      <c r="AL77" s="11">
        <f>'OddsRatio_working_3-way'!Z77+'OddsRatio_working_3-way'!AF77</f>
        <v>1.084561607901259</v>
      </c>
      <c r="AM77" s="11">
        <f>'OddsRatio_working_3-way'!AA77+'OddsRatio_working_3-way'!AG77</f>
        <v>-0.60431616103052077</v>
      </c>
      <c r="AN77" s="11">
        <f>'OddsRatio_working_3-way'!AB77+'OddsRatio_working_3-way'!AH77</f>
        <v>-0.48024544687073811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1.084561607901259</v>
      </c>
      <c r="AS77" s="11">
        <f>IF(('OddsRatio_working_3-way'!X77=0),IF(Q77&gt;0,-Q77^(1/3),(-Q77)^(1/3)),'OddsRatio_working_3-way'!AM77-'OddsRatio_working_3-way'!R77/3)</f>
        <v>-0.60431616103052077</v>
      </c>
      <c r="AT77" s="11">
        <f>IF(('OddsRatio_working_3-way'!X77=0),IF(Q77&gt;0,-Q77^(1/3),(-Q77)^(1/3)),'OddsRatio_working_3-way'!AN77-'OddsRatio_working_3-way'!R77/3)</f>
        <v>-0.48024544687073811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8.3000000000000007</v>
      </c>
      <c r="B78" s="4">
        <f>IF('True_Odds_Calculator_3-way'!B79="","",'True_Odds_Calculator_3-way'!B79)</f>
        <v>4.47</v>
      </c>
      <c r="C78" s="4">
        <f>IF('True_Odds_Calculator_3-way'!C79="","",'True_Odds_Calculator_3-way'!C79)</f>
        <v>1.39</v>
      </c>
      <c r="D78" s="9">
        <f t="shared" si="26"/>
        <v>0.10701041240875875</v>
      </c>
      <c r="E78" s="9">
        <f t="shared" si="27"/>
        <v>0.20134181343105639</v>
      </c>
      <c r="F78" s="9">
        <f t="shared" si="28"/>
        <v>0.69164777416018508</v>
      </c>
      <c r="G78" s="9">
        <f t="shared" si="29"/>
        <v>1.1431349343712183</v>
      </c>
      <c r="H78" s="9">
        <f t="shared" si="30"/>
        <v>9.3448850209098957</v>
      </c>
      <c r="I78" s="9">
        <f t="shared" si="31"/>
        <v>4.9666782222681265</v>
      </c>
      <c r="J78" s="9">
        <f t="shared" si="32"/>
        <v>1.4458226244047752</v>
      </c>
      <c r="K78" s="11">
        <f t="shared" si="33"/>
        <v>0.12048192771084336</v>
      </c>
      <c r="L78" s="11">
        <f t="shared" si="34"/>
        <v>0.2237136465324385</v>
      </c>
      <c r="M78" s="11">
        <f t="shared" si="35"/>
        <v>0.71942446043165476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-0.19156515977482447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0.21640325000450844</v>
      </c>
      <c r="Q78" s="11">
        <f>2*'OddsRatio_working_3-way'!K78*'OddsRatio_working_3-way'!L78*'OddsRatio_working_3-way'!M78</f>
        <v>3.8781944445252403E-2</v>
      </c>
      <c r="R78" s="11">
        <f t="shared" si="36"/>
        <v>0</v>
      </c>
      <c r="S78" s="11">
        <f t="shared" si="37"/>
        <v>-1.129658703382598</v>
      </c>
      <c r="T78" s="11">
        <f t="shared" si="38"/>
        <v>-0.20244779630512508</v>
      </c>
      <c r="U78" s="11">
        <f>'OddsRatio_working_3-way'!S78-'OddsRatio_working_3-way'!R78^2/3</f>
        <v>-1.129658703382598</v>
      </c>
      <c r="V78" s="11">
        <f>'OddsRatio_working_3-way'!S78*'OddsRatio_working_3-way'!R78/3-2*'OddsRatio_working_3-way'!R78^3/27-'OddsRatio_working_3-way'!T78</f>
        <v>0.20244779630512508</v>
      </c>
      <c r="W78" s="11">
        <f>'OddsRatio_working_3-way'!V78^2+4*'OddsRatio_working_3-way'!U78^3/27</f>
        <v>-0.17258377716180964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0.23106756987438276</v>
      </c>
      <c r="Y78" s="11">
        <f>IF('OddsRatio_working_3-way'!W78&gt;=0,IF('OddsRatio_working_3-way'!V78+SQRT('OddsRatio_working_3-way'!W78)&gt;0,0,PI()),ACOS('OddsRatio_working_3-way'!V78/(2*'OddsRatio_working_3-way'!X78)))</f>
        <v>1.1173451350637049</v>
      </c>
      <c r="Z78" s="11">
        <f>'OddsRatio_working_3-way'!X78^(1/3)*COS('OddsRatio_working_3-way'!Y78/3)</f>
        <v>0.57156746718560913</v>
      </c>
      <c r="AA78" s="11">
        <f>'OddsRatio_working_3-way'!X78^(1/3)*COS(('OddsRatio_working_3-way'!Y78+2*PI())/3)</f>
        <v>-0.47916845038014583</v>
      </c>
      <c r="AB78" s="11">
        <f>'OddsRatio_working_3-way'!X78^(1/3)*COS(('OddsRatio_working_3-way'!Y78+4*PI())/3)</f>
        <v>-9.2399016805463488E-2</v>
      </c>
      <c r="AC78" s="11">
        <f>'OddsRatio_working_3-way'!X78^(1/3)*SIN('OddsRatio_working_3-way'!Y78/3)</f>
        <v>0.22330143658866203</v>
      </c>
      <c r="AD78" s="11">
        <f>'OddsRatio_working_3-way'!X78^(1/3)*SIN(('OddsRatio_working_3-way'!Y78+2*PI())/3)</f>
        <v>0.38334122826513506</v>
      </c>
      <c r="AE78" s="11">
        <f>'OddsRatio_working_3-way'!X78^(1/3)*SIN(('OddsRatio_working_3-way'!Y78+4*PI())/3)</f>
        <v>-0.60664266485379703</v>
      </c>
      <c r="AF78" s="11">
        <f>-'OddsRatio_working_3-way'!U78/(3*'OddsRatio_working_3-way'!X78^(1/3))*COS(('OddsRatio_working_3-way'!Y78)/3)</f>
        <v>0.57156746718560913</v>
      </c>
      <c r="AG78" s="11">
        <f>-'OddsRatio_working_3-way'!U78/(3*'OddsRatio_working_3-way'!X78^(1/3))*COS(('OddsRatio_working_3-way'!Y78+2*PI())/3)</f>
        <v>-0.47916845038014583</v>
      </c>
      <c r="AH78" s="11">
        <f>-'OddsRatio_working_3-way'!U78/(3*'OddsRatio_working_3-way'!X78^(1/3))*COS(('OddsRatio_working_3-way'!Y78+4*PI())/3)</f>
        <v>-9.2399016805463488E-2</v>
      </c>
      <c r="AI78" s="11">
        <f>'OddsRatio_working_3-way'!U78/(3*'OddsRatio_working_3-way'!X78^(1/3))*SIN(('OddsRatio_working_3-way'!Y78)/3)</f>
        <v>-0.22330143658866203</v>
      </c>
      <c r="AJ78" s="11">
        <f>'OddsRatio_working_3-way'!U78/(3*'OddsRatio_working_3-way'!X78^(1/3))*SIN(('OddsRatio_working_3-way'!Y78+2*PI())/3)</f>
        <v>-0.38334122826513506</v>
      </c>
      <c r="AK78" s="11">
        <f>'OddsRatio_working_3-way'!U78/(3*'OddsRatio_working_3-way'!X78^(1/3))*SIN(('OddsRatio_working_3-way'!Y78+4*PI())/3)</f>
        <v>0.60664266485379703</v>
      </c>
      <c r="AL78" s="11">
        <f>'OddsRatio_working_3-way'!Z78+'OddsRatio_working_3-way'!AF78</f>
        <v>1.1431349343712183</v>
      </c>
      <c r="AM78" s="11">
        <f>'OddsRatio_working_3-way'!AA78+'OddsRatio_working_3-way'!AG78</f>
        <v>-0.95833690076029165</v>
      </c>
      <c r="AN78" s="11">
        <f>'OddsRatio_working_3-way'!AB78+'OddsRatio_working_3-way'!AH78</f>
        <v>-0.18479803361092698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1.1431349343712183</v>
      </c>
      <c r="AS78" s="11">
        <f>IF(('OddsRatio_working_3-way'!X78=0),IF(Q78&gt;0,-Q78^(1/3),(-Q78)^(1/3)),'OddsRatio_working_3-way'!AM78-'OddsRatio_working_3-way'!R78/3)</f>
        <v>-0.95833690076029165</v>
      </c>
      <c r="AT78" s="11">
        <f>IF(('OddsRatio_working_3-way'!X78=0),IF(Q78&gt;0,-Q78^(1/3),(-Q78)^(1/3)),'OddsRatio_working_3-way'!AN78-'OddsRatio_working_3-way'!R78/3)</f>
        <v>-0.18479803361092698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4.47</v>
      </c>
      <c r="B79" s="4">
        <f>IF('True_Odds_Calculator_3-way'!B80="","",'True_Odds_Calculator_3-way'!B80)</f>
        <v>3.65</v>
      </c>
      <c r="C79" s="4">
        <f>IF('True_Odds_Calculator_3-way'!C80="","",'True_Odds_Calculator_3-way'!C80)</f>
        <v>1.78</v>
      </c>
      <c r="D79" s="9">
        <f t="shared" si="26"/>
        <v>0.207260299087896</v>
      </c>
      <c r="E79" s="9">
        <f t="shared" si="27"/>
        <v>0.25503727341523913</v>
      </c>
      <c r="F79" s="9">
        <f t="shared" si="28"/>
        <v>0.53770242749686492</v>
      </c>
      <c r="G79" s="9">
        <f t="shared" si="29"/>
        <v>1.1022624507684518</v>
      </c>
      <c r="H79" s="9">
        <f t="shared" si="30"/>
        <v>4.8248507041665265</v>
      </c>
      <c r="I79" s="9">
        <f t="shared" si="31"/>
        <v>3.9209954945363976</v>
      </c>
      <c r="J79" s="9">
        <f t="shared" si="32"/>
        <v>1.8597647115993921</v>
      </c>
      <c r="K79" s="11">
        <f t="shared" si="33"/>
        <v>0.2237136465324385</v>
      </c>
      <c r="L79" s="11">
        <f t="shared" si="34"/>
        <v>0.27397260273972601</v>
      </c>
      <c r="M79" s="11">
        <f t="shared" si="35"/>
        <v>0.5617977528089888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-0.24697304796328301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0.23759029722546188</v>
      </c>
      <c r="Q79" s="11">
        <f>2*'OddsRatio_working_3-way'!K79*'OddsRatio_working_3-way'!L79*'OddsRatio_working_3-way'!M79</f>
        <v>6.8866752818974447E-2</v>
      </c>
      <c r="R79" s="11">
        <f t="shared" si="36"/>
        <v>0</v>
      </c>
      <c r="S79" s="11">
        <f t="shared" si="37"/>
        <v>-0.96200900942350576</v>
      </c>
      <c r="T79" s="11">
        <f t="shared" si="38"/>
        <v>-0.27884319113724804</v>
      </c>
      <c r="U79" s="11">
        <f>'OddsRatio_working_3-way'!S79-'OddsRatio_working_3-way'!R79^2/3</f>
        <v>-0.96200900942350576</v>
      </c>
      <c r="V79" s="11">
        <f>'OddsRatio_working_3-way'!S79*'OddsRatio_working_3-way'!R79/3-2*'OddsRatio_working_3-way'!R79^3/27-'OddsRatio_working_3-way'!T79</f>
        <v>0.27884319113724804</v>
      </c>
      <c r="W79" s="11">
        <f>'OddsRatio_working_3-way'!V79^2+4*'OddsRatio_working_3-way'!U79^3/27</f>
        <v>-5.4143088294920191E-2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0.18158786684310987</v>
      </c>
      <c r="Y79" s="11">
        <f>IF('OddsRatio_working_3-way'!W79&gt;=0,IF('OddsRatio_working_3-way'!V79+SQRT('OddsRatio_working_3-way'!W79)&gt;0,0,PI()),ACOS('OddsRatio_working_3-way'!V79/(2*'OddsRatio_working_3-way'!X79)))</f>
        <v>0.69540955895269041</v>
      </c>
      <c r="Z79" s="11">
        <f>'OddsRatio_working_3-way'!X79^(1/3)*COS('OddsRatio_working_3-way'!Y79/3)</f>
        <v>0.55113122538422588</v>
      </c>
      <c r="AA79" s="11">
        <f>'OddsRatio_working_3-way'!X79^(1/3)*COS(('OddsRatio_working_3-way'!Y79+2*PI())/3)</f>
        <v>-0.38822896813982555</v>
      </c>
      <c r="AB79" s="11">
        <f>'OddsRatio_working_3-way'!X79^(1/3)*COS(('OddsRatio_working_3-way'!Y79+4*PI())/3)</f>
        <v>-0.16290225724440052</v>
      </c>
      <c r="AC79" s="11">
        <f>'OddsRatio_working_3-way'!X79^(1/3)*SIN('OddsRatio_working_3-way'!Y79/3)</f>
        <v>0.13009243719108687</v>
      </c>
      <c r="AD79" s="11">
        <f>'OddsRatio_working_3-way'!X79^(1/3)*SIN(('OddsRatio_working_3-way'!Y79+2*PI())/3)</f>
        <v>0.41224742340604337</v>
      </c>
      <c r="AE79" s="11">
        <f>'OddsRatio_working_3-way'!X79^(1/3)*SIN(('OddsRatio_working_3-way'!Y79+4*PI())/3)</f>
        <v>-0.54233986059713002</v>
      </c>
      <c r="AF79" s="11">
        <f>-'OddsRatio_working_3-way'!U79/(3*'OddsRatio_working_3-way'!X79^(1/3))*COS(('OddsRatio_working_3-way'!Y79)/3)</f>
        <v>0.55113122538422588</v>
      </c>
      <c r="AG79" s="11">
        <f>-'OddsRatio_working_3-way'!U79/(3*'OddsRatio_working_3-way'!X79^(1/3))*COS(('OddsRatio_working_3-way'!Y79+2*PI())/3)</f>
        <v>-0.38822896813982555</v>
      </c>
      <c r="AH79" s="11">
        <f>-'OddsRatio_working_3-way'!U79/(3*'OddsRatio_working_3-way'!X79^(1/3))*COS(('OddsRatio_working_3-way'!Y79+4*PI())/3)</f>
        <v>-0.16290225724440052</v>
      </c>
      <c r="AI79" s="11">
        <f>'OddsRatio_working_3-way'!U79/(3*'OddsRatio_working_3-way'!X79^(1/3))*SIN(('OddsRatio_working_3-way'!Y79)/3)</f>
        <v>-0.13009243719108687</v>
      </c>
      <c r="AJ79" s="11">
        <f>'OddsRatio_working_3-way'!U79/(3*'OddsRatio_working_3-way'!X79^(1/3))*SIN(('OddsRatio_working_3-way'!Y79+2*PI())/3)</f>
        <v>-0.41224742340604337</v>
      </c>
      <c r="AK79" s="11">
        <f>'OddsRatio_working_3-way'!U79/(3*'OddsRatio_working_3-way'!X79^(1/3))*SIN(('OddsRatio_working_3-way'!Y79+4*PI())/3)</f>
        <v>0.54233986059713002</v>
      </c>
      <c r="AL79" s="11">
        <f>'OddsRatio_working_3-way'!Z79+'OddsRatio_working_3-way'!AF79</f>
        <v>1.1022624507684518</v>
      </c>
      <c r="AM79" s="11">
        <f>'OddsRatio_working_3-way'!AA79+'OddsRatio_working_3-way'!AG79</f>
        <v>-0.7764579362796511</v>
      </c>
      <c r="AN79" s="11">
        <f>'OddsRatio_working_3-way'!AB79+'OddsRatio_working_3-way'!AH79</f>
        <v>-0.32580451448880104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1.1022624507684518</v>
      </c>
      <c r="AS79" s="11">
        <f>IF(('OddsRatio_working_3-way'!X79=0),IF(Q79&gt;0,-Q79^(1/3),(-Q79)^(1/3)),'OddsRatio_working_3-way'!AM79-'OddsRatio_working_3-way'!R79/3)</f>
        <v>-0.7764579362796511</v>
      </c>
      <c r="AT79" s="11">
        <f>IF(('OddsRatio_working_3-way'!X79=0),IF(Q79&gt;0,-Q79^(1/3),(-Q79)^(1/3)),'OddsRatio_working_3-way'!AN79-'OddsRatio_working_3-way'!R79/3)</f>
        <v>-0.32580451448880104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1.36</v>
      </c>
      <c r="B80" s="4">
        <f>IF('True_Odds_Calculator_3-way'!B81="","",'True_Odds_Calculator_3-way'!B81)</f>
        <v>5.86</v>
      </c>
      <c r="C80" s="4">
        <f>IF('True_Odds_Calculator_3-way'!C81="","",'True_Odds_Calculator_3-way'!C81)</f>
        <v>8.17</v>
      </c>
      <c r="D80" s="9">
        <f t="shared" si="26"/>
        <v>0.72259610531059304</v>
      </c>
      <c r="E80" s="9">
        <f t="shared" si="27"/>
        <v>0.16174330857553701</v>
      </c>
      <c r="F80" s="9">
        <f t="shared" si="28"/>
        <v>0.11566058611386994</v>
      </c>
      <c r="G80" s="9">
        <f t="shared" si="29"/>
        <v>1.0663860052304446</v>
      </c>
      <c r="H80" s="9">
        <f t="shared" si="30"/>
        <v>1.3838989618829602</v>
      </c>
      <c r="I80" s="9">
        <f t="shared" si="31"/>
        <v>6.1826359854199602</v>
      </c>
      <c r="J80" s="9">
        <f t="shared" si="32"/>
        <v>8.6459876575022871</v>
      </c>
      <c r="K80" s="11">
        <f t="shared" si="33"/>
        <v>0.73529411764705876</v>
      </c>
      <c r="L80" s="11">
        <f t="shared" si="34"/>
        <v>0.17064846416382251</v>
      </c>
      <c r="M80" s="11">
        <f t="shared" si="35"/>
        <v>0.12239902080783353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-0.19266345527938855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0.19028858008043781</v>
      </c>
      <c r="Q80" s="11">
        <f>2*'OddsRatio_working_3-way'!K80*'OddsRatio_working_3-way'!L80*'OddsRatio_working_3-way'!M80</f>
        <v>3.0716477817665507E-2</v>
      </c>
      <c r="R80" s="11">
        <f t="shared" si="36"/>
        <v>0</v>
      </c>
      <c r="S80" s="11">
        <f t="shared" si="37"/>
        <v>-0.98767345267680973</v>
      </c>
      <c r="T80" s="11">
        <f t="shared" si="38"/>
        <v>-0.15943074296639381</v>
      </c>
      <c r="U80" s="11">
        <f>'OddsRatio_working_3-way'!S80-'OddsRatio_working_3-way'!R80^2/3</f>
        <v>-0.98767345267680973</v>
      </c>
      <c r="V80" s="11">
        <f>'OddsRatio_working_3-way'!S80*'OddsRatio_working_3-way'!R80/3-2*'OddsRatio_working_3-way'!R80^3/27-'OddsRatio_working_3-way'!T80</f>
        <v>0.15943074296639381</v>
      </c>
      <c r="W80" s="11">
        <f>'OddsRatio_working_3-way'!V80^2+4*'OddsRatio_working_3-way'!U80^3/27</f>
        <v>-0.11731877395942125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0.18890271025202204</v>
      </c>
      <c r="Y80" s="11">
        <f>IF('OddsRatio_working_3-way'!W80&gt;=0,IF('OddsRatio_working_3-way'!V80+SQRT('OddsRatio_working_3-way'!W80)&gt;0,0,PI()),ACOS('OddsRatio_working_3-way'!V80/(2*'OddsRatio_working_3-way'!X80)))</f>
        <v>1.1351552622464771</v>
      </c>
      <c r="Z80" s="11">
        <f>'OddsRatio_working_3-way'!X80^(1/3)*COS('OddsRatio_working_3-way'!Y80/3)</f>
        <v>0.53319300261522229</v>
      </c>
      <c r="AA80" s="11">
        <f>'OddsRatio_working_3-way'!X80^(1/3)*COS(('OddsRatio_working_3-way'!Y80+2*PI())/3)</f>
        <v>-0.45016468929459613</v>
      </c>
      <c r="AB80" s="11">
        <f>'OddsRatio_working_3-way'!X80^(1/3)*COS(('OddsRatio_working_3-way'!Y80+4*PI())/3)</f>
        <v>-8.3028313320625907E-2</v>
      </c>
      <c r="AC80" s="11">
        <f>'OddsRatio_working_3-way'!X80^(1/3)*SIN('OddsRatio_working_3-way'!Y80/3)</f>
        <v>0.21196628549787527</v>
      </c>
      <c r="AD80" s="11">
        <f>'OddsRatio_working_3-way'!X80^(1/3)*SIN(('OddsRatio_working_3-way'!Y80+2*PI())/3)</f>
        <v>0.35577554263594763</v>
      </c>
      <c r="AE80" s="11">
        <f>'OddsRatio_working_3-way'!X80^(1/3)*SIN(('OddsRatio_working_3-way'!Y80+4*PI())/3)</f>
        <v>-0.5677418281338229</v>
      </c>
      <c r="AF80" s="11">
        <f>-'OddsRatio_working_3-way'!U80/(3*'OddsRatio_working_3-way'!X80^(1/3))*COS(('OddsRatio_working_3-way'!Y80)/3)</f>
        <v>0.53319300261522229</v>
      </c>
      <c r="AG80" s="11">
        <f>-'OddsRatio_working_3-way'!U80/(3*'OddsRatio_working_3-way'!X80^(1/3))*COS(('OddsRatio_working_3-way'!Y80+2*PI())/3)</f>
        <v>-0.45016468929459613</v>
      </c>
      <c r="AH80" s="11">
        <f>-'OddsRatio_working_3-way'!U80/(3*'OddsRatio_working_3-way'!X80^(1/3))*COS(('OddsRatio_working_3-way'!Y80+4*PI())/3)</f>
        <v>-8.3028313320625907E-2</v>
      </c>
      <c r="AI80" s="11">
        <f>'OddsRatio_working_3-way'!U80/(3*'OddsRatio_working_3-way'!X80^(1/3))*SIN(('OddsRatio_working_3-way'!Y80)/3)</f>
        <v>-0.21196628549787527</v>
      </c>
      <c r="AJ80" s="11">
        <f>'OddsRatio_working_3-way'!U80/(3*'OddsRatio_working_3-way'!X80^(1/3))*SIN(('OddsRatio_working_3-way'!Y80+2*PI())/3)</f>
        <v>-0.35577554263594763</v>
      </c>
      <c r="AK80" s="11">
        <f>'OddsRatio_working_3-way'!U80/(3*'OddsRatio_working_3-way'!X80^(1/3))*SIN(('OddsRatio_working_3-way'!Y80+4*PI())/3)</f>
        <v>0.5677418281338229</v>
      </c>
      <c r="AL80" s="11">
        <f>'OddsRatio_working_3-way'!Z80+'OddsRatio_working_3-way'!AF80</f>
        <v>1.0663860052304446</v>
      </c>
      <c r="AM80" s="11">
        <f>'OddsRatio_working_3-way'!AA80+'OddsRatio_working_3-way'!AG80</f>
        <v>-0.90032937858919226</v>
      </c>
      <c r="AN80" s="11">
        <f>'OddsRatio_working_3-way'!AB80+'OddsRatio_working_3-way'!AH80</f>
        <v>-0.16605662664125181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1.0663860052304446</v>
      </c>
      <c r="AS80" s="11">
        <f>IF(('OddsRatio_working_3-way'!X80=0),IF(Q80&gt;0,-Q80^(1/3),(-Q80)^(1/3)),'OddsRatio_working_3-way'!AM80-'OddsRatio_working_3-way'!R80/3)</f>
        <v>-0.90032937858919226</v>
      </c>
      <c r="AT80" s="11">
        <f>IF(('OddsRatio_working_3-way'!X80=0),IF(Q80&gt;0,-Q80^(1/3),(-Q80)^(1/3)),'OddsRatio_working_3-way'!AN80-'OddsRatio_working_3-way'!R80/3)</f>
        <v>-0.16605662664125181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4.42</v>
      </c>
      <c r="B81" s="4">
        <f>IF('True_Odds_Calculator_3-way'!B82="","",'True_Odds_Calculator_3-way'!B82)</f>
        <v>3.88</v>
      </c>
      <c r="C81" s="4">
        <f>IF('True_Odds_Calculator_3-way'!C82="","",'True_Odds_Calculator_3-way'!C82)</f>
        <v>1.85</v>
      </c>
      <c r="D81" s="9">
        <f t="shared" si="26"/>
        <v>0.21930064471584682</v>
      </c>
      <c r="E81" s="9">
        <f t="shared" si="27"/>
        <v>0.25013427657774956</v>
      </c>
      <c r="F81" s="9">
        <f t="shared" si="28"/>
        <v>0.53056507870640368</v>
      </c>
      <c r="G81" s="9">
        <f t="shared" si="29"/>
        <v>1.0409210861351781</v>
      </c>
      <c r="H81" s="9">
        <f t="shared" si="30"/>
        <v>4.5599501145823096</v>
      </c>
      <c r="I81" s="9">
        <f t="shared" si="31"/>
        <v>3.9978527280693124</v>
      </c>
      <c r="J81" s="9">
        <f t="shared" si="32"/>
        <v>1.8847829232149018</v>
      </c>
      <c r="K81" s="11">
        <f t="shared" si="33"/>
        <v>0.22624434389140272</v>
      </c>
      <c r="L81" s="11">
        <f t="shared" si="34"/>
        <v>0.25773195876288663</v>
      </c>
      <c r="M81" s="11">
        <f t="shared" si="35"/>
        <v>0.54054054054054046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-0.26388323295539806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0.225361808139249</v>
      </c>
      <c r="Q81" s="11">
        <f>2*'OddsRatio_working_3-way'!K81*'OddsRatio_working_3-way'!L81*'OddsRatio_working_3-way'!M81</f>
        <v>6.303826801097874E-2</v>
      </c>
      <c r="R81" s="11">
        <f t="shared" si="36"/>
        <v>0</v>
      </c>
      <c r="S81" s="11">
        <f t="shared" si="37"/>
        <v>-0.85402094561021236</v>
      </c>
      <c r="T81" s="11">
        <f t="shared" si="38"/>
        <v>-0.23888697779306639</v>
      </c>
      <c r="U81" s="11">
        <f>'OddsRatio_working_3-way'!S81-'OddsRatio_working_3-way'!R81^2/3</f>
        <v>-0.85402094561021236</v>
      </c>
      <c r="V81" s="11">
        <f>'OddsRatio_working_3-way'!S81*'OddsRatio_working_3-way'!R81/3-2*'OddsRatio_working_3-way'!R81^3/27-'OddsRatio_working_3-way'!T81</f>
        <v>0.23888697779306639</v>
      </c>
      <c r="W81" s="11">
        <f>'OddsRatio_working_3-way'!V81^2+4*'OddsRatio_working_3-way'!U81^3/27</f>
        <v>-3.5211781178669688E-2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0.15188710391091031</v>
      </c>
      <c r="Y81" s="11">
        <f>IF('OddsRatio_working_3-way'!W81&gt;=0,IF('OddsRatio_working_3-way'!V81+SQRT('OddsRatio_working_3-way'!W81)&gt;0,0,PI()),ACOS('OddsRatio_working_3-way'!V81/(2*'OddsRatio_working_3-way'!X81)))</f>
        <v>0.66584269509883665</v>
      </c>
      <c r="Z81" s="11">
        <f>'OddsRatio_working_3-way'!X81^(1/3)*COS('OddsRatio_working_3-way'!Y81/3)</f>
        <v>0.52046054306758904</v>
      </c>
      <c r="AA81" s="11">
        <f>'OddsRatio_working_3-way'!X81^(1/3)*COS(('OddsRatio_working_3-way'!Y81+2*PI())/3)</f>
        <v>-0.36194484145814615</v>
      </c>
      <c r="AB81" s="11">
        <f>'OddsRatio_working_3-way'!X81^(1/3)*COS(('OddsRatio_working_3-way'!Y81+4*PI())/3)</f>
        <v>-0.15851570160944303</v>
      </c>
      <c r="AC81" s="11">
        <f>'OddsRatio_working_3-way'!X81^(1/3)*SIN('OddsRatio_working_3-way'!Y81/3)</f>
        <v>0.11744986865266276</v>
      </c>
      <c r="AD81" s="11">
        <f>'OddsRatio_working_3-way'!X81^(1/3)*SIN(('OddsRatio_working_3-way'!Y81+2*PI())/3)</f>
        <v>0.39200711763764562</v>
      </c>
      <c r="AE81" s="11">
        <f>'OddsRatio_working_3-way'!X81^(1/3)*SIN(('OddsRatio_working_3-way'!Y81+4*PI())/3)</f>
        <v>-0.50945698629030833</v>
      </c>
      <c r="AF81" s="11">
        <f>-'OddsRatio_working_3-way'!U81/(3*'OddsRatio_working_3-way'!X81^(1/3))*COS(('OddsRatio_working_3-way'!Y81)/3)</f>
        <v>0.52046054306758904</v>
      </c>
      <c r="AG81" s="11">
        <f>-'OddsRatio_working_3-way'!U81/(3*'OddsRatio_working_3-way'!X81^(1/3))*COS(('OddsRatio_working_3-way'!Y81+2*PI())/3)</f>
        <v>-0.36194484145814615</v>
      </c>
      <c r="AH81" s="11">
        <f>-'OddsRatio_working_3-way'!U81/(3*'OddsRatio_working_3-way'!X81^(1/3))*COS(('OddsRatio_working_3-way'!Y81+4*PI())/3)</f>
        <v>-0.15851570160944303</v>
      </c>
      <c r="AI81" s="11">
        <f>'OddsRatio_working_3-way'!U81/(3*'OddsRatio_working_3-way'!X81^(1/3))*SIN(('OddsRatio_working_3-way'!Y81)/3)</f>
        <v>-0.11744986865266276</v>
      </c>
      <c r="AJ81" s="11">
        <f>'OddsRatio_working_3-way'!U81/(3*'OddsRatio_working_3-way'!X81^(1/3))*SIN(('OddsRatio_working_3-way'!Y81+2*PI())/3)</f>
        <v>-0.39200711763764562</v>
      </c>
      <c r="AK81" s="11">
        <f>'OddsRatio_working_3-way'!U81/(3*'OddsRatio_working_3-way'!X81^(1/3))*SIN(('OddsRatio_working_3-way'!Y81+4*PI())/3)</f>
        <v>0.50945698629030833</v>
      </c>
      <c r="AL81" s="11">
        <f>'OddsRatio_working_3-way'!Z81+'OddsRatio_working_3-way'!AF81</f>
        <v>1.0409210861351781</v>
      </c>
      <c r="AM81" s="11">
        <f>'OddsRatio_working_3-way'!AA81+'OddsRatio_working_3-way'!AG81</f>
        <v>-0.7238896829162923</v>
      </c>
      <c r="AN81" s="11">
        <f>'OddsRatio_working_3-way'!AB81+'OddsRatio_working_3-way'!AH81</f>
        <v>-0.31703140321888607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1.0409210861351781</v>
      </c>
      <c r="AS81" s="11">
        <f>IF(('OddsRatio_working_3-way'!X81=0),IF(Q81&gt;0,-Q81^(1/3),(-Q81)^(1/3)),'OddsRatio_working_3-way'!AM81-'OddsRatio_working_3-way'!R81/3)</f>
        <v>-0.7238896829162923</v>
      </c>
      <c r="AT81" s="11">
        <f>IF(('OddsRatio_working_3-way'!X81=0),IF(Q81&gt;0,-Q81^(1/3),(-Q81)^(1/3)),'OddsRatio_working_3-way'!AN81-'OddsRatio_working_3-way'!R81/3)</f>
        <v>-0.31703140321888607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1.3</v>
      </c>
      <c r="B82" s="4">
        <f>IF('True_Odds_Calculator_3-way'!B83="","",'True_Odds_Calculator_3-way'!B83)</f>
        <v>6.15</v>
      </c>
      <c r="C82" s="4">
        <f>IF('True_Odds_Calculator_3-way'!C83="","",'True_Odds_Calculator_3-way'!C83)</f>
        <v>10.029999999999999</v>
      </c>
      <c r="D82" s="9">
        <f t="shared" si="26"/>
        <v>0.75497035961015879</v>
      </c>
      <c r="E82" s="9">
        <f t="shared" si="27"/>
        <v>0.15217149829246904</v>
      </c>
      <c r="F82" s="9">
        <f t="shared" si="28"/>
        <v>9.2858142097372157E-2</v>
      </c>
      <c r="G82" s="9">
        <f t="shared" si="29"/>
        <v>1.0818510390101763</v>
      </c>
      <c r="H82" s="9">
        <f t="shared" si="30"/>
        <v>1.3245553117030531</v>
      </c>
      <c r="I82" s="9">
        <f t="shared" si="31"/>
        <v>6.5715328509024085</v>
      </c>
      <c r="J82" s="9">
        <f t="shared" si="32"/>
        <v>10.769114882261892</v>
      </c>
      <c r="K82" s="11">
        <f t="shared" si="33"/>
        <v>0.76923076923076916</v>
      </c>
      <c r="L82" s="11">
        <f t="shared" si="34"/>
        <v>0.16260162601626016</v>
      </c>
      <c r="M82" s="11">
        <f t="shared" si="35"/>
        <v>9.9700897308075784E-2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-0.17397900108305497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0.18057148130343181</v>
      </c>
      <c r="Q82" s="11">
        <f>2*'OddsRatio_working_3-way'!K82*'OddsRatio_working_3-way'!L82*'OddsRatio_working_3-way'!M82</f>
        <v>2.4940812334728151E-2</v>
      </c>
      <c r="R82" s="11">
        <f t="shared" si="36"/>
        <v>0</v>
      </c>
      <c r="S82" s="11">
        <f t="shared" si="37"/>
        <v>-1.0378923903421522</v>
      </c>
      <c r="T82" s="11">
        <f t="shared" si="38"/>
        <v>-0.14335530253344644</v>
      </c>
      <c r="U82" s="11">
        <f>'OddsRatio_working_3-way'!S82-'OddsRatio_working_3-way'!R82^2/3</f>
        <v>-1.0378923903421522</v>
      </c>
      <c r="V82" s="11">
        <f>'OddsRatio_working_3-way'!S82*'OddsRatio_working_3-way'!R82/3-2*'OddsRatio_working_3-way'!R82^3/27-'OddsRatio_working_3-way'!T82</f>
        <v>0.14335530253344644</v>
      </c>
      <c r="W82" s="11">
        <f>'OddsRatio_working_3-way'!V82^2+4*'OddsRatio_working_3-way'!U82^3/27</f>
        <v>-0.14508467618632925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0.20349165766118349</v>
      </c>
      <c r="Y82" s="11">
        <f>IF('OddsRatio_working_3-way'!W82&gt;=0,IF('OddsRatio_working_3-way'!V82+SQRT('OddsRatio_working_3-way'!W82)&gt;0,0,PI()),ACOS('OddsRatio_working_3-way'!V82/(2*'OddsRatio_working_3-way'!X82)))</f>
        <v>1.2108342184648024</v>
      </c>
      <c r="Z82" s="11">
        <f>'OddsRatio_working_3-way'!X82^(1/3)*COS('OddsRatio_working_3-way'!Y82/3)</f>
        <v>0.54092551950508816</v>
      </c>
      <c r="AA82" s="11">
        <f>'OddsRatio_working_3-way'!X82^(1/3)*COS(('OddsRatio_working_3-way'!Y82+2*PI())/3)</f>
        <v>-0.47051971251012997</v>
      </c>
      <c r="AB82" s="11">
        <f>'OddsRatio_working_3-way'!X82^(1/3)*COS(('OddsRatio_working_3-way'!Y82+4*PI())/3)</f>
        <v>-7.0405806994958242E-2</v>
      </c>
      <c r="AC82" s="11">
        <f>'OddsRatio_working_3-way'!X82^(1/3)*SIN('OddsRatio_working_3-way'!Y82/3)</f>
        <v>0.23100587105569703</v>
      </c>
      <c r="AD82" s="11">
        <f>'OddsRatio_working_3-way'!X82^(1/3)*SIN(('OddsRatio_working_3-way'!Y82+2*PI())/3)</f>
        <v>0.35295230591885274</v>
      </c>
      <c r="AE82" s="11">
        <f>'OddsRatio_working_3-way'!X82^(1/3)*SIN(('OddsRatio_working_3-way'!Y82+4*PI())/3)</f>
        <v>-0.58395817697454966</v>
      </c>
      <c r="AF82" s="11">
        <f>-'OddsRatio_working_3-way'!U82/(3*'OddsRatio_working_3-way'!X82^(1/3))*COS(('OddsRatio_working_3-way'!Y82)/3)</f>
        <v>0.54092551950508805</v>
      </c>
      <c r="AG82" s="11">
        <f>-'OddsRatio_working_3-way'!U82/(3*'OddsRatio_working_3-way'!X82^(1/3))*COS(('OddsRatio_working_3-way'!Y82+2*PI())/3)</f>
        <v>-0.47051971251012992</v>
      </c>
      <c r="AH82" s="11">
        <f>-'OddsRatio_working_3-way'!U82/(3*'OddsRatio_working_3-way'!X82^(1/3))*COS(('OddsRatio_working_3-way'!Y82+4*PI())/3)</f>
        <v>-7.0405806994958228E-2</v>
      </c>
      <c r="AI82" s="11">
        <f>'OddsRatio_working_3-way'!U82/(3*'OddsRatio_working_3-way'!X82^(1/3))*SIN(('OddsRatio_working_3-way'!Y82)/3)</f>
        <v>-0.23100587105569698</v>
      </c>
      <c r="AJ82" s="11">
        <f>'OddsRatio_working_3-way'!U82/(3*'OddsRatio_working_3-way'!X82^(1/3))*SIN(('OddsRatio_working_3-way'!Y82+2*PI())/3)</f>
        <v>-0.35295230591885263</v>
      </c>
      <c r="AK82" s="11">
        <f>'OddsRatio_working_3-way'!U82/(3*'OddsRatio_working_3-way'!X82^(1/3))*SIN(('OddsRatio_working_3-way'!Y82+4*PI())/3)</f>
        <v>0.58395817697454955</v>
      </c>
      <c r="AL82" s="11">
        <f>'OddsRatio_working_3-way'!Z82+'OddsRatio_working_3-way'!AF82</f>
        <v>1.0818510390101763</v>
      </c>
      <c r="AM82" s="11">
        <f>'OddsRatio_working_3-way'!AA82+'OddsRatio_working_3-way'!AG82</f>
        <v>-0.94103942502025983</v>
      </c>
      <c r="AN82" s="11">
        <f>'OddsRatio_working_3-way'!AB82+'OddsRatio_working_3-way'!AH82</f>
        <v>-0.14081161398991648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1.0818510390101763</v>
      </c>
      <c r="AS82" s="11">
        <f>IF(('OddsRatio_working_3-way'!X82=0),IF(Q82&gt;0,-Q82^(1/3),(-Q82)^(1/3)),'OddsRatio_working_3-way'!AM82-'OddsRatio_working_3-way'!R82/3)</f>
        <v>-0.94103942502025983</v>
      </c>
      <c r="AT82" s="11">
        <f>IF(('OddsRatio_working_3-way'!X82=0),IF(Q82&gt;0,-Q82^(1/3),(-Q82)^(1/3)),'OddsRatio_working_3-way'!AN82-'OddsRatio_working_3-way'!R82/3)</f>
        <v>-0.14081161398991648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2.85</v>
      </c>
      <c r="B83" s="4">
        <f>IF('True_Odds_Calculator_3-way'!B84="","",'True_Odds_Calculator_3-way'!B84)</f>
        <v>3.22</v>
      </c>
      <c r="C83" s="4">
        <f>IF('True_Odds_Calculator_3-way'!C84="","",'True_Odds_Calculator_3-way'!C84)</f>
        <v>2.62</v>
      </c>
      <c r="D83" s="9">
        <f t="shared" si="26"/>
        <v>0.33638877512114002</v>
      </c>
      <c r="E83" s="9">
        <f t="shared" si="27"/>
        <v>0.29697375205016402</v>
      </c>
      <c r="F83" s="9">
        <f t="shared" si="28"/>
        <v>0.36663747282869591</v>
      </c>
      <c r="G83" s="9">
        <f t="shared" si="29"/>
        <v>1.0663517832175322</v>
      </c>
      <c r="H83" s="9">
        <f t="shared" si="30"/>
        <v>2.9727507989524349</v>
      </c>
      <c r="I83" s="9">
        <f t="shared" si="31"/>
        <v>3.3673009587429217</v>
      </c>
      <c r="J83" s="9">
        <f t="shared" si="32"/>
        <v>2.7274898888124022</v>
      </c>
      <c r="K83" s="11">
        <f t="shared" si="33"/>
        <v>0.35087719298245612</v>
      </c>
      <c r="L83" s="11">
        <f t="shared" si="34"/>
        <v>0.3105590062111801</v>
      </c>
      <c r="M83" s="11">
        <f t="shared" si="35"/>
        <v>0.38167938931297707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-0.27671818111491819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0.23665203499954668</v>
      </c>
      <c r="Q83" s="11">
        <f>2*'OddsRatio_working_3-way'!K83*'OddsRatio_working_3-way'!L83*'OddsRatio_working_3-way'!M83</f>
        <v>8.3181734621984749E-2</v>
      </c>
      <c r="R83" s="11">
        <f t="shared" si="36"/>
        <v>0</v>
      </c>
      <c r="S83" s="11">
        <f t="shared" si="37"/>
        <v>-0.8552095639182723</v>
      </c>
      <c r="T83" s="11">
        <f t="shared" si="38"/>
        <v>-0.30060090120150157</v>
      </c>
      <c r="U83" s="11">
        <f>'OddsRatio_working_3-way'!S83-'OddsRatio_working_3-way'!R83^2/3</f>
        <v>-0.8552095639182723</v>
      </c>
      <c r="V83" s="11">
        <f>'OddsRatio_working_3-way'!S83*'OddsRatio_working_3-way'!R83/3-2*'OddsRatio_working_3-way'!R83^3/27-'OddsRatio_working_3-way'!T83</f>
        <v>0.30060090120150157</v>
      </c>
      <c r="W83" s="11">
        <f>'OddsRatio_working_3-way'!V83^2+4*'OddsRatio_working_3-way'!U83^3/27</f>
        <v>-2.3037022037288579E-3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0.15220430677783378</v>
      </c>
      <c r="Y83" s="11">
        <f>IF('OddsRatio_working_3-way'!W83&gt;=0,IF('OddsRatio_working_3-way'!V83+SQRT('OddsRatio_working_3-way'!W83)&gt;0,0,PI()),ACOS('OddsRatio_working_3-way'!V83/(2*'OddsRatio_working_3-way'!X83)))</f>
        <v>0.15833332692233237</v>
      </c>
      <c r="Z83" s="11">
        <f>'OddsRatio_working_3-way'!X83^(1/3)*COS('OddsRatio_working_3-way'!Y83/3)</f>
        <v>0.53317589160876611</v>
      </c>
      <c r="AA83" s="11">
        <f>'OddsRatio_working_3-way'!X83^(1/3)*COS(('OddsRatio_working_3-way'!Y83+2*PI())/3)</f>
        <v>-0.29098041257111479</v>
      </c>
      <c r="AB83" s="11">
        <f>'OddsRatio_working_3-way'!X83^(1/3)*COS(('OddsRatio_working_3-way'!Y83+4*PI())/3)</f>
        <v>-0.24219547903765157</v>
      </c>
      <c r="AC83" s="11">
        <f>'OddsRatio_working_3-way'!X83^(1/3)*SIN('OddsRatio_working_3-way'!Y83/3)</f>
        <v>2.8165994507943184E-2</v>
      </c>
      <c r="AD83" s="11">
        <f>'OddsRatio_working_3-way'!X83^(1/3)*SIN(('OddsRatio_working_3-way'!Y83+2*PI())/3)</f>
        <v>0.44766086956463813</v>
      </c>
      <c r="AE83" s="11">
        <f>'OddsRatio_working_3-way'!X83^(1/3)*SIN(('OddsRatio_working_3-way'!Y83+4*PI())/3)</f>
        <v>-0.47582686407258112</v>
      </c>
      <c r="AF83" s="11">
        <f>-'OddsRatio_working_3-way'!U83/(3*'OddsRatio_working_3-way'!X83^(1/3))*COS(('OddsRatio_working_3-way'!Y83)/3)</f>
        <v>0.53317589160876599</v>
      </c>
      <c r="AG83" s="11">
        <f>-'OddsRatio_working_3-way'!U83/(3*'OddsRatio_working_3-way'!X83^(1/3))*COS(('OddsRatio_working_3-way'!Y83+2*PI())/3)</f>
        <v>-0.29098041257111473</v>
      </c>
      <c r="AH83" s="11">
        <f>-'OddsRatio_working_3-way'!U83/(3*'OddsRatio_working_3-way'!X83^(1/3))*COS(('OddsRatio_working_3-way'!Y83+4*PI())/3)</f>
        <v>-0.24219547903765151</v>
      </c>
      <c r="AI83" s="11">
        <f>'OddsRatio_working_3-way'!U83/(3*'OddsRatio_working_3-way'!X83^(1/3))*SIN(('OddsRatio_working_3-way'!Y83)/3)</f>
        <v>-2.8165994507943177E-2</v>
      </c>
      <c r="AJ83" s="11">
        <f>'OddsRatio_working_3-way'!U83/(3*'OddsRatio_working_3-way'!X83^(1/3))*SIN(('OddsRatio_working_3-way'!Y83+2*PI())/3)</f>
        <v>-0.44766086956463802</v>
      </c>
      <c r="AK83" s="11">
        <f>'OddsRatio_working_3-way'!U83/(3*'OddsRatio_working_3-way'!X83^(1/3))*SIN(('OddsRatio_working_3-way'!Y83+4*PI())/3)</f>
        <v>0.47582686407258101</v>
      </c>
      <c r="AL83" s="11">
        <f>'OddsRatio_working_3-way'!Z83+'OddsRatio_working_3-way'!AF83</f>
        <v>1.0663517832175322</v>
      </c>
      <c r="AM83" s="11">
        <f>'OddsRatio_working_3-way'!AA83+'OddsRatio_working_3-way'!AG83</f>
        <v>-0.58196082514222947</v>
      </c>
      <c r="AN83" s="11">
        <f>'OddsRatio_working_3-way'!AB83+'OddsRatio_working_3-way'!AH83</f>
        <v>-0.48439095807530308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1.0663517832175322</v>
      </c>
      <c r="AS83" s="11">
        <f>IF(('OddsRatio_working_3-way'!X83=0),IF(Q83&gt;0,-Q83^(1/3),(-Q83)^(1/3)),'OddsRatio_working_3-way'!AM83-'OddsRatio_working_3-way'!R83/3)</f>
        <v>-0.58196082514222947</v>
      </c>
      <c r="AT83" s="11">
        <f>IF(('OddsRatio_working_3-way'!X83=0),IF(Q83&gt;0,-Q83^(1/3),(-Q83)^(1/3)),'OddsRatio_working_3-way'!AN83-'OddsRatio_working_3-way'!R83/3)</f>
        <v>-0.48439095807530308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1.71</v>
      </c>
      <c r="B84" s="4">
        <f>IF('True_Odds_Calculator_3-way'!B85="","",'True_Odds_Calculator_3-way'!B85)</f>
        <v>3.8</v>
      </c>
      <c r="C84" s="4">
        <f>IF('True_Odds_Calculator_3-way'!C85="","",'True_Odds_Calculator_3-way'!C85)</f>
        <v>5.67</v>
      </c>
      <c r="D84" s="9">
        <f t="shared" si="26"/>
        <v>0.57455975914379498</v>
      </c>
      <c r="E84" s="9">
        <f t="shared" si="27"/>
        <v>0.2550932062370751</v>
      </c>
      <c r="F84" s="9">
        <f t="shared" si="28"/>
        <v>0.17034703461913014</v>
      </c>
      <c r="G84" s="9">
        <f t="shared" si="29"/>
        <v>1.0429056287072149</v>
      </c>
      <c r="H84" s="9">
        <f t="shared" si="30"/>
        <v>1.7404629963821225</v>
      </c>
      <c r="I84" s="9">
        <f t="shared" si="31"/>
        <v>3.9201357603802016</v>
      </c>
      <c r="J84" s="9">
        <f t="shared" si="32"/>
        <v>5.8703692860626937</v>
      </c>
      <c r="K84" s="11">
        <f t="shared" si="33"/>
        <v>0.58479532163742687</v>
      </c>
      <c r="L84" s="11">
        <f t="shared" si="34"/>
        <v>0.26315789473684209</v>
      </c>
      <c r="M84" s="11">
        <f t="shared" si="35"/>
        <v>0.17636684303350969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-0.25198256633570071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0.22201920221823779</v>
      </c>
      <c r="Q84" s="11">
        <f>2*'OddsRatio_working_3-way'!K84*'OddsRatio_working_3-way'!L84*'OddsRatio_working_3-way'!M84</f>
        <v>5.4283423525241507E-2</v>
      </c>
      <c r="R84" s="11">
        <f t="shared" si="36"/>
        <v>0</v>
      </c>
      <c r="S84" s="11">
        <f t="shared" si="37"/>
        <v>-0.88108953506908649</v>
      </c>
      <c r="T84" s="11">
        <f t="shared" si="38"/>
        <v>-0.21542531419782063</v>
      </c>
      <c r="U84" s="11">
        <f>'OddsRatio_working_3-way'!S84-'OddsRatio_working_3-way'!R84^2/3</f>
        <v>-0.88108953506908649</v>
      </c>
      <c r="V84" s="11">
        <f>'OddsRatio_working_3-way'!S84*'OddsRatio_working_3-way'!R84/3-2*'OddsRatio_working_3-way'!R84^3/27-'OddsRatio_working_3-way'!T84</f>
        <v>0.21542531419782063</v>
      </c>
      <c r="W84" s="11">
        <f>'OddsRatio_working_3-way'!V84^2+4*'OddsRatio_working_3-way'!U84^3/27</f>
        <v>-5.4926207050870195E-2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0.15916522315513834</v>
      </c>
      <c r="Y84" s="11">
        <f>IF('OddsRatio_working_3-way'!W84&gt;=0,IF('OddsRatio_working_3-way'!V84+SQRT('OddsRatio_working_3-way'!W84)&gt;0,0,PI()),ACOS('OddsRatio_working_3-way'!V84/(2*'OddsRatio_working_3-way'!X84)))</f>
        <v>0.82747773054133855</v>
      </c>
      <c r="Z84" s="11">
        <f>'OddsRatio_working_3-way'!X84^(1/3)*COS('OddsRatio_working_3-way'!Y84/3)</f>
        <v>0.52145281435360746</v>
      </c>
      <c r="AA84" s="11">
        <f>'OddsRatio_working_3-way'!X84^(1/3)*COS(('OddsRatio_working_3-way'!Y84+2*PI())/3)</f>
        <v>-0.38854505045429372</v>
      </c>
      <c r="AB84" s="11">
        <f>'OddsRatio_working_3-way'!X84^(1/3)*COS(('OddsRatio_working_3-way'!Y84+4*PI())/3)</f>
        <v>-0.13290776389931372</v>
      </c>
      <c r="AC84" s="11">
        <f>'OddsRatio_working_3-way'!X84^(1/3)*SIN('OddsRatio_working_3-way'!Y84/3)</f>
        <v>0.14759225620742317</v>
      </c>
      <c r="AD84" s="11">
        <f>'OddsRatio_working_3-way'!X84^(1/3)*SIN(('OddsRatio_working_3-way'!Y84+2*PI())/3)</f>
        <v>0.37779525600140335</v>
      </c>
      <c r="AE84" s="11">
        <f>'OddsRatio_working_3-way'!X84^(1/3)*SIN(('OddsRatio_working_3-way'!Y84+4*PI())/3)</f>
        <v>-0.52538751220882651</v>
      </c>
      <c r="AF84" s="11">
        <f>-'OddsRatio_working_3-way'!U84/(3*'OddsRatio_working_3-way'!X84^(1/3))*COS(('OddsRatio_working_3-way'!Y84)/3)</f>
        <v>0.52145281435360746</v>
      </c>
      <c r="AG84" s="11">
        <f>-'OddsRatio_working_3-way'!U84/(3*'OddsRatio_working_3-way'!X84^(1/3))*COS(('OddsRatio_working_3-way'!Y84+2*PI())/3)</f>
        <v>-0.38854505045429372</v>
      </c>
      <c r="AH84" s="11">
        <f>-'OddsRatio_working_3-way'!U84/(3*'OddsRatio_working_3-way'!X84^(1/3))*COS(('OddsRatio_working_3-way'!Y84+4*PI())/3)</f>
        <v>-0.13290776389931372</v>
      </c>
      <c r="AI84" s="11">
        <f>'OddsRatio_working_3-way'!U84/(3*'OddsRatio_working_3-way'!X84^(1/3))*SIN(('OddsRatio_working_3-way'!Y84)/3)</f>
        <v>-0.14759225620742317</v>
      </c>
      <c r="AJ84" s="11">
        <f>'OddsRatio_working_3-way'!U84/(3*'OddsRatio_working_3-way'!X84^(1/3))*SIN(('OddsRatio_working_3-way'!Y84+2*PI())/3)</f>
        <v>-0.37779525600140335</v>
      </c>
      <c r="AK84" s="11">
        <f>'OddsRatio_working_3-way'!U84/(3*'OddsRatio_working_3-way'!X84^(1/3))*SIN(('OddsRatio_working_3-way'!Y84+4*PI())/3)</f>
        <v>0.52538751220882651</v>
      </c>
      <c r="AL84" s="11">
        <f>'OddsRatio_working_3-way'!Z84+'OddsRatio_working_3-way'!AF84</f>
        <v>1.0429056287072149</v>
      </c>
      <c r="AM84" s="11">
        <f>'OddsRatio_working_3-way'!AA84+'OddsRatio_working_3-way'!AG84</f>
        <v>-0.77709010090858743</v>
      </c>
      <c r="AN84" s="11">
        <f>'OddsRatio_working_3-way'!AB84+'OddsRatio_working_3-way'!AH84</f>
        <v>-0.26581552779862744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1.0429056287072149</v>
      </c>
      <c r="AS84" s="11">
        <f>IF(('OddsRatio_working_3-way'!X84=0),IF(Q84&gt;0,-Q84^(1/3),(-Q84)^(1/3)),'OddsRatio_working_3-way'!AM84-'OddsRatio_working_3-way'!R84/3)</f>
        <v>-0.77709010090858743</v>
      </c>
      <c r="AT84" s="11">
        <f>IF(('OddsRatio_working_3-way'!X84=0),IF(Q84&gt;0,-Q84^(1/3),(-Q84)^(1/3)),'OddsRatio_working_3-way'!AN84-'OddsRatio_working_3-way'!R84/3)</f>
        <v>-0.26581552779862744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6.97</v>
      </c>
      <c r="B85" s="4">
        <f>IF('True_Odds_Calculator_3-way'!B86="","",'True_Odds_Calculator_3-way'!B86)</f>
        <v>4.6100000000000003</v>
      </c>
      <c r="C85" s="4">
        <f>IF('True_Odds_Calculator_3-way'!C86="","",'True_Odds_Calculator_3-way'!C86)</f>
        <v>1.51</v>
      </c>
      <c r="D85" s="9">
        <f t="shared" si="26"/>
        <v>0.13814258431710447</v>
      </c>
      <c r="E85" s="9">
        <f t="shared" si="27"/>
        <v>0.20952941345268264</v>
      </c>
      <c r="F85" s="9">
        <f t="shared" si="28"/>
        <v>0.65232800223021281</v>
      </c>
      <c r="G85" s="9">
        <f t="shared" si="29"/>
        <v>1.0450414472748952</v>
      </c>
      <c r="H85" s="9">
        <f t="shared" si="30"/>
        <v>7.2388974402311259</v>
      </c>
      <c r="I85" s="9">
        <f t="shared" si="31"/>
        <v>4.7725996246623712</v>
      </c>
      <c r="J85" s="9">
        <f t="shared" si="32"/>
        <v>1.5329711381101963</v>
      </c>
      <c r="K85" s="11">
        <f t="shared" si="33"/>
        <v>0.14347202295552366</v>
      </c>
      <c r="L85" s="11">
        <f t="shared" si="34"/>
        <v>0.21691973969631234</v>
      </c>
      <c r="M85" s="11">
        <f t="shared" si="35"/>
        <v>0.66225165562913912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-0.22653799809463804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0.20796033839784434</v>
      </c>
      <c r="Q85" s="11">
        <f>2*'OddsRatio_working_3-way'!K85*'OddsRatio_working_3-way'!L85*'OddsRatio_working_3-way'!M85</f>
        <v>4.1221077977768937E-2</v>
      </c>
      <c r="R85" s="11">
        <f t="shared" si="36"/>
        <v>0</v>
      </c>
      <c r="S85" s="11">
        <f t="shared" si="37"/>
        <v>-0.91799318501511284</v>
      </c>
      <c r="T85" s="11">
        <f t="shared" si="38"/>
        <v>-0.18196098811003222</v>
      </c>
      <c r="U85" s="11">
        <f>'OddsRatio_working_3-way'!S85-'OddsRatio_working_3-way'!R85^2/3</f>
        <v>-0.91799318501511284</v>
      </c>
      <c r="V85" s="11">
        <f>'OddsRatio_working_3-way'!S85*'OddsRatio_working_3-way'!R85/3-2*'OddsRatio_working_3-way'!R85^3/27-'OddsRatio_working_3-way'!T85</f>
        <v>0.18196098811003222</v>
      </c>
      <c r="W85" s="11">
        <f>'OddsRatio_working_3-way'!V85^2+4*'OddsRatio_working_3-way'!U85^3/27</f>
        <v>-8.1498110313270269E-2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0.16926895130771144</v>
      </c>
      <c r="Y85" s="11">
        <f>IF('OddsRatio_working_3-way'!W85&gt;=0,IF('OddsRatio_working_3-way'!V85+SQRT('OddsRatio_working_3-way'!W85)&gt;0,0,PI()),ACOS('OddsRatio_working_3-way'!V85/(2*'OddsRatio_working_3-way'!X85)))</f>
        <v>1.0033376797211853</v>
      </c>
      <c r="Z85" s="11">
        <f>'OddsRatio_working_3-way'!X85^(1/3)*COS('OddsRatio_working_3-way'!Y85/3)</f>
        <v>0.52252072363744761</v>
      </c>
      <c r="AA85" s="11">
        <f>'OddsRatio_working_3-way'!X85^(1/3)*COS(('OddsRatio_working_3-way'!Y85+2*PI())/3)</f>
        <v>-0.41850973790914525</v>
      </c>
      <c r="AB85" s="11">
        <f>'OddsRatio_working_3-way'!X85^(1/3)*COS(('OddsRatio_working_3-way'!Y85+4*PI())/3)</f>
        <v>-0.1040109857283025</v>
      </c>
      <c r="AC85" s="11">
        <f>'OddsRatio_working_3-way'!X85^(1/3)*SIN('OddsRatio_working_3-way'!Y85/3)</f>
        <v>0.18157593923141113</v>
      </c>
      <c r="AD85" s="11">
        <f>'OddsRatio_working_3-way'!X85^(1/3)*SIN(('OddsRatio_working_3-way'!Y85+2*PI())/3)</f>
        <v>0.36172825105815209</v>
      </c>
      <c r="AE85" s="11">
        <f>'OddsRatio_working_3-way'!X85^(1/3)*SIN(('OddsRatio_working_3-way'!Y85+4*PI())/3)</f>
        <v>-0.54330419028956312</v>
      </c>
      <c r="AF85" s="11">
        <f>-'OddsRatio_working_3-way'!U85/(3*'OddsRatio_working_3-way'!X85^(1/3))*COS(('OddsRatio_working_3-way'!Y85)/3)</f>
        <v>0.52252072363744761</v>
      </c>
      <c r="AG85" s="11">
        <f>-'OddsRatio_working_3-way'!U85/(3*'OddsRatio_working_3-way'!X85^(1/3))*COS(('OddsRatio_working_3-way'!Y85+2*PI())/3)</f>
        <v>-0.41850973790914525</v>
      </c>
      <c r="AH85" s="11">
        <f>-'OddsRatio_working_3-way'!U85/(3*'OddsRatio_working_3-way'!X85^(1/3))*COS(('OddsRatio_working_3-way'!Y85+4*PI())/3)</f>
        <v>-0.1040109857283025</v>
      </c>
      <c r="AI85" s="11">
        <f>'OddsRatio_working_3-way'!U85/(3*'OddsRatio_working_3-way'!X85^(1/3))*SIN(('OddsRatio_working_3-way'!Y85)/3)</f>
        <v>-0.18157593923141113</v>
      </c>
      <c r="AJ85" s="11">
        <f>'OddsRatio_working_3-way'!U85/(3*'OddsRatio_working_3-way'!X85^(1/3))*SIN(('OddsRatio_working_3-way'!Y85+2*PI())/3)</f>
        <v>-0.36172825105815209</v>
      </c>
      <c r="AK85" s="11">
        <f>'OddsRatio_working_3-way'!U85/(3*'OddsRatio_working_3-way'!X85^(1/3))*SIN(('OddsRatio_working_3-way'!Y85+4*PI())/3)</f>
        <v>0.54330419028956312</v>
      </c>
      <c r="AL85" s="11">
        <f>'OddsRatio_working_3-way'!Z85+'OddsRatio_working_3-way'!AF85</f>
        <v>1.0450414472748952</v>
      </c>
      <c r="AM85" s="11">
        <f>'OddsRatio_working_3-way'!AA85+'OddsRatio_working_3-way'!AG85</f>
        <v>-0.8370194758182905</v>
      </c>
      <c r="AN85" s="11">
        <f>'OddsRatio_working_3-way'!AB85+'OddsRatio_working_3-way'!AH85</f>
        <v>-0.208021971456605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1.0450414472748952</v>
      </c>
      <c r="AS85" s="11">
        <f>IF(('OddsRatio_working_3-way'!X85=0),IF(Q85&gt;0,-Q85^(1/3),(-Q85)^(1/3)),'OddsRatio_working_3-way'!AM85-'OddsRatio_working_3-way'!R85/3)</f>
        <v>-0.8370194758182905</v>
      </c>
      <c r="AT85" s="11">
        <f>IF(('OddsRatio_working_3-way'!X85=0),IF(Q85&gt;0,-Q85^(1/3),(-Q85)^(1/3)),'OddsRatio_working_3-way'!AN85-'OddsRatio_working_3-way'!R85/3)</f>
        <v>-0.208021971456605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1.65</v>
      </c>
      <c r="B86" s="4">
        <f>IF('True_Odds_Calculator_3-way'!B87="","",'True_Odds_Calculator_3-way'!B87)</f>
        <v>4.09</v>
      </c>
      <c r="C86" s="4">
        <f>IF('True_Odds_Calculator_3-way'!C87="","",'True_Odds_Calculator_3-way'!C87)</f>
        <v>5.79</v>
      </c>
      <c r="D86" s="9">
        <f t="shared" si="26"/>
        <v>0.5961587025111228</v>
      </c>
      <c r="E86" s="9">
        <f t="shared" si="27"/>
        <v>0.23695096599300694</v>
      </c>
      <c r="F86" s="9">
        <f t="shared" si="28"/>
        <v>0.16689033149587029</v>
      </c>
      <c r="G86" s="9">
        <f t="shared" si="29"/>
        <v>1.0421626006834146</v>
      </c>
      <c r="H86" s="9">
        <f t="shared" si="30"/>
        <v>1.6774056904442196</v>
      </c>
      <c r="I86" s="9">
        <f t="shared" si="31"/>
        <v>4.2202824361117512</v>
      </c>
      <c r="J86" s="9">
        <f t="shared" si="32"/>
        <v>5.9919588572735565</v>
      </c>
      <c r="K86" s="11">
        <f t="shared" si="33"/>
        <v>0.60606060606060608</v>
      </c>
      <c r="L86" s="11">
        <f t="shared" si="34"/>
        <v>0.24449877750611249</v>
      </c>
      <c r="M86" s="11">
        <f t="shared" si="35"/>
        <v>0.17271157167530224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-0.24621898322444336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0.21830476496856022</v>
      </c>
      <c r="Q86" s="11">
        <f>2*'OddsRatio_working_3-way'!K86*'OddsRatio_working_3-way'!L86*'OddsRatio_working_3-way'!M86</f>
        <v>5.1185173497903906E-2</v>
      </c>
      <c r="R86" s="11">
        <f t="shared" si="36"/>
        <v>0</v>
      </c>
      <c r="S86" s="11">
        <f t="shared" si="37"/>
        <v>-0.88662848863104249</v>
      </c>
      <c r="T86" s="11">
        <f t="shared" si="38"/>
        <v>-0.20788475700610604</v>
      </c>
      <c r="U86" s="11">
        <f>'OddsRatio_working_3-way'!S86-'OddsRatio_working_3-way'!R86^2/3</f>
        <v>-0.88662848863104249</v>
      </c>
      <c r="V86" s="11">
        <f>'OddsRatio_working_3-way'!S86*'OddsRatio_working_3-way'!R86/3-2*'OddsRatio_working_3-way'!R86^3/27-'OddsRatio_working_3-way'!T86</f>
        <v>0.20788475700610604</v>
      </c>
      <c r="W86" s="11">
        <f>'OddsRatio_working_3-way'!V86^2+4*'OddsRatio_working_3-way'!U86^3/27</f>
        <v>-6.0041348447041017E-2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0.1606684634912284</v>
      </c>
      <c r="Y86" s="11">
        <f>IF('OddsRatio_working_3-way'!W86&gt;=0,IF('OddsRatio_working_3-way'!V86+SQRT('OddsRatio_working_3-way'!W86)&gt;0,0,PI()),ACOS('OddsRatio_working_3-way'!V86/(2*'OddsRatio_working_3-way'!X86)))</f>
        <v>0.86723555033183508</v>
      </c>
      <c r="Z86" s="11">
        <f>'OddsRatio_working_3-way'!X86^(1/3)*COS('OddsRatio_working_3-way'!Y86/3)</f>
        <v>0.5210813003417073</v>
      </c>
      <c r="AA86" s="11">
        <f>'OddsRatio_working_3-way'!X86^(1/3)*COS(('OddsRatio_working_3-way'!Y86+2*PI())/3)</f>
        <v>-0.394752538554138</v>
      </c>
      <c r="AB86" s="11">
        <f>'OddsRatio_working_3-way'!X86^(1/3)*COS(('OddsRatio_working_3-way'!Y86+4*PI())/3)</f>
        <v>-0.12632876178756944</v>
      </c>
      <c r="AC86" s="11">
        <f>'OddsRatio_working_3-way'!X86^(1/3)*SIN('OddsRatio_working_3-way'!Y86/3)</f>
        <v>0.1549745397730744</v>
      </c>
      <c r="AD86" s="11">
        <f>'OddsRatio_working_3-way'!X86^(1/3)*SIN(('OddsRatio_working_3-way'!Y86+2*PI())/3)</f>
        <v>0.3737823736464102</v>
      </c>
      <c r="AE86" s="11">
        <f>'OddsRatio_working_3-way'!X86^(1/3)*SIN(('OddsRatio_working_3-way'!Y86+4*PI())/3)</f>
        <v>-0.52875691341948461</v>
      </c>
      <c r="AF86" s="11">
        <f>-'OddsRatio_working_3-way'!U86/(3*'OddsRatio_working_3-way'!X86^(1/3))*COS(('OddsRatio_working_3-way'!Y86)/3)</f>
        <v>0.5210813003417073</v>
      </c>
      <c r="AG86" s="11">
        <f>-'OddsRatio_working_3-way'!U86/(3*'OddsRatio_working_3-way'!X86^(1/3))*COS(('OddsRatio_working_3-way'!Y86+2*PI())/3)</f>
        <v>-0.394752538554138</v>
      </c>
      <c r="AH86" s="11">
        <f>-'OddsRatio_working_3-way'!U86/(3*'OddsRatio_working_3-way'!X86^(1/3))*COS(('OddsRatio_working_3-way'!Y86+4*PI())/3)</f>
        <v>-0.12632876178756944</v>
      </c>
      <c r="AI86" s="11">
        <f>'OddsRatio_working_3-way'!U86/(3*'OddsRatio_working_3-way'!X86^(1/3))*SIN(('OddsRatio_working_3-way'!Y86)/3)</f>
        <v>-0.1549745397730744</v>
      </c>
      <c r="AJ86" s="11">
        <f>'OddsRatio_working_3-way'!U86/(3*'OddsRatio_working_3-way'!X86^(1/3))*SIN(('OddsRatio_working_3-way'!Y86+2*PI())/3)</f>
        <v>-0.3737823736464102</v>
      </c>
      <c r="AK86" s="11">
        <f>'OddsRatio_working_3-way'!U86/(3*'OddsRatio_working_3-way'!X86^(1/3))*SIN(('OddsRatio_working_3-way'!Y86+4*PI())/3)</f>
        <v>0.52875691341948461</v>
      </c>
      <c r="AL86" s="11">
        <f>'OddsRatio_working_3-way'!Z86+'OddsRatio_working_3-way'!AF86</f>
        <v>1.0421626006834146</v>
      </c>
      <c r="AM86" s="11">
        <f>'OddsRatio_working_3-way'!AA86+'OddsRatio_working_3-way'!AG86</f>
        <v>-0.789505077108276</v>
      </c>
      <c r="AN86" s="11">
        <f>'OddsRatio_working_3-way'!AB86+'OddsRatio_working_3-way'!AH86</f>
        <v>-0.25265752357513888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1.0421626006834146</v>
      </c>
      <c r="AS86" s="11">
        <f>IF(('OddsRatio_working_3-way'!X86=0),IF(Q86&gt;0,-Q86^(1/3),(-Q86)^(1/3)),'OddsRatio_working_3-way'!AM86-'OddsRatio_working_3-way'!R86/3)</f>
        <v>-0.789505077108276</v>
      </c>
      <c r="AT86" s="11">
        <f>IF(('OddsRatio_working_3-way'!X86=0),IF(Q86&gt;0,-Q86^(1/3),(-Q86)^(1/3)),'OddsRatio_working_3-way'!AN86-'OddsRatio_working_3-way'!R86/3)</f>
        <v>-0.25265752357513888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1.81</v>
      </c>
      <c r="B87" s="4">
        <f>IF('True_Odds_Calculator_3-way'!B88="","",'True_Odds_Calculator_3-way'!B88)</f>
        <v>3.82</v>
      </c>
      <c r="C87" s="4">
        <f>IF('True_Odds_Calculator_3-way'!C88="","",'True_Odds_Calculator_3-way'!C88)</f>
        <v>4.8099999999999996</v>
      </c>
      <c r="D87" s="9">
        <f t="shared" si="26"/>
        <v>0.54336799597866914</v>
      </c>
      <c r="E87" s="9">
        <f t="shared" si="27"/>
        <v>0.25472875987254429</v>
      </c>
      <c r="F87" s="9">
        <f t="shared" si="28"/>
        <v>0.20190324414878635</v>
      </c>
      <c r="G87" s="9">
        <f t="shared" si="29"/>
        <v>1.0374980105808069</v>
      </c>
      <c r="H87" s="9">
        <f t="shared" si="30"/>
        <v>1.8403733885704536</v>
      </c>
      <c r="I87" s="9">
        <f t="shared" si="31"/>
        <v>3.9257443898378752</v>
      </c>
      <c r="J87" s="9">
        <f t="shared" si="32"/>
        <v>4.9528674203128746</v>
      </c>
      <c r="K87" s="11">
        <f t="shared" si="33"/>
        <v>0.5524861878453039</v>
      </c>
      <c r="L87" s="11">
        <f t="shared" si="34"/>
        <v>0.26178010471204188</v>
      </c>
      <c r="M87" s="11">
        <f t="shared" si="35"/>
        <v>0.20790020790020791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-0.26168093851990748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0.22371026970257543</v>
      </c>
      <c r="Q87" s="11">
        <f>2*'OddsRatio_working_3-way'!K87*'OddsRatio_working_3-way'!L87*'OddsRatio_working_3-way'!M87</f>
        <v>6.0137169274885868E-2</v>
      </c>
      <c r="R87" s="11">
        <f t="shared" si="36"/>
        <v>0</v>
      </c>
      <c r="S87" s="11">
        <f t="shared" si="37"/>
        <v>-0.85489707797557668</v>
      </c>
      <c r="T87" s="11">
        <f t="shared" si="38"/>
        <v>-0.22981104246655287</v>
      </c>
      <c r="U87" s="11">
        <f>'OddsRatio_working_3-way'!S87-'OddsRatio_working_3-way'!R87^2/3</f>
        <v>-0.85489707797557668</v>
      </c>
      <c r="V87" s="11">
        <f>'OddsRatio_working_3-way'!S87*'OddsRatio_working_3-way'!R87/3-2*'OddsRatio_working_3-way'!R87^3/27-'OddsRatio_working_3-way'!T87</f>
        <v>0.22981104246655287</v>
      </c>
      <c r="W87" s="11">
        <f>'OddsRatio_working_3-way'!V87^2+4*'OddsRatio_working_3-way'!U87^3/27</f>
        <v>-3.9749949419857961E-2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0.15212089325551381</v>
      </c>
      <c r="Y87" s="11">
        <f>IF('OddsRatio_working_3-way'!W87&gt;=0,IF('OddsRatio_working_3-way'!V87+SQRT('OddsRatio_working_3-way'!W87)&gt;0,0,PI()),ACOS('OddsRatio_working_3-way'!V87/(2*'OddsRatio_working_3-way'!X87)))</f>
        <v>0.71459820602124535</v>
      </c>
      <c r="Z87" s="11">
        <f>'OddsRatio_working_3-way'!X87^(1/3)*COS('OddsRatio_working_3-way'!Y87/3)</f>
        <v>0.51874900529040358</v>
      </c>
      <c r="AA87" s="11">
        <f>'OddsRatio_working_3-way'!X87^(1/3)*COS(('OddsRatio_working_3-way'!Y87+2*PI())/3)</f>
        <v>-0.36845645177775471</v>
      </c>
      <c r="AB87" s="11">
        <f>'OddsRatio_working_3-way'!X87^(1/3)*COS(('OddsRatio_working_3-way'!Y87+4*PI())/3)</f>
        <v>-0.15029255351264897</v>
      </c>
      <c r="AC87" s="11">
        <f>'OddsRatio_working_3-way'!X87^(1/3)*SIN('OddsRatio_working_3-way'!Y87/3)</f>
        <v>0.12595698539081715</v>
      </c>
      <c r="AD87" s="11">
        <f>'OddsRatio_working_3-way'!X87^(1/3)*SIN(('OddsRatio_working_3-way'!Y87+2*PI())/3)</f>
        <v>0.38627132407398918</v>
      </c>
      <c r="AE87" s="11">
        <f>'OddsRatio_working_3-way'!X87^(1/3)*SIN(('OddsRatio_working_3-way'!Y87+4*PI())/3)</f>
        <v>-0.51222830946480613</v>
      </c>
      <c r="AF87" s="11">
        <f>-'OddsRatio_working_3-way'!U87/(3*'OddsRatio_working_3-way'!X87^(1/3))*COS(('OddsRatio_working_3-way'!Y87)/3)</f>
        <v>0.51874900529040335</v>
      </c>
      <c r="AG87" s="11">
        <f>-'OddsRatio_working_3-way'!U87/(3*'OddsRatio_working_3-way'!X87^(1/3))*COS(('OddsRatio_working_3-way'!Y87+2*PI())/3)</f>
        <v>-0.36845645177775455</v>
      </c>
      <c r="AH87" s="11">
        <f>-'OddsRatio_working_3-way'!U87/(3*'OddsRatio_working_3-way'!X87^(1/3))*COS(('OddsRatio_working_3-way'!Y87+4*PI())/3)</f>
        <v>-0.15029255351264892</v>
      </c>
      <c r="AI87" s="11">
        <f>'OddsRatio_working_3-way'!U87/(3*'OddsRatio_working_3-way'!X87^(1/3))*SIN(('OddsRatio_working_3-way'!Y87)/3)</f>
        <v>-0.12595698539081709</v>
      </c>
      <c r="AJ87" s="11">
        <f>'OddsRatio_working_3-way'!U87/(3*'OddsRatio_working_3-way'!X87^(1/3))*SIN(('OddsRatio_working_3-way'!Y87+2*PI())/3)</f>
        <v>-0.38627132407398901</v>
      </c>
      <c r="AK87" s="11">
        <f>'OddsRatio_working_3-way'!U87/(3*'OddsRatio_working_3-way'!X87^(1/3))*SIN(('OddsRatio_working_3-way'!Y87+4*PI())/3)</f>
        <v>0.51222830946480591</v>
      </c>
      <c r="AL87" s="11">
        <f>'OddsRatio_working_3-way'!Z87+'OddsRatio_working_3-way'!AF87</f>
        <v>1.0374980105808069</v>
      </c>
      <c r="AM87" s="11">
        <f>'OddsRatio_working_3-way'!AA87+'OddsRatio_working_3-way'!AG87</f>
        <v>-0.73691290355550931</v>
      </c>
      <c r="AN87" s="11">
        <f>'OddsRatio_working_3-way'!AB87+'OddsRatio_working_3-way'!AH87</f>
        <v>-0.30058510702529789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1.0374980105808069</v>
      </c>
      <c r="AS87" s="11">
        <f>IF(('OddsRatio_working_3-way'!X87=0),IF(Q87&gt;0,-Q87^(1/3),(-Q87)^(1/3)),'OddsRatio_working_3-way'!AM87-'OddsRatio_working_3-way'!R87/3)</f>
        <v>-0.73691290355550931</v>
      </c>
      <c r="AT87" s="11">
        <f>IF(('OddsRatio_working_3-way'!X87=0),IF(Q87&gt;0,-Q87^(1/3),(-Q87)^(1/3)),'OddsRatio_working_3-way'!AN87-'OddsRatio_working_3-way'!R87/3)</f>
        <v>-0.30058510702529789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12.85</v>
      </c>
      <c r="B88" s="4">
        <f>IF('True_Odds_Calculator_3-way'!B89="","",'True_Odds_Calculator_3-way'!B89)</f>
        <v>6.87</v>
      </c>
      <c r="C88" s="4">
        <f>IF('True_Odds_Calculator_3-way'!C89="","",'True_Odds_Calculator_3-way'!C89)</f>
        <v>1.23</v>
      </c>
      <c r="D88" s="9">
        <f t="shared" si="26"/>
        <v>7.0590559175660858E-2</v>
      </c>
      <c r="E88" s="9">
        <f t="shared" si="27"/>
        <v>0.13294352166659079</v>
      </c>
      <c r="F88" s="9">
        <f t="shared" si="28"/>
        <v>0.79646591915774834</v>
      </c>
      <c r="G88" s="9">
        <f t="shared" si="29"/>
        <v>1.1110717545911586</v>
      </c>
      <c r="H88" s="9">
        <f t="shared" si="30"/>
        <v>14.166200291905227</v>
      </c>
      <c r="I88" s="9">
        <f t="shared" si="31"/>
        <v>7.5219911994501025</v>
      </c>
      <c r="J88" s="9">
        <f t="shared" si="32"/>
        <v>1.2555465035559665</v>
      </c>
      <c r="K88" s="11">
        <f t="shared" si="33"/>
        <v>7.7821011673151752E-2</v>
      </c>
      <c r="L88" s="11">
        <f t="shared" si="34"/>
        <v>0.14556040756914118</v>
      </c>
      <c r="M88" s="11">
        <f t="shared" si="35"/>
        <v>0.81300813008130079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-0.14733954061372978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0.16531013355262941</v>
      </c>
      <c r="Q88" s="11">
        <f>2*'OddsRatio_working_3-way'!K88*'OddsRatio_working_3-way'!L88*'OddsRatio_working_3-way'!M88</f>
        <v>1.8418956384694086E-2</v>
      </c>
      <c r="R88" s="11">
        <f t="shared" si="36"/>
        <v>0</v>
      </c>
      <c r="S88" s="11">
        <f t="shared" si="37"/>
        <v>-1.1219672116802097</v>
      </c>
      <c r="T88" s="11">
        <f t="shared" si="38"/>
        <v>-0.12501027428191752</v>
      </c>
      <c r="U88" s="11">
        <f>'OddsRatio_working_3-way'!S88-'OddsRatio_working_3-way'!R88^2/3</f>
        <v>-1.1219672116802097</v>
      </c>
      <c r="V88" s="11">
        <f>'OddsRatio_working_3-way'!S88*'OddsRatio_working_3-way'!R88/3-2*'OddsRatio_working_3-way'!R88^3/27-'OddsRatio_working_3-way'!T88</f>
        <v>0.12501027428191752</v>
      </c>
      <c r="W88" s="11">
        <f>'OddsRatio_working_3-way'!V88^2+4*'OddsRatio_working_3-way'!U88^3/27</f>
        <v>-0.19360858266398212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0.22871169151358572</v>
      </c>
      <c r="Y88" s="11">
        <f>IF('OddsRatio_working_3-way'!W88&gt;=0,IF('OddsRatio_working_3-way'!V88+SQRT('OddsRatio_working_3-way'!W88)&gt;0,0,PI()),ACOS('OddsRatio_working_3-way'!V88/(2*'OddsRatio_working_3-way'!X88)))</f>
        <v>1.2939823885898725</v>
      </c>
      <c r="Z88" s="11">
        <f>'OddsRatio_working_3-way'!X88^(1/3)*COS('OddsRatio_working_3-way'!Y88/3)</f>
        <v>0.55553587729557929</v>
      </c>
      <c r="AA88" s="11">
        <f>'OddsRatio_working_3-way'!X88^(1/3)*COS(('OddsRatio_working_3-way'!Y88+2*PI())/3)</f>
        <v>-0.49918772028015818</v>
      </c>
      <c r="AB88" s="11">
        <f>'OddsRatio_working_3-way'!X88^(1/3)*COS(('OddsRatio_working_3-way'!Y88+4*PI())/3)</f>
        <v>-5.6348157015421146E-2</v>
      </c>
      <c r="AC88" s="11">
        <f>'OddsRatio_working_3-way'!X88^(1/3)*SIN('OddsRatio_working_3-way'!Y88/3)</f>
        <v>0.25567354105871221</v>
      </c>
      <c r="AD88" s="11">
        <f>'OddsRatio_working_3-way'!X88^(1/3)*SIN(('OddsRatio_working_3-way'!Y88+2*PI())/3)</f>
        <v>0.35327141192229017</v>
      </c>
      <c r="AE88" s="11">
        <f>'OddsRatio_working_3-way'!X88^(1/3)*SIN(('OddsRatio_working_3-way'!Y88+4*PI())/3)</f>
        <v>-0.60894495298100249</v>
      </c>
      <c r="AF88" s="11">
        <f>-'OddsRatio_working_3-way'!U88/(3*'OddsRatio_working_3-way'!X88^(1/3))*COS(('OddsRatio_working_3-way'!Y88)/3)</f>
        <v>0.55553587729557929</v>
      </c>
      <c r="AG88" s="11">
        <f>-'OddsRatio_working_3-way'!U88/(3*'OddsRatio_working_3-way'!X88^(1/3))*COS(('OddsRatio_working_3-way'!Y88+2*PI())/3)</f>
        <v>-0.49918772028015818</v>
      </c>
      <c r="AH88" s="11">
        <f>-'OddsRatio_working_3-way'!U88/(3*'OddsRatio_working_3-way'!X88^(1/3))*COS(('OddsRatio_working_3-way'!Y88+4*PI())/3)</f>
        <v>-5.6348157015421146E-2</v>
      </c>
      <c r="AI88" s="11">
        <f>'OddsRatio_working_3-way'!U88/(3*'OddsRatio_working_3-way'!X88^(1/3))*SIN(('OddsRatio_working_3-way'!Y88)/3)</f>
        <v>-0.25567354105871221</v>
      </c>
      <c r="AJ88" s="11">
        <f>'OddsRatio_working_3-way'!U88/(3*'OddsRatio_working_3-way'!X88^(1/3))*SIN(('OddsRatio_working_3-way'!Y88+2*PI())/3)</f>
        <v>-0.35327141192229017</v>
      </c>
      <c r="AK88" s="11">
        <f>'OddsRatio_working_3-way'!U88/(3*'OddsRatio_working_3-way'!X88^(1/3))*SIN(('OddsRatio_working_3-way'!Y88+4*PI())/3)</f>
        <v>0.60894495298100249</v>
      </c>
      <c r="AL88" s="11">
        <f>'OddsRatio_working_3-way'!Z88+'OddsRatio_working_3-way'!AF88</f>
        <v>1.1110717545911586</v>
      </c>
      <c r="AM88" s="11">
        <f>'OddsRatio_working_3-way'!AA88+'OddsRatio_working_3-way'!AG88</f>
        <v>-0.99837544056031635</v>
      </c>
      <c r="AN88" s="11">
        <f>'OddsRatio_working_3-way'!AB88+'OddsRatio_working_3-way'!AH88</f>
        <v>-0.11269631403084229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1.1110717545911586</v>
      </c>
      <c r="AS88" s="11">
        <f>IF(('OddsRatio_working_3-way'!X88=0),IF(Q88&gt;0,-Q88^(1/3),(-Q88)^(1/3)),'OddsRatio_working_3-way'!AM88-'OddsRatio_working_3-way'!R88/3)</f>
        <v>-0.99837544056031635</v>
      </c>
      <c r="AT88" s="11">
        <f>IF(('OddsRatio_working_3-way'!X88=0),IF(Q88&gt;0,-Q88^(1/3),(-Q88)^(1/3)),'OddsRatio_working_3-way'!AN88-'OddsRatio_working_3-way'!R88/3)</f>
        <v>-0.11269631403084229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1.42</v>
      </c>
      <c r="B89" s="4">
        <f>IF('True_Odds_Calculator_3-way'!B90="","",'True_Odds_Calculator_3-way'!B90)</f>
        <v>4.99</v>
      </c>
      <c r="C89" s="4">
        <f>IF('True_Odds_Calculator_3-way'!C90="","",'True_Odds_Calculator_3-way'!C90)</f>
        <v>7.91</v>
      </c>
      <c r="D89" s="9">
        <f t="shared" si="26"/>
        <v>0.69045802832652803</v>
      </c>
      <c r="E89" s="9">
        <f t="shared" si="27"/>
        <v>0.19015084769195484</v>
      </c>
      <c r="F89" s="9">
        <f t="shared" si="28"/>
        <v>0.11939112398151716</v>
      </c>
      <c r="G89" s="9">
        <f t="shared" si="29"/>
        <v>1.0674141862713009</v>
      </c>
      <c r="H89" s="9">
        <f t="shared" si="30"/>
        <v>1.4483139582339462</v>
      </c>
      <c r="I89" s="9">
        <f t="shared" si="31"/>
        <v>5.2589826032224911</v>
      </c>
      <c r="J89" s="9">
        <f t="shared" si="32"/>
        <v>8.37583202713469</v>
      </c>
      <c r="K89" s="11">
        <f t="shared" si="33"/>
        <v>0.70422535211267612</v>
      </c>
      <c r="L89" s="11">
        <f t="shared" si="34"/>
        <v>0.20040080160320639</v>
      </c>
      <c r="M89" s="11">
        <f t="shared" si="35"/>
        <v>0.12642225031605561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-0.20660216107148865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0.20196729706987918</v>
      </c>
      <c r="Q89" s="11">
        <f>2*'OddsRatio_working_3-way'!K89*'OddsRatio_working_3-way'!L89*'OddsRatio_working_3-way'!M89</f>
        <v>3.5683268033547551E-2</v>
      </c>
      <c r="R89" s="11">
        <f t="shared" si="36"/>
        <v>0</v>
      </c>
      <c r="S89" s="11">
        <f t="shared" si="37"/>
        <v>-0.97756623658933695</v>
      </c>
      <c r="T89" s="11">
        <f t="shared" si="38"/>
        <v>-0.17271488278963548</v>
      </c>
      <c r="U89" s="11">
        <f>'OddsRatio_working_3-way'!S89-'OddsRatio_working_3-way'!R89^2/3</f>
        <v>-0.97756623658933695</v>
      </c>
      <c r="V89" s="11">
        <f>'OddsRatio_working_3-way'!S89*'OddsRatio_working_3-way'!R89/3-2*'OddsRatio_working_3-way'!R89^3/27-'OddsRatio_working_3-way'!T89</f>
        <v>0.17271488278963548</v>
      </c>
      <c r="W89" s="11">
        <f>'OddsRatio_working_3-way'!V89^2+4*'OddsRatio_working_3-way'!U89^3/27</f>
        <v>-0.10856916047278121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0.1860104776684762</v>
      </c>
      <c r="Y89" s="11">
        <f>IF('OddsRatio_working_3-way'!W89&gt;=0,IF('OddsRatio_working_3-way'!V89+SQRT('OddsRatio_working_3-way'!W89)&gt;0,0,PI()),ACOS('OddsRatio_working_3-way'!V89/(2*'OddsRatio_working_3-way'!X89)))</f>
        <v>1.0879960796808179</v>
      </c>
      <c r="Z89" s="11">
        <f>'OddsRatio_working_3-way'!X89^(1/3)*COS('OddsRatio_working_3-way'!Y89/3)</f>
        <v>0.53370709313565035</v>
      </c>
      <c r="AA89" s="11">
        <f>'OddsRatio_working_3-way'!X89^(1/3)*COS(('OddsRatio_working_3-way'!Y89+2*PI())/3)</f>
        <v>-0.44223630854817164</v>
      </c>
      <c r="AB89" s="11">
        <f>'OddsRatio_working_3-way'!X89^(1/3)*COS(('OddsRatio_working_3-way'!Y89+4*PI())/3)</f>
        <v>-9.1470784587478829E-2</v>
      </c>
      <c r="AC89" s="11">
        <f>'OddsRatio_working_3-way'!X89^(1/3)*SIN('OddsRatio_working_3-way'!Y89/3)</f>
        <v>0.2025145696811462</v>
      </c>
      <c r="AD89" s="11">
        <f>'OddsRatio_working_3-way'!X89^(1/3)*SIN(('OddsRatio_working_3-way'!Y89+2*PI())/3)</f>
        <v>0.36094661599484751</v>
      </c>
      <c r="AE89" s="11">
        <f>'OddsRatio_working_3-way'!X89^(1/3)*SIN(('OddsRatio_working_3-way'!Y89+4*PI())/3)</f>
        <v>-0.56346118567599368</v>
      </c>
      <c r="AF89" s="11">
        <f>-'OddsRatio_working_3-way'!U89/(3*'OddsRatio_working_3-way'!X89^(1/3))*COS(('OddsRatio_working_3-way'!Y89)/3)</f>
        <v>0.53370709313565046</v>
      </c>
      <c r="AG89" s="11">
        <f>-'OddsRatio_working_3-way'!U89/(3*'OddsRatio_working_3-way'!X89^(1/3))*COS(('OddsRatio_working_3-way'!Y89+2*PI())/3)</f>
        <v>-0.44223630854817175</v>
      </c>
      <c r="AH89" s="11">
        <f>-'OddsRatio_working_3-way'!U89/(3*'OddsRatio_working_3-way'!X89^(1/3))*COS(('OddsRatio_working_3-way'!Y89+4*PI())/3)</f>
        <v>-9.1470784587478843E-2</v>
      </c>
      <c r="AI89" s="11">
        <f>'OddsRatio_working_3-way'!U89/(3*'OddsRatio_working_3-way'!X89^(1/3))*SIN(('OddsRatio_working_3-way'!Y89)/3)</f>
        <v>-0.20251456968114623</v>
      </c>
      <c r="AJ89" s="11">
        <f>'OddsRatio_working_3-way'!U89/(3*'OddsRatio_working_3-way'!X89^(1/3))*SIN(('OddsRatio_working_3-way'!Y89+2*PI())/3)</f>
        <v>-0.36094661599484756</v>
      </c>
      <c r="AK89" s="11">
        <f>'OddsRatio_working_3-way'!U89/(3*'OddsRatio_working_3-way'!X89^(1/3))*SIN(('OddsRatio_working_3-way'!Y89+4*PI())/3)</f>
        <v>0.56346118567599379</v>
      </c>
      <c r="AL89" s="11">
        <f>'OddsRatio_working_3-way'!Z89+'OddsRatio_working_3-way'!AF89</f>
        <v>1.0674141862713009</v>
      </c>
      <c r="AM89" s="11">
        <f>'OddsRatio_working_3-way'!AA89+'OddsRatio_working_3-way'!AG89</f>
        <v>-0.88447261709634339</v>
      </c>
      <c r="AN89" s="11">
        <f>'OddsRatio_working_3-way'!AB89+'OddsRatio_working_3-way'!AH89</f>
        <v>-0.18294156917495769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1.0674141862713009</v>
      </c>
      <c r="AS89" s="11">
        <f>IF(('OddsRatio_working_3-way'!X89=0),IF(Q89&gt;0,-Q89^(1/3),(-Q89)^(1/3)),'OddsRatio_working_3-way'!AM89-'OddsRatio_working_3-way'!R89/3)</f>
        <v>-0.88447261709634339</v>
      </c>
      <c r="AT89" s="11">
        <f>IF(('OddsRatio_working_3-way'!X89=0),IF(Q89&gt;0,-Q89^(1/3),(-Q89)^(1/3)),'OddsRatio_working_3-way'!AN89-'OddsRatio_working_3-way'!R89/3)</f>
        <v>-0.18294156917495769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2.77</v>
      </c>
      <c r="B90" s="4">
        <f>IF('True_Odds_Calculator_3-way'!B91="","",'True_Odds_Calculator_3-way'!B91)</f>
        <v>3.44</v>
      </c>
      <c r="C90" s="4">
        <f>IF('True_Odds_Calculator_3-way'!C91="","",'True_Odds_Calculator_3-way'!C91)</f>
        <v>2.66</v>
      </c>
      <c r="D90" s="9">
        <f t="shared" si="26"/>
        <v>0.35150610590523002</v>
      </c>
      <c r="E90" s="9">
        <f t="shared" si="27"/>
        <v>0.28222652445512147</v>
      </c>
      <c r="F90" s="9">
        <f t="shared" si="28"/>
        <v>0.36626736963964868</v>
      </c>
      <c r="G90" s="9">
        <f t="shared" si="29"/>
        <v>1.0423168331129049</v>
      </c>
      <c r="H90" s="9">
        <f t="shared" si="30"/>
        <v>2.8449007946098415</v>
      </c>
      <c r="I90" s="9">
        <f t="shared" si="31"/>
        <v>3.5432530727954878</v>
      </c>
      <c r="J90" s="9">
        <f t="shared" si="32"/>
        <v>2.7302459429674224</v>
      </c>
      <c r="K90" s="11">
        <f t="shared" si="33"/>
        <v>0.36101083032490977</v>
      </c>
      <c r="L90" s="11">
        <f t="shared" si="34"/>
        <v>0.29069767441860467</v>
      </c>
      <c r="M90" s="11">
        <f t="shared" si="35"/>
        <v>0.37593984962406013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-0.28284684088695422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0.23158917358882891</v>
      </c>
      <c r="Q90" s="11">
        <f>2*'OddsRatio_working_3-way'!K90*'OddsRatio_working_3-way'!L90*'OddsRatio_working_3-way'!M90</f>
        <v>7.8906021665699808E-2</v>
      </c>
      <c r="R90" s="11">
        <f t="shared" si="36"/>
        <v>0</v>
      </c>
      <c r="S90" s="11">
        <f t="shared" si="37"/>
        <v>-0.81877942444967411</v>
      </c>
      <c r="T90" s="11">
        <f t="shared" si="38"/>
        <v>-0.27897084308336428</v>
      </c>
      <c r="U90" s="11">
        <f>'OddsRatio_working_3-way'!S90-'OddsRatio_working_3-way'!R90^2/3</f>
        <v>-0.81877942444967411</v>
      </c>
      <c r="V90" s="11">
        <f>'OddsRatio_working_3-way'!S90*'OddsRatio_working_3-way'!R90/3-2*'OddsRatio_working_3-way'!R90^3/27-'OddsRatio_working_3-way'!T90</f>
        <v>0.27897084308336428</v>
      </c>
      <c r="W90" s="11">
        <f>'OddsRatio_working_3-way'!V90^2+4*'OddsRatio_working_3-way'!U90^3/27</f>
        <v>-3.4951973169067979E-3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0.14258324639272127</v>
      </c>
      <c r="Y90" s="11">
        <f>IF('OddsRatio_working_3-way'!W90&gt;=0,IF('OddsRatio_working_3-way'!V90+SQRT('OddsRatio_working_3-way'!W90)&gt;0,0,PI()),ACOS('OddsRatio_working_3-way'!V90/(2*'OddsRatio_working_3-way'!X90)))</f>
        <v>0.20883276311883758</v>
      </c>
      <c r="Z90" s="11">
        <f>'OddsRatio_working_3-way'!X90^(1/3)*COS('OddsRatio_working_3-way'!Y90/3)</f>
        <v>0.52115841655645256</v>
      </c>
      <c r="AA90" s="11">
        <f>'OddsRatio_working_3-way'!X90^(1/3)*COS(('OddsRatio_working_3-way'!Y90+2*PI())/3)</f>
        <v>-0.29204799839950102</v>
      </c>
      <c r="AB90" s="11">
        <f>'OddsRatio_working_3-way'!X90^(1/3)*COS(('OddsRatio_working_3-way'!Y90+4*PI())/3)</f>
        <v>-0.22911041815695127</v>
      </c>
      <c r="AC90" s="11">
        <f>'OddsRatio_working_3-way'!X90^(1/3)*SIN('OddsRatio_working_3-way'!Y90/3)</f>
        <v>3.6337028895179695E-2</v>
      </c>
      <c r="AD90" s="11">
        <f>'OddsRatio_working_3-way'!X90^(1/3)*SIN(('OddsRatio_working_3-way'!Y90+2*PI())/3)</f>
        <v>0.4331679136863707</v>
      </c>
      <c r="AE90" s="11">
        <f>'OddsRatio_working_3-way'!X90^(1/3)*SIN(('OddsRatio_working_3-way'!Y90+4*PI())/3)</f>
        <v>-0.46950494258155046</v>
      </c>
      <c r="AF90" s="11">
        <f>-'OddsRatio_working_3-way'!U90/(3*'OddsRatio_working_3-way'!X90^(1/3))*COS(('OddsRatio_working_3-way'!Y90)/3)</f>
        <v>0.52115841655645245</v>
      </c>
      <c r="AG90" s="11">
        <f>-'OddsRatio_working_3-way'!U90/(3*'OddsRatio_working_3-way'!X90^(1/3))*COS(('OddsRatio_working_3-way'!Y90+2*PI())/3)</f>
        <v>-0.29204799839950096</v>
      </c>
      <c r="AH90" s="11">
        <f>-'OddsRatio_working_3-way'!U90/(3*'OddsRatio_working_3-way'!X90^(1/3))*COS(('OddsRatio_working_3-way'!Y90+4*PI())/3)</f>
        <v>-0.22911041815695121</v>
      </c>
      <c r="AI90" s="11">
        <f>'OddsRatio_working_3-way'!U90/(3*'OddsRatio_working_3-way'!X90^(1/3))*SIN(('OddsRatio_working_3-way'!Y90)/3)</f>
        <v>-3.6337028895179688E-2</v>
      </c>
      <c r="AJ90" s="11">
        <f>'OddsRatio_working_3-way'!U90/(3*'OddsRatio_working_3-way'!X90^(1/3))*SIN(('OddsRatio_working_3-way'!Y90+2*PI())/3)</f>
        <v>-0.43316791368637064</v>
      </c>
      <c r="AK90" s="11">
        <f>'OddsRatio_working_3-way'!U90/(3*'OddsRatio_working_3-way'!X90^(1/3))*SIN(('OddsRatio_working_3-way'!Y90+4*PI())/3)</f>
        <v>0.46950494258155034</v>
      </c>
      <c r="AL90" s="11">
        <f>'OddsRatio_working_3-way'!Z90+'OddsRatio_working_3-way'!AF90</f>
        <v>1.0423168331129049</v>
      </c>
      <c r="AM90" s="11">
        <f>'OddsRatio_working_3-way'!AA90+'OddsRatio_working_3-way'!AG90</f>
        <v>-0.58409599679900204</v>
      </c>
      <c r="AN90" s="11">
        <f>'OddsRatio_working_3-way'!AB90+'OddsRatio_working_3-way'!AH90</f>
        <v>-0.45822083631390248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1.0423168331129049</v>
      </c>
      <c r="AS90" s="11">
        <f>IF(('OddsRatio_working_3-way'!X90=0),IF(Q90&gt;0,-Q90^(1/3),(-Q90)^(1/3)),'OddsRatio_working_3-way'!AM90-'OddsRatio_working_3-way'!R90/3)</f>
        <v>-0.58409599679900204</v>
      </c>
      <c r="AT90" s="11">
        <f>IF(('OddsRatio_working_3-way'!X90=0),IF(Q90&gt;0,-Q90^(1/3),(-Q90)^(1/3)),'OddsRatio_working_3-way'!AN90-'OddsRatio_working_3-way'!R90/3)</f>
        <v>-0.45822083631390248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9.58</v>
      </c>
      <c r="B91" s="4">
        <f>IF('True_Odds_Calculator_3-way'!B92="","",'True_Odds_Calculator_3-way'!B92)</f>
        <v>6.18</v>
      </c>
      <c r="C91" s="4">
        <f>IF('True_Odds_Calculator_3-way'!C92="","",'True_Odds_Calculator_3-way'!C92)</f>
        <v>1.31</v>
      </c>
      <c r="D91" s="9">
        <f t="shared" si="26"/>
        <v>9.7791516761977462E-2</v>
      </c>
      <c r="E91" s="9">
        <f t="shared" si="27"/>
        <v>0.15220908114359788</v>
      </c>
      <c r="F91" s="9">
        <f t="shared" si="28"/>
        <v>0.74999940209442428</v>
      </c>
      <c r="G91" s="9">
        <f t="shared" si="29"/>
        <v>1.0752722460562139</v>
      </c>
      <c r="H91" s="9">
        <f t="shared" si="30"/>
        <v>10.225835871162316</v>
      </c>
      <c r="I91" s="9">
        <f t="shared" si="31"/>
        <v>6.5699102345711875</v>
      </c>
      <c r="J91" s="9">
        <f t="shared" si="32"/>
        <v>1.3333343962774264</v>
      </c>
      <c r="K91" s="11">
        <f t="shared" si="33"/>
        <v>0.10438413361169102</v>
      </c>
      <c r="L91" s="11">
        <f t="shared" si="34"/>
        <v>0.16181229773462785</v>
      </c>
      <c r="M91" s="11">
        <f t="shared" si="35"/>
        <v>0.76335877862595414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-0.1776451935875818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0.18141317225184572</v>
      </c>
      <c r="Q91" s="11">
        <f>2*'OddsRatio_working_3-way'!K91*'OddsRatio_working_3-way'!L91*'OddsRatio_working_3-way'!M91</f>
        <v>2.5787231308009344E-2</v>
      </c>
      <c r="R91" s="11">
        <f t="shared" si="36"/>
        <v>0</v>
      </c>
      <c r="S91" s="11">
        <f t="shared" si="37"/>
        <v>-1.0212106986300546</v>
      </c>
      <c r="T91" s="11">
        <f t="shared" si="38"/>
        <v>-0.14516143548401633</v>
      </c>
      <c r="U91" s="11">
        <f>'OddsRatio_working_3-way'!S91-'OddsRatio_working_3-way'!R91^2/3</f>
        <v>-1.0212106986300546</v>
      </c>
      <c r="V91" s="11">
        <f>'OddsRatio_working_3-way'!S91*'OddsRatio_working_3-way'!R91/3-2*'OddsRatio_working_3-way'!R91^3/27-'OddsRatio_working_3-way'!T91</f>
        <v>0.14516143548401633</v>
      </c>
      <c r="W91" s="11">
        <f>'OddsRatio_working_3-way'!V91^2+4*'OddsRatio_working_3-way'!U91^3/27</f>
        <v>-0.13670464944966371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0.19860544541970895</v>
      </c>
      <c r="Y91" s="11">
        <f>IF('OddsRatio_working_3-way'!W91&gt;=0,IF('OddsRatio_working_3-way'!V91+SQRT('OddsRatio_working_3-way'!W91)&gt;0,0,PI()),ACOS('OddsRatio_working_3-way'!V91/(2*'OddsRatio_working_3-way'!X91)))</f>
        <v>1.196678195598182</v>
      </c>
      <c r="Z91" s="11">
        <f>'OddsRatio_working_3-way'!X91^(1/3)*COS('OddsRatio_working_3-way'!Y91/3)</f>
        <v>0.53763612302810693</v>
      </c>
      <c r="AA91" s="11">
        <f>'OddsRatio_working_3-way'!X91^(1/3)*COS(('OddsRatio_working_3-way'!Y91+2*PI())/3)</f>
        <v>-0.4650659253724746</v>
      </c>
      <c r="AB91" s="11">
        <f>'OddsRatio_working_3-way'!X91^(1/3)*COS(('OddsRatio_working_3-way'!Y91+4*PI())/3)</f>
        <v>-7.257019765563219E-2</v>
      </c>
      <c r="AC91" s="11">
        <f>'OddsRatio_working_3-way'!X91^(1/3)*SIN('OddsRatio_working_3-way'!Y91/3)</f>
        <v>0.22660751405309709</v>
      </c>
      <c r="AD91" s="11">
        <f>'OddsRatio_working_3-way'!X91^(1/3)*SIN(('OddsRatio_working_3-way'!Y91+2*PI())/3)</f>
        <v>0.35230278350796795</v>
      </c>
      <c r="AE91" s="11">
        <f>'OddsRatio_working_3-way'!X91^(1/3)*SIN(('OddsRatio_working_3-way'!Y91+4*PI())/3)</f>
        <v>-0.57891029756106493</v>
      </c>
      <c r="AF91" s="11">
        <f>-'OddsRatio_working_3-way'!U91/(3*'OddsRatio_working_3-way'!X91^(1/3))*COS(('OddsRatio_working_3-way'!Y91)/3)</f>
        <v>0.53763612302810693</v>
      </c>
      <c r="AG91" s="11">
        <f>-'OddsRatio_working_3-way'!U91/(3*'OddsRatio_working_3-way'!X91^(1/3))*COS(('OddsRatio_working_3-way'!Y91+2*PI())/3)</f>
        <v>-0.4650659253724746</v>
      </c>
      <c r="AH91" s="11">
        <f>-'OddsRatio_working_3-way'!U91/(3*'OddsRatio_working_3-way'!X91^(1/3))*COS(('OddsRatio_working_3-way'!Y91+4*PI())/3)</f>
        <v>-7.257019765563219E-2</v>
      </c>
      <c r="AI91" s="11">
        <f>'OddsRatio_working_3-way'!U91/(3*'OddsRatio_working_3-way'!X91^(1/3))*SIN(('OddsRatio_working_3-way'!Y91)/3)</f>
        <v>-0.22660751405309709</v>
      </c>
      <c r="AJ91" s="11">
        <f>'OddsRatio_working_3-way'!U91/(3*'OddsRatio_working_3-way'!X91^(1/3))*SIN(('OddsRatio_working_3-way'!Y91+2*PI())/3)</f>
        <v>-0.35230278350796795</v>
      </c>
      <c r="AK91" s="11">
        <f>'OddsRatio_working_3-way'!U91/(3*'OddsRatio_working_3-way'!X91^(1/3))*SIN(('OddsRatio_working_3-way'!Y91+4*PI())/3)</f>
        <v>0.57891029756106493</v>
      </c>
      <c r="AL91" s="11">
        <f>'OddsRatio_working_3-way'!Z91+'OddsRatio_working_3-way'!AF91</f>
        <v>1.0752722460562139</v>
      </c>
      <c r="AM91" s="11">
        <f>'OddsRatio_working_3-way'!AA91+'OddsRatio_working_3-way'!AG91</f>
        <v>-0.9301318507449492</v>
      </c>
      <c r="AN91" s="11">
        <f>'OddsRatio_working_3-way'!AB91+'OddsRatio_working_3-way'!AH91</f>
        <v>-0.14514039531126438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1.0752722460562139</v>
      </c>
      <c r="AS91" s="11">
        <f>IF(('OddsRatio_working_3-way'!X91=0),IF(Q91&gt;0,-Q91^(1/3),(-Q91)^(1/3)),'OddsRatio_working_3-way'!AM91-'OddsRatio_working_3-way'!R91/3)</f>
        <v>-0.9301318507449492</v>
      </c>
      <c r="AT91" s="11">
        <f>IF(('OddsRatio_working_3-way'!X91=0),IF(Q91&gt;0,-Q91^(1/3),(-Q91)^(1/3)),'OddsRatio_working_3-way'!AN91-'OddsRatio_working_3-way'!R91/3)</f>
        <v>-0.14514039531126438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2.4700000000000002</v>
      </c>
      <c r="B92" s="4">
        <f>IF('True_Odds_Calculator_3-way'!B93="","",'True_Odds_Calculator_3-way'!B93)</f>
        <v>3.32</v>
      </c>
      <c r="C92" s="4">
        <f>IF('True_Odds_Calculator_3-way'!C93="","",'True_Odds_Calculator_3-way'!C93)</f>
        <v>3.11</v>
      </c>
      <c r="D92" s="9">
        <f t="shared" si="26"/>
        <v>0.39489964131952082</v>
      </c>
      <c r="E92" s="9">
        <f t="shared" si="27"/>
        <v>0.29254253115013079</v>
      </c>
      <c r="F92" s="9">
        <f t="shared" si="28"/>
        <v>0.3125578275303485</v>
      </c>
      <c r="G92" s="9">
        <f t="shared" si="29"/>
        <v>1.0423734386947454</v>
      </c>
      <c r="H92" s="9">
        <f t="shared" si="30"/>
        <v>2.5322889548812757</v>
      </c>
      <c r="I92" s="9">
        <f t="shared" si="31"/>
        <v>3.4183063777718083</v>
      </c>
      <c r="J92" s="9">
        <f t="shared" si="32"/>
        <v>3.1994079556459125</v>
      </c>
      <c r="K92" s="11">
        <f t="shared" si="33"/>
        <v>0.40485829959514169</v>
      </c>
      <c r="L92" s="11">
        <f t="shared" si="34"/>
        <v>0.30120481927710846</v>
      </c>
      <c r="M92" s="11">
        <f t="shared" si="35"/>
        <v>0.32154340836012862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-0.28215798743093234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0.23134311854601711</v>
      </c>
      <c r="Q92" s="11">
        <f>2*'OddsRatio_working_3-way'!K92*'OddsRatio_working_3-way'!L92*'OddsRatio_working_3-way'!M92</f>
        <v>7.8421396117293957E-2</v>
      </c>
      <c r="R92" s="11">
        <f t="shared" si="36"/>
        <v>0</v>
      </c>
      <c r="S92" s="11">
        <f t="shared" si="37"/>
        <v>-0.81990632500753191</v>
      </c>
      <c r="T92" s="11">
        <f t="shared" si="38"/>
        <v>-0.27793434746018036</v>
      </c>
      <c r="U92" s="11">
        <f>'OddsRatio_working_3-way'!S92-'OddsRatio_working_3-way'!R92^2/3</f>
        <v>-0.81990632500753191</v>
      </c>
      <c r="V92" s="11">
        <f>'OddsRatio_working_3-way'!S92*'OddsRatio_working_3-way'!R92/3-2*'OddsRatio_working_3-way'!R92^3/27-'OddsRatio_working_3-way'!T92</f>
        <v>0.27793434746018036</v>
      </c>
      <c r="W92" s="11">
        <f>'OddsRatio_working_3-way'!V92^2+4*'OddsRatio_working_3-way'!U92^3/27</f>
        <v>-4.4086555968291669E-3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0.14287770740649627</v>
      </c>
      <c r="Y92" s="11">
        <f>IF('OddsRatio_working_3-way'!W92&gt;=0,IF('OddsRatio_working_3-way'!V92+SQRT('OddsRatio_working_3-way'!W92)&gt;0,0,PI()),ACOS('OddsRatio_working_3-way'!V92/(2*'OddsRatio_working_3-way'!X92)))</f>
        <v>0.23450188097337232</v>
      </c>
      <c r="Z92" s="11">
        <f>'OddsRatio_working_3-way'!X92^(1/3)*COS('OddsRatio_working_3-way'!Y92/3)</f>
        <v>0.5211867193473726</v>
      </c>
      <c r="AA92" s="11">
        <f>'OddsRatio_working_3-way'!X92^(1/3)*COS(('OddsRatio_working_3-way'!Y92+2*PI())/3)</f>
        <v>-0.29594705727132414</v>
      </c>
      <c r="AB92" s="11">
        <f>'OddsRatio_working_3-way'!X92^(1/3)*COS(('OddsRatio_working_3-way'!Y92+4*PI())/3)</f>
        <v>-0.22523966207604859</v>
      </c>
      <c r="AC92" s="11">
        <f>'OddsRatio_working_3-way'!X92^(1/3)*SIN('OddsRatio_working_3-way'!Y92/3)</f>
        <v>4.0822933649689606E-2</v>
      </c>
      <c r="AD92" s="11">
        <f>'OddsRatio_working_3-way'!X92^(1/3)*SIN(('OddsRatio_working_3-way'!Y92+2*PI())/3)</f>
        <v>0.43094947224505042</v>
      </c>
      <c r="AE92" s="11">
        <f>'OddsRatio_working_3-way'!X92^(1/3)*SIN(('OddsRatio_working_3-way'!Y92+4*PI())/3)</f>
        <v>-0.47177240589474007</v>
      </c>
      <c r="AF92" s="11">
        <f>-'OddsRatio_working_3-way'!U92/(3*'OddsRatio_working_3-way'!X92^(1/3))*COS(('OddsRatio_working_3-way'!Y92)/3)</f>
        <v>0.52118671934737271</v>
      </c>
      <c r="AG92" s="11">
        <f>-'OddsRatio_working_3-way'!U92/(3*'OddsRatio_working_3-way'!X92^(1/3))*COS(('OddsRatio_working_3-way'!Y92+2*PI())/3)</f>
        <v>-0.2959470572713242</v>
      </c>
      <c r="AH92" s="11">
        <f>-'OddsRatio_working_3-way'!U92/(3*'OddsRatio_working_3-way'!X92^(1/3))*COS(('OddsRatio_working_3-way'!Y92+4*PI())/3)</f>
        <v>-0.22523966207604865</v>
      </c>
      <c r="AI92" s="11">
        <f>'OddsRatio_working_3-way'!U92/(3*'OddsRatio_working_3-way'!X92^(1/3))*SIN(('OddsRatio_working_3-way'!Y92)/3)</f>
        <v>-4.082293364968962E-2</v>
      </c>
      <c r="AJ92" s="11">
        <f>'OddsRatio_working_3-way'!U92/(3*'OddsRatio_working_3-way'!X92^(1/3))*SIN(('OddsRatio_working_3-way'!Y92+2*PI())/3)</f>
        <v>-0.43094947224505054</v>
      </c>
      <c r="AK92" s="11">
        <f>'OddsRatio_working_3-way'!U92/(3*'OddsRatio_working_3-way'!X92^(1/3))*SIN(('OddsRatio_working_3-way'!Y92+4*PI())/3)</f>
        <v>0.47177240589474018</v>
      </c>
      <c r="AL92" s="11">
        <f>'OddsRatio_working_3-way'!Z92+'OddsRatio_working_3-way'!AF92</f>
        <v>1.0423734386947454</v>
      </c>
      <c r="AM92" s="11">
        <f>'OddsRatio_working_3-way'!AA92+'OddsRatio_working_3-way'!AG92</f>
        <v>-0.5918941145426484</v>
      </c>
      <c r="AN92" s="11">
        <f>'OddsRatio_working_3-way'!AB92+'OddsRatio_working_3-way'!AH92</f>
        <v>-0.45047932415209724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1.0423734386947454</v>
      </c>
      <c r="AS92" s="11">
        <f>IF(('OddsRatio_working_3-way'!X92=0),IF(Q92&gt;0,-Q92^(1/3),(-Q92)^(1/3)),'OddsRatio_working_3-way'!AM92-'OddsRatio_working_3-way'!R92/3)</f>
        <v>-0.5918941145426484</v>
      </c>
      <c r="AT92" s="11">
        <f>IF(('OddsRatio_working_3-way'!X92=0),IF(Q92&gt;0,-Q92^(1/3),(-Q92)^(1/3)),'OddsRatio_working_3-way'!AN92-'OddsRatio_working_3-way'!R92/3)</f>
        <v>-0.45047932415209724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1.34</v>
      </c>
      <c r="B93" s="4">
        <f>IF('True_Odds_Calculator_3-way'!B94="","",'True_Odds_Calculator_3-way'!B94)</f>
        <v>5.48</v>
      </c>
      <c r="C93" s="4">
        <f>IF('True_Odds_Calculator_3-way'!C94="","",'True_Odds_Calculator_3-way'!C94)</f>
        <v>9.8699999999999992</v>
      </c>
      <c r="D93" s="9">
        <f t="shared" si="26"/>
        <v>0.73270581325584472</v>
      </c>
      <c r="E93" s="9">
        <f t="shared" si="27"/>
        <v>0.17221093076605662</v>
      </c>
      <c r="F93" s="9">
        <f t="shared" si="28"/>
        <v>9.5083255978098746E-2</v>
      </c>
      <c r="G93" s="9">
        <f t="shared" si="29"/>
        <v>1.0729536446333854</v>
      </c>
      <c r="H93" s="9">
        <f t="shared" si="30"/>
        <v>1.364804239175351</v>
      </c>
      <c r="I93" s="9">
        <f t="shared" si="31"/>
        <v>5.8068323279575669</v>
      </c>
      <c r="J93" s="9">
        <f t="shared" si="32"/>
        <v>10.517098827898128</v>
      </c>
      <c r="K93" s="11">
        <f t="shared" si="33"/>
        <v>0.74626865671641784</v>
      </c>
      <c r="L93" s="11">
        <f t="shared" si="34"/>
        <v>0.18248175182481752</v>
      </c>
      <c r="M93" s="11">
        <f t="shared" si="35"/>
        <v>0.10131712259371835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-0.18641379219757725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0.18888650837618531</v>
      </c>
      <c r="Q93" s="11">
        <f>2*'OddsRatio_working_3-way'!K93*'OddsRatio_working_3-way'!L93*'OddsRatio_working_3-way'!M93</f>
        <v>2.7594814956345557E-2</v>
      </c>
      <c r="R93" s="11">
        <f t="shared" si="36"/>
        <v>0</v>
      </c>
      <c r="S93" s="11">
        <f t="shared" si="37"/>
        <v>-1.0132646632497411</v>
      </c>
      <c r="T93" s="11">
        <f t="shared" si="38"/>
        <v>-0.1480298996712551</v>
      </c>
      <c r="U93" s="11">
        <f>'OddsRatio_working_3-way'!S93-'OddsRatio_working_3-way'!R93^2/3</f>
        <v>-1.0132646632497411</v>
      </c>
      <c r="V93" s="11">
        <f>'OddsRatio_working_3-way'!S93*'OddsRatio_working_3-way'!R93/3-2*'OddsRatio_working_3-way'!R93^3/27-'OddsRatio_working_3-way'!T93</f>
        <v>0.1480298996712551</v>
      </c>
      <c r="W93" s="11">
        <f>'OddsRatio_working_3-way'!V93^2+4*'OddsRatio_working_3-way'!U93^3/27</f>
        <v>-0.13220924918216784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0.19629193843536322</v>
      </c>
      <c r="Y93" s="11">
        <f>IF('OddsRatio_working_3-way'!W93&gt;=0,IF('OddsRatio_working_3-way'!V93+SQRT('OddsRatio_working_3-way'!W93)&gt;0,0,PI()),ACOS('OddsRatio_working_3-way'!V93/(2*'OddsRatio_working_3-way'!X93)))</f>
        <v>1.1841702741449156</v>
      </c>
      <c r="Z93" s="11">
        <f>'OddsRatio_working_3-way'!X93^(1/3)*COS('OddsRatio_working_3-way'!Y93/3)</f>
        <v>0.53647682231669269</v>
      </c>
      <c r="AA93" s="11">
        <f>'OddsRatio_working_3-way'!X93^(1/3)*COS(('OddsRatio_working_3-way'!Y93+2*PI())/3)</f>
        <v>-0.46178589925925945</v>
      </c>
      <c r="AB93" s="11">
        <f>'OddsRatio_working_3-way'!X93^(1/3)*COS(('OddsRatio_working_3-way'!Y93+4*PI())/3)</f>
        <v>-7.4690923057433661E-2</v>
      </c>
      <c r="AC93" s="11">
        <f>'OddsRatio_working_3-way'!X93^(1/3)*SIN('OddsRatio_working_3-way'!Y93/3)</f>
        <v>0.22348938871207616</v>
      </c>
      <c r="AD93" s="11">
        <f>'OddsRatio_working_3-way'!X93^(1/3)*SIN(('OddsRatio_working_3-way'!Y93+2*PI())/3)</f>
        <v>0.3528578623117683</v>
      </c>
      <c r="AE93" s="11">
        <f>'OddsRatio_working_3-way'!X93^(1/3)*SIN(('OddsRatio_working_3-way'!Y93+4*PI())/3)</f>
        <v>-0.57634725102384443</v>
      </c>
      <c r="AF93" s="11">
        <f>-'OddsRatio_working_3-way'!U93/(3*'OddsRatio_working_3-way'!X93^(1/3))*COS(('OddsRatio_working_3-way'!Y93)/3)</f>
        <v>0.53647682231669258</v>
      </c>
      <c r="AG93" s="11">
        <f>-'OddsRatio_working_3-way'!U93/(3*'OddsRatio_working_3-way'!X93^(1/3))*COS(('OddsRatio_working_3-way'!Y93+2*PI())/3)</f>
        <v>-0.46178589925925934</v>
      </c>
      <c r="AH93" s="11">
        <f>-'OddsRatio_working_3-way'!U93/(3*'OddsRatio_working_3-way'!X93^(1/3))*COS(('OddsRatio_working_3-way'!Y93+4*PI())/3)</f>
        <v>-7.4690923057433647E-2</v>
      </c>
      <c r="AI93" s="11">
        <f>'OddsRatio_working_3-way'!U93/(3*'OddsRatio_working_3-way'!X93^(1/3))*SIN(('OddsRatio_working_3-way'!Y93)/3)</f>
        <v>-0.2234893887120761</v>
      </c>
      <c r="AJ93" s="11">
        <f>'OddsRatio_working_3-way'!U93/(3*'OddsRatio_working_3-way'!X93^(1/3))*SIN(('OddsRatio_working_3-way'!Y93+2*PI())/3)</f>
        <v>-0.35285786231176824</v>
      </c>
      <c r="AK93" s="11">
        <f>'OddsRatio_working_3-way'!U93/(3*'OddsRatio_working_3-way'!X93^(1/3))*SIN(('OddsRatio_working_3-way'!Y93+4*PI())/3)</f>
        <v>0.57634725102384432</v>
      </c>
      <c r="AL93" s="11">
        <f>'OddsRatio_working_3-way'!Z93+'OddsRatio_working_3-way'!AF93</f>
        <v>1.0729536446333854</v>
      </c>
      <c r="AM93" s="11">
        <f>'OddsRatio_working_3-way'!AA93+'OddsRatio_working_3-way'!AG93</f>
        <v>-0.92357179851851878</v>
      </c>
      <c r="AN93" s="11">
        <f>'OddsRatio_working_3-way'!AB93+'OddsRatio_working_3-way'!AH93</f>
        <v>-0.14938184611486732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1.0729536446333854</v>
      </c>
      <c r="AS93" s="11">
        <f>IF(('OddsRatio_working_3-way'!X93=0),IF(Q93&gt;0,-Q93^(1/3),(-Q93)^(1/3)),'OddsRatio_working_3-way'!AM93-'OddsRatio_working_3-way'!R93/3)</f>
        <v>-0.92357179851851878</v>
      </c>
      <c r="AT93" s="11">
        <f>IF(('OddsRatio_working_3-way'!X93=0),IF(Q93&gt;0,-Q93^(1/3),(-Q93)^(1/3)),'OddsRatio_working_3-way'!AN93-'OddsRatio_working_3-way'!R93/3)</f>
        <v>-0.14938184611486732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2.23</v>
      </c>
      <c r="B94" s="4">
        <f>IF('True_Odds_Calculator_3-way'!B95="","",'True_Odds_Calculator_3-way'!B95)</f>
        <v>3.27</v>
      </c>
      <c r="C94" s="4">
        <f>IF('True_Odds_Calculator_3-way'!C95="","",'True_Odds_Calculator_3-way'!C95)</f>
        <v>3.65</v>
      </c>
      <c r="D94" s="9">
        <f t="shared" si="26"/>
        <v>0.43778898161742497</v>
      </c>
      <c r="E94" s="9">
        <f t="shared" si="27"/>
        <v>0.29673257722311053</v>
      </c>
      <c r="F94" s="9">
        <f t="shared" si="28"/>
        <v>0.26547844115946467</v>
      </c>
      <c r="G94" s="9">
        <f t="shared" si="29"/>
        <v>1.0440695128452457</v>
      </c>
      <c r="H94" s="9">
        <f t="shared" si="30"/>
        <v>2.2842055007996525</v>
      </c>
      <c r="I94" s="9">
        <f t="shared" si="31"/>
        <v>3.3700377941587085</v>
      </c>
      <c r="J94" s="9">
        <f t="shared" si="32"/>
        <v>3.7667842090399009</v>
      </c>
      <c r="K94" s="11">
        <f t="shared" si="33"/>
        <v>0.44843049327354262</v>
      </c>
      <c r="L94" s="11">
        <f t="shared" si="34"/>
        <v>0.3058103975535168</v>
      </c>
      <c r="M94" s="11">
        <f t="shared" si="35"/>
        <v>0.27397260273972601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-0.27799140109027731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0.23106258921974671</v>
      </c>
      <c r="Q94" s="11">
        <f>2*'OddsRatio_working_3-way'!K94*'OddsRatio_working_3-way'!L94*'OddsRatio_working_3-way'!M94</f>
        <v>7.5142305437316009E-2</v>
      </c>
      <c r="R94" s="11">
        <f t="shared" si="36"/>
        <v>0</v>
      </c>
      <c r="S94" s="11">
        <f t="shared" si="37"/>
        <v>-0.83118610256836489</v>
      </c>
      <c r="T94" s="11">
        <f t="shared" si="38"/>
        <v>-0.27030442359946827</v>
      </c>
      <c r="U94" s="11">
        <f>'OddsRatio_working_3-way'!S94-'OddsRatio_working_3-way'!R94^2/3</f>
        <v>-0.83118610256836489</v>
      </c>
      <c r="V94" s="11">
        <f>'OddsRatio_working_3-way'!S94*'OddsRatio_working_3-way'!R94/3-2*'OddsRatio_working_3-way'!R94^3/27-'OddsRatio_working_3-way'!T94</f>
        <v>0.27030442359946827</v>
      </c>
      <c r="W94" s="11">
        <f>'OddsRatio_working_3-way'!V94^2+4*'OddsRatio_working_3-way'!U94^3/27</f>
        <v>-1.200838123093835E-2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0.14583626319298909</v>
      </c>
      <c r="Y94" s="11">
        <f>IF('OddsRatio_working_3-way'!W94&gt;=0,IF('OddsRatio_working_3-way'!V94+SQRT('OddsRatio_working_3-way'!W94)&gt;0,0,PI()),ACOS('OddsRatio_working_3-way'!V94/(2*'OddsRatio_working_3-way'!X94)))</f>
        <v>0.38515714192989692</v>
      </c>
      <c r="Z94" s="11">
        <f>'OddsRatio_working_3-way'!X94^(1/3)*COS('OddsRatio_working_3-way'!Y94/3)</f>
        <v>0.52203475642262298</v>
      </c>
      <c r="AA94" s="11">
        <f>'OddsRatio_working_3-way'!X94^(1/3)*COS(('OddsRatio_working_3-way'!Y94+2*PI())/3)</f>
        <v>-0.31938098379878971</v>
      </c>
      <c r="AB94" s="11">
        <f>'OddsRatio_working_3-way'!X94^(1/3)*COS(('OddsRatio_working_3-way'!Y94+4*PI())/3)</f>
        <v>-0.20265377262383347</v>
      </c>
      <c r="AC94" s="11">
        <f>'OddsRatio_working_3-way'!X94^(1/3)*SIN('OddsRatio_working_3-way'!Y94/3)</f>
        <v>6.7392486793615522E-2</v>
      </c>
      <c r="AD94" s="11">
        <f>'OddsRatio_working_3-way'!X94^(1/3)*SIN(('OddsRatio_working_3-way'!Y94+2*PI())/3)</f>
        <v>0.41839911732360557</v>
      </c>
      <c r="AE94" s="11">
        <f>'OddsRatio_working_3-way'!X94^(1/3)*SIN(('OddsRatio_working_3-way'!Y94+4*PI())/3)</f>
        <v>-0.48579160411722089</v>
      </c>
      <c r="AF94" s="11">
        <f>-'OddsRatio_working_3-way'!U94/(3*'OddsRatio_working_3-way'!X94^(1/3))*COS(('OddsRatio_working_3-way'!Y94)/3)</f>
        <v>0.52203475642262287</v>
      </c>
      <c r="AG94" s="11">
        <f>-'OddsRatio_working_3-way'!U94/(3*'OddsRatio_working_3-way'!X94^(1/3))*COS(('OddsRatio_working_3-way'!Y94+2*PI())/3)</f>
        <v>-0.3193809837987896</v>
      </c>
      <c r="AH94" s="11">
        <f>-'OddsRatio_working_3-way'!U94/(3*'OddsRatio_working_3-way'!X94^(1/3))*COS(('OddsRatio_working_3-way'!Y94+4*PI())/3)</f>
        <v>-0.20265377262383338</v>
      </c>
      <c r="AI94" s="11">
        <f>'OddsRatio_working_3-way'!U94/(3*'OddsRatio_working_3-way'!X94^(1/3))*SIN(('OddsRatio_working_3-way'!Y94)/3)</f>
        <v>-6.7392486793615494E-2</v>
      </c>
      <c r="AJ94" s="11">
        <f>'OddsRatio_working_3-way'!U94/(3*'OddsRatio_working_3-way'!X94^(1/3))*SIN(('OddsRatio_working_3-way'!Y94+2*PI())/3)</f>
        <v>-0.41839911732360541</v>
      </c>
      <c r="AK94" s="11">
        <f>'OddsRatio_working_3-way'!U94/(3*'OddsRatio_working_3-way'!X94^(1/3))*SIN(('OddsRatio_working_3-way'!Y94+4*PI())/3)</f>
        <v>0.48579160411722067</v>
      </c>
      <c r="AL94" s="11">
        <f>'OddsRatio_working_3-way'!Z94+'OddsRatio_working_3-way'!AF94</f>
        <v>1.0440695128452457</v>
      </c>
      <c r="AM94" s="11">
        <f>'OddsRatio_working_3-way'!AA94+'OddsRatio_working_3-way'!AG94</f>
        <v>-0.63876196759757931</v>
      </c>
      <c r="AN94" s="11">
        <f>'OddsRatio_working_3-way'!AB94+'OddsRatio_working_3-way'!AH94</f>
        <v>-0.40530754524766688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1.0440695128452457</v>
      </c>
      <c r="AS94" s="11">
        <f>IF(('OddsRatio_working_3-way'!X94=0),IF(Q94&gt;0,-Q94^(1/3),(-Q94)^(1/3)),'OddsRatio_working_3-way'!AM94-'OddsRatio_working_3-way'!R94/3)</f>
        <v>-0.63876196759757931</v>
      </c>
      <c r="AT94" s="11">
        <f>IF(('OddsRatio_working_3-way'!X94=0),IF(Q94&gt;0,-Q94^(1/3),(-Q94)^(1/3)),'OddsRatio_working_3-way'!AN94-'OddsRatio_working_3-way'!R94/3)</f>
        <v>-0.40530754524766688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1.74</v>
      </c>
      <c r="B95" s="4">
        <f>IF('True_Odds_Calculator_3-way'!B96="","",'True_Odds_Calculator_3-way'!B96)</f>
        <v>3.76</v>
      </c>
      <c r="C95" s="4">
        <f>IF('True_Odds_Calculator_3-way'!C96="","",'True_Odds_Calculator_3-way'!C96)</f>
        <v>5.31</v>
      </c>
      <c r="D95" s="9">
        <f t="shared" si="26"/>
        <v>0.56263384070503175</v>
      </c>
      <c r="E95" s="9">
        <f t="shared" si="27"/>
        <v>0.25645473550028752</v>
      </c>
      <c r="F95" s="9">
        <f t="shared" si="28"/>
        <v>0.18091142379468073</v>
      </c>
      <c r="G95" s="9">
        <f t="shared" si="29"/>
        <v>1.0504795617305638</v>
      </c>
      <c r="H95" s="9">
        <f t="shared" si="30"/>
        <v>1.7773548756806175</v>
      </c>
      <c r="I95" s="9">
        <f t="shared" si="31"/>
        <v>3.8993235903763566</v>
      </c>
      <c r="J95" s="9">
        <f t="shared" si="32"/>
        <v>5.5275669110587291</v>
      </c>
      <c r="K95" s="11">
        <f t="shared" si="33"/>
        <v>0.57471264367816088</v>
      </c>
      <c r="L95" s="11">
        <f t="shared" si="34"/>
        <v>0.26595744680851063</v>
      </c>
      <c r="M95" s="11">
        <f t="shared" si="35"/>
        <v>0.18832391713747648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-0.25338824156860151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0.22481196393428882</v>
      </c>
      <c r="Q95" s="11">
        <f>2*'OddsRatio_working_3-way'!K95*'OddsRatio_working_3-way'!L95*'OddsRatio_working_3-way'!M95</f>
        <v>5.7570285258460641E-2</v>
      </c>
      <c r="R95" s="11">
        <f t="shared" si="36"/>
        <v>0</v>
      </c>
      <c r="S95" s="11">
        <f t="shared" si="37"/>
        <v>-0.88722334762887545</v>
      </c>
      <c r="T95" s="11">
        <f t="shared" si="38"/>
        <v>-0.22720188159510254</v>
      </c>
      <c r="U95" s="11">
        <f>'OddsRatio_working_3-way'!S95-'OddsRatio_working_3-way'!R95^2/3</f>
        <v>-0.88722334762887545</v>
      </c>
      <c r="V95" s="11">
        <f>'OddsRatio_working_3-way'!S95*'OddsRatio_working_3-way'!R95/3-2*'OddsRatio_working_3-way'!R95^3/27-'OddsRatio_working_3-way'!T95</f>
        <v>0.22720188159510254</v>
      </c>
      <c r="W95" s="11">
        <f>'OddsRatio_working_3-way'!V95^2+4*'OddsRatio_working_3-way'!U95^3/27</f>
        <v>-5.1844698292203263E-2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0.16083018473887159</v>
      </c>
      <c r="Y95" s="11">
        <f>IF('OddsRatio_working_3-way'!W95&gt;=0,IF('OddsRatio_working_3-way'!V95+SQRT('OddsRatio_working_3-way'!W95)&gt;0,0,PI()),ACOS('OddsRatio_working_3-way'!V95/(2*'OddsRatio_working_3-way'!X95)))</f>
        <v>0.78648066770016067</v>
      </c>
      <c r="Z95" s="11">
        <f>'OddsRatio_working_3-way'!X95^(1/3)*COS('OddsRatio_working_3-way'!Y95/3)</f>
        <v>0.52523978086528189</v>
      </c>
      <c r="AA95" s="11">
        <f>'OddsRatio_working_3-way'!X95^(1/3)*COS(('OddsRatio_working_3-way'!Y95+2*PI())/3)</f>
        <v>-0.38467814027533637</v>
      </c>
      <c r="AB95" s="11">
        <f>'OddsRatio_working_3-way'!X95^(1/3)*COS(('OddsRatio_working_3-way'!Y95+4*PI())/3)</f>
        <v>-0.14056164058994566</v>
      </c>
      <c r="AC95" s="11">
        <f>'OddsRatio_working_3-way'!X95^(1/3)*SIN('OddsRatio_working_3-way'!Y95/3)</f>
        <v>0.14094072680698963</v>
      </c>
      <c r="AD95" s="11">
        <f>'OddsRatio_working_3-way'!X95^(1/3)*SIN(('OddsRatio_working_3-way'!Y95+2*PI())/3)</f>
        <v>0.38440062990401103</v>
      </c>
      <c r="AE95" s="11">
        <f>'OddsRatio_working_3-way'!X95^(1/3)*SIN(('OddsRatio_working_3-way'!Y95+4*PI())/3)</f>
        <v>-0.52534135671100057</v>
      </c>
      <c r="AF95" s="11">
        <f>-'OddsRatio_working_3-way'!U95/(3*'OddsRatio_working_3-way'!X95^(1/3))*COS(('OddsRatio_working_3-way'!Y95)/3)</f>
        <v>0.52523978086528189</v>
      </c>
      <c r="AG95" s="11">
        <f>-'OddsRatio_working_3-way'!U95/(3*'OddsRatio_working_3-way'!X95^(1/3))*COS(('OddsRatio_working_3-way'!Y95+2*PI())/3)</f>
        <v>-0.38467814027533637</v>
      </c>
      <c r="AH95" s="11">
        <f>-'OddsRatio_working_3-way'!U95/(3*'OddsRatio_working_3-way'!X95^(1/3))*COS(('OddsRatio_working_3-way'!Y95+4*PI())/3)</f>
        <v>-0.14056164058994566</v>
      </c>
      <c r="AI95" s="11">
        <f>'OddsRatio_working_3-way'!U95/(3*'OddsRatio_working_3-way'!X95^(1/3))*SIN(('OddsRatio_working_3-way'!Y95)/3)</f>
        <v>-0.14094072680698963</v>
      </c>
      <c r="AJ95" s="11">
        <f>'OddsRatio_working_3-way'!U95/(3*'OddsRatio_working_3-way'!X95^(1/3))*SIN(('OddsRatio_working_3-way'!Y95+2*PI())/3)</f>
        <v>-0.38440062990401103</v>
      </c>
      <c r="AK95" s="11">
        <f>'OddsRatio_working_3-way'!U95/(3*'OddsRatio_working_3-way'!X95^(1/3))*SIN(('OddsRatio_working_3-way'!Y95+4*PI())/3)</f>
        <v>0.52534135671100057</v>
      </c>
      <c r="AL95" s="11">
        <f>'OddsRatio_working_3-way'!Z95+'OddsRatio_working_3-way'!AF95</f>
        <v>1.0504795617305638</v>
      </c>
      <c r="AM95" s="11">
        <f>'OddsRatio_working_3-way'!AA95+'OddsRatio_working_3-way'!AG95</f>
        <v>-0.76935628055067273</v>
      </c>
      <c r="AN95" s="11">
        <f>'OddsRatio_working_3-way'!AB95+'OddsRatio_working_3-way'!AH95</f>
        <v>-0.28112328117989133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1.0504795617305638</v>
      </c>
      <c r="AS95" s="11">
        <f>IF(('OddsRatio_working_3-way'!X95=0),IF(Q95&gt;0,-Q95^(1/3),(-Q95)^(1/3)),'OddsRatio_working_3-way'!AM95-'OddsRatio_working_3-way'!R95/3)</f>
        <v>-0.76935628055067273</v>
      </c>
      <c r="AT95" s="11">
        <f>IF(('OddsRatio_working_3-way'!X95=0),IF(Q95&gt;0,-Q95^(1/3),(-Q95)^(1/3)),'OddsRatio_working_3-way'!AN95-'OddsRatio_working_3-way'!R95/3)</f>
        <v>-0.28112328117989133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10.55</v>
      </c>
      <c r="B96" s="4">
        <f>IF('True_Odds_Calculator_3-way'!B97="","",'True_Odds_Calculator_3-way'!B97)</f>
        <v>5.25</v>
      </c>
      <c r="C96" s="4">
        <f>IF('True_Odds_Calculator_3-way'!C97="","",'True_Odds_Calculator_3-way'!C97)</f>
        <v>1.34</v>
      </c>
      <c r="D96" s="9">
        <f t="shared" si="26"/>
        <v>8.8633639764327976E-2</v>
      </c>
      <c r="E96" s="9">
        <f t="shared" si="27"/>
        <v>0.17934207804837762</v>
      </c>
      <c r="F96" s="9">
        <f t="shared" si="28"/>
        <v>0.73202428218729443</v>
      </c>
      <c r="G96" s="9">
        <f t="shared" si="29"/>
        <v>1.0766908900408083</v>
      </c>
      <c r="H96" s="9">
        <f t="shared" si="30"/>
        <v>11.282397999889721</v>
      </c>
      <c r="I96" s="9">
        <f t="shared" si="31"/>
        <v>5.5759362826734362</v>
      </c>
      <c r="J96" s="9">
        <f t="shared" si="32"/>
        <v>1.366074902613875</v>
      </c>
      <c r="K96" s="11">
        <f t="shared" si="33"/>
        <v>9.4786729857819899E-2</v>
      </c>
      <c r="L96" s="11">
        <f t="shared" si="34"/>
        <v>0.19047619047619047</v>
      </c>
      <c r="M96" s="11">
        <f t="shared" si="35"/>
        <v>0.74626865671641784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-0.18593222108819485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0.19051661125651362</v>
      </c>
      <c r="Q96" s="11">
        <f>2*'OddsRatio_working_3-way'!K96*'OddsRatio_working_3-way'!L96*'OddsRatio_working_3-way'!M96</f>
        <v>2.6947186882109422E-2</v>
      </c>
      <c r="R96" s="11">
        <f t="shared" si="36"/>
        <v>0</v>
      </c>
      <c r="S96" s="11">
        <f t="shared" si="37"/>
        <v>-1.0246562437725315</v>
      </c>
      <c r="T96" s="11">
        <f t="shared" si="38"/>
        <v>-0.14493016177829302</v>
      </c>
      <c r="U96" s="11">
        <f>'OddsRatio_working_3-way'!S96-'OddsRatio_working_3-way'!R96^2/3</f>
        <v>-1.0246562437725315</v>
      </c>
      <c r="V96" s="11">
        <f>'OddsRatio_working_3-way'!S96*'OddsRatio_working_3-way'!R96/3-2*'OddsRatio_working_3-way'!R96^3/27-'OddsRatio_working_3-way'!T96</f>
        <v>0.14493016177829302</v>
      </c>
      <c r="W96" s="11">
        <f>'OddsRatio_working_3-way'!V96^2+4*'OddsRatio_working_3-way'!U96^3/27</f>
        <v>-0.13837413882433769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0.19961142916765806</v>
      </c>
      <c r="Y96" s="11">
        <f>IF('OddsRatio_working_3-way'!W96&gt;=0,IF('OddsRatio_working_3-way'!V96+SQRT('OddsRatio_working_3-way'!W96)&gt;0,0,PI()),ACOS('OddsRatio_working_3-way'!V96/(2*'OddsRatio_working_3-way'!X96)))</f>
        <v>1.1992778626295495</v>
      </c>
      <c r="Z96" s="11">
        <f>'OddsRatio_working_3-way'!X96^(1/3)*COS('OddsRatio_working_3-way'!Y96/3)</f>
        <v>0.53834544502040416</v>
      </c>
      <c r="AA96" s="11">
        <f>'OddsRatio_working_3-way'!X96^(1/3)*COS(('OddsRatio_working_3-way'!Y96+2*PI())/3)</f>
        <v>-0.46615545604913461</v>
      </c>
      <c r="AB96" s="11">
        <f>'OddsRatio_working_3-way'!X96^(1/3)*COS(('OddsRatio_working_3-way'!Y96+4*PI())/3)</f>
        <v>-7.2189988971269714E-2</v>
      </c>
      <c r="AC96" s="11">
        <f>'OddsRatio_working_3-way'!X96^(1/3)*SIN('OddsRatio_working_3-way'!Y96/3)</f>
        <v>0.22745606846882199</v>
      </c>
      <c r="AD96" s="11">
        <f>'OddsRatio_working_3-way'!X96^(1/3)*SIN(('OddsRatio_working_3-way'!Y96+2*PI())/3)</f>
        <v>0.35249279716489784</v>
      </c>
      <c r="AE96" s="11">
        <f>'OddsRatio_working_3-way'!X96^(1/3)*SIN(('OddsRatio_working_3-way'!Y96+4*PI())/3)</f>
        <v>-0.57994886563371983</v>
      </c>
      <c r="AF96" s="11">
        <f>-'OddsRatio_working_3-way'!U96/(3*'OddsRatio_working_3-way'!X96^(1/3))*COS(('OddsRatio_working_3-way'!Y96)/3)</f>
        <v>0.53834544502040416</v>
      </c>
      <c r="AG96" s="11">
        <f>-'OddsRatio_working_3-way'!U96/(3*'OddsRatio_working_3-way'!X96^(1/3))*COS(('OddsRatio_working_3-way'!Y96+2*PI())/3)</f>
        <v>-0.46615545604913461</v>
      </c>
      <c r="AH96" s="11">
        <f>-'OddsRatio_working_3-way'!U96/(3*'OddsRatio_working_3-way'!X96^(1/3))*COS(('OddsRatio_working_3-way'!Y96+4*PI())/3)</f>
        <v>-7.2189988971269714E-2</v>
      </c>
      <c r="AI96" s="11">
        <f>'OddsRatio_working_3-way'!U96/(3*'OddsRatio_working_3-way'!X96^(1/3))*SIN(('OddsRatio_working_3-way'!Y96)/3)</f>
        <v>-0.22745606846882199</v>
      </c>
      <c r="AJ96" s="11">
        <f>'OddsRatio_working_3-way'!U96/(3*'OddsRatio_working_3-way'!X96^(1/3))*SIN(('OddsRatio_working_3-way'!Y96+2*PI())/3)</f>
        <v>-0.35249279716489784</v>
      </c>
      <c r="AK96" s="11">
        <f>'OddsRatio_working_3-way'!U96/(3*'OddsRatio_working_3-way'!X96^(1/3))*SIN(('OddsRatio_working_3-way'!Y96+4*PI())/3)</f>
        <v>0.57994886563371983</v>
      </c>
      <c r="AL96" s="11">
        <f>'OddsRatio_working_3-way'!Z96+'OddsRatio_working_3-way'!AF96</f>
        <v>1.0766908900408083</v>
      </c>
      <c r="AM96" s="11">
        <f>'OddsRatio_working_3-way'!AA96+'OddsRatio_working_3-way'!AG96</f>
        <v>-0.93231091209826922</v>
      </c>
      <c r="AN96" s="11">
        <f>'OddsRatio_working_3-way'!AB96+'OddsRatio_working_3-way'!AH96</f>
        <v>-0.14437997794253943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1.0766908900408083</v>
      </c>
      <c r="AS96" s="11">
        <f>IF(('OddsRatio_working_3-way'!X96=0),IF(Q96&gt;0,-Q96^(1/3),(-Q96)^(1/3)),'OddsRatio_working_3-way'!AM96-'OddsRatio_working_3-way'!R96/3)</f>
        <v>-0.93231091209826922</v>
      </c>
      <c r="AT96" s="11">
        <f>IF(('OddsRatio_working_3-way'!X96=0),IF(Q96&gt;0,-Q96^(1/3),(-Q96)^(1/3)),'OddsRatio_working_3-way'!AN96-'OddsRatio_working_3-way'!R96/3)</f>
        <v>-0.14437997794253943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2.09</v>
      </c>
      <c r="B97" s="4">
        <f>IF('True_Odds_Calculator_3-way'!B98="","",'True_Odds_Calculator_3-way'!B98)</f>
        <v>3.18</v>
      </c>
      <c r="C97" s="4">
        <f>IF('True_Odds_Calculator_3-way'!C98="","",'True_Odds_Calculator_3-way'!C98)</f>
        <v>4.24</v>
      </c>
      <c r="D97" s="9">
        <f t="shared" si="26"/>
        <v>0.46727813702592291</v>
      </c>
      <c r="E97" s="9">
        <f t="shared" si="27"/>
        <v>0.30486818796935627</v>
      </c>
      <c r="F97" s="9">
        <f t="shared" si="28"/>
        <v>0.22785367500472076</v>
      </c>
      <c r="G97" s="9">
        <f t="shared" si="29"/>
        <v>1.0459202247622912</v>
      </c>
      <c r="H97" s="9">
        <f t="shared" si="30"/>
        <v>2.1400530449908972</v>
      </c>
      <c r="I97" s="9">
        <f t="shared" si="31"/>
        <v>3.2801060899817944</v>
      </c>
      <c r="J97" s="9">
        <f t="shared" si="32"/>
        <v>4.3887815282298241</v>
      </c>
      <c r="K97" s="11">
        <f t="shared" si="33"/>
        <v>0.47846889952153115</v>
      </c>
      <c r="L97" s="11">
        <f t="shared" si="34"/>
        <v>0.31446540880503143</v>
      </c>
      <c r="M97" s="11">
        <f t="shared" si="35"/>
        <v>0.23584905660377356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-0.27320506028980662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0.23101582234819384</v>
      </c>
      <c r="Q97" s="11">
        <f>2*'OddsRatio_working_3-way'!K97*'OddsRatio_working_3-way'!L97*'OddsRatio_working_3-way'!M97</f>
        <v>7.0972602871948953E-2</v>
      </c>
      <c r="R97" s="11">
        <f t="shared" si="36"/>
        <v>0</v>
      </c>
      <c r="S97" s="11">
        <f t="shared" si="37"/>
        <v>-0.84557665990205355</v>
      </c>
      <c r="T97" s="11">
        <f t="shared" si="38"/>
        <v>-0.25977777569955562</v>
      </c>
      <c r="U97" s="11">
        <f>'OddsRatio_working_3-way'!S97-'OddsRatio_working_3-way'!R97^2/3</f>
        <v>-0.84557665990205355</v>
      </c>
      <c r="V97" s="11">
        <f>'OddsRatio_working_3-way'!S97*'OddsRatio_working_3-way'!R97/3-2*'OddsRatio_working_3-way'!R97^3/27-'OddsRatio_working_3-way'!T97</f>
        <v>0.25977777569955562</v>
      </c>
      <c r="W97" s="11">
        <f>'OddsRatio_working_3-way'!V97^2+4*'OddsRatio_working_3-way'!U97^3/27</f>
        <v>-2.2083983835086321E-2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0.14963996506823882</v>
      </c>
      <c r="Y97" s="11">
        <f>IF('OddsRatio_working_3-way'!W97&gt;=0,IF('OddsRatio_working_3-way'!V97+SQRT('OddsRatio_working_3-way'!W97)&gt;0,0,PI()),ACOS('OddsRatio_working_3-way'!V97/(2*'OddsRatio_working_3-way'!X97)))</f>
        <v>0.5196171561829972</v>
      </c>
      <c r="Z97" s="11">
        <f>'OddsRatio_working_3-way'!X97^(1/3)*COS('OddsRatio_working_3-way'!Y97/3)</f>
        <v>0.52296011238114548</v>
      </c>
      <c r="AA97" s="11">
        <f>'OddsRatio_working_3-way'!X97^(1/3)*COS(('OddsRatio_working_3-way'!Y97+2*PI())/3)</f>
        <v>-0.34071833998848255</v>
      </c>
      <c r="AB97" s="11">
        <f>'OddsRatio_working_3-way'!X97^(1/3)*COS(('OddsRatio_working_3-way'!Y97+4*PI())/3)</f>
        <v>-0.18224177239266301</v>
      </c>
      <c r="AC97" s="11">
        <f>'OddsRatio_working_3-way'!X97^(1/3)*SIN('OddsRatio_working_3-way'!Y97/3)</f>
        <v>9.1496488961694336E-2</v>
      </c>
      <c r="AD97" s="11">
        <f>'OddsRatio_working_3-way'!X97^(1/3)*SIN(('OddsRatio_working_3-way'!Y97+2*PI())/3)</f>
        <v>0.40714849800718972</v>
      </c>
      <c r="AE97" s="11">
        <f>'OddsRatio_working_3-way'!X97^(1/3)*SIN(('OddsRatio_working_3-way'!Y97+4*PI())/3)</f>
        <v>-0.4986449869688841</v>
      </c>
      <c r="AF97" s="11">
        <f>-'OddsRatio_working_3-way'!U97/(3*'OddsRatio_working_3-way'!X97^(1/3))*COS(('OddsRatio_working_3-way'!Y97)/3)</f>
        <v>0.52296011238114559</v>
      </c>
      <c r="AG97" s="11">
        <f>-'OddsRatio_working_3-way'!U97/(3*'OddsRatio_working_3-way'!X97^(1/3))*COS(('OddsRatio_working_3-way'!Y97+2*PI())/3)</f>
        <v>-0.34071833998848261</v>
      </c>
      <c r="AH97" s="11">
        <f>-'OddsRatio_working_3-way'!U97/(3*'OddsRatio_working_3-way'!X97^(1/3))*COS(('OddsRatio_working_3-way'!Y97+4*PI())/3)</f>
        <v>-0.18224177239266304</v>
      </c>
      <c r="AI97" s="11">
        <f>'OddsRatio_working_3-way'!U97/(3*'OddsRatio_working_3-way'!X97^(1/3))*SIN(('OddsRatio_working_3-way'!Y97)/3)</f>
        <v>-9.1496488961694364E-2</v>
      </c>
      <c r="AJ97" s="11">
        <f>'OddsRatio_working_3-way'!U97/(3*'OddsRatio_working_3-way'!X97^(1/3))*SIN(('OddsRatio_working_3-way'!Y97+2*PI())/3)</f>
        <v>-0.40714849800718977</v>
      </c>
      <c r="AK97" s="11">
        <f>'OddsRatio_working_3-way'!U97/(3*'OddsRatio_working_3-way'!X97^(1/3))*SIN(('OddsRatio_working_3-way'!Y97+4*PI())/3)</f>
        <v>0.49864498696888421</v>
      </c>
      <c r="AL97" s="11">
        <f>'OddsRatio_working_3-way'!Z97+'OddsRatio_working_3-way'!AF97</f>
        <v>1.0459202247622912</v>
      </c>
      <c r="AM97" s="11">
        <f>'OddsRatio_working_3-way'!AA97+'OddsRatio_working_3-way'!AG97</f>
        <v>-0.68143667997696511</v>
      </c>
      <c r="AN97" s="11">
        <f>'OddsRatio_working_3-way'!AB97+'OddsRatio_working_3-way'!AH97</f>
        <v>-0.36448354478532607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1.0459202247622912</v>
      </c>
      <c r="AS97" s="11">
        <f>IF(('OddsRatio_working_3-way'!X97=0),IF(Q97&gt;0,-Q97^(1/3),(-Q97)^(1/3)),'OddsRatio_working_3-way'!AM97-'OddsRatio_working_3-way'!R97/3)</f>
        <v>-0.68143667997696511</v>
      </c>
      <c r="AT97" s="11">
        <f>IF(('OddsRatio_working_3-way'!X97=0),IF(Q97&gt;0,-Q97^(1/3),(-Q97)^(1/3)),'OddsRatio_working_3-way'!AN97-'OddsRatio_working_3-way'!R97/3)</f>
        <v>-0.36448354478532607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2.75</v>
      </c>
      <c r="B98" s="4">
        <f>IF('True_Odds_Calculator_3-way'!B99="","",'True_Odds_Calculator_3-way'!B99)</f>
        <v>2.99</v>
      </c>
      <c r="C98" s="4">
        <f>IF('True_Odds_Calculator_3-way'!C99="","",'True_Odds_Calculator_3-way'!C99)</f>
        <v>3.04</v>
      </c>
      <c r="D98" s="9">
        <f t="shared" si="26"/>
        <v>0.35435784652141505</v>
      </c>
      <c r="E98" s="9">
        <f t="shared" si="27"/>
        <v>0.32553342147832676</v>
      </c>
      <c r="F98" s="9">
        <f t="shared" si="28"/>
        <v>0.32010873200025836</v>
      </c>
      <c r="G98" s="9">
        <f t="shared" si="29"/>
        <v>1.0411463356549042</v>
      </c>
      <c r="H98" s="9">
        <f t="shared" si="30"/>
        <v>2.8220060873960824</v>
      </c>
      <c r="I98" s="9">
        <f t="shared" si="31"/>
        <v>3.0718812079532598</v>
      </c>
      <c r="J98" s="9">
        <f t="shared" si="32"/>
        <v>3.1239385247360043</v>
      </c>
      <c r="K98" s="11">
        <f t="shared" si="33"/>
        <v>0.36363636363636365</v>
      </c>
      <c r="L98" s="11">
        <f t="shared" si="34"/>
        <v>0.33444816053511706</v>
      </c>
      <c r="M98" s="11">
        <f t="shared" si="35"/>
        <v>0.32894736842105265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-0.28421292666143927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0.23123329759485367</v>
      </c>
      <c r="Q98" s="11">
        <f>2*'OddsRatio_working_3-way'!K98*'OddsRatio_working_3-way'!L98*'OddsRatio_working_3-way'!M98</f>
        <v>8.0011521659118914E-2</v>
      </c>
      <c r="R98" s="11">
        <f t="shared" si="36"/>
        <v>0</v>
      </c>
      <c r="S98" s="11">
        <f t="shared" si="37"/>
        <v>-0.81359176836563774</v>
      </c>
      <c r="T98" s="11">
        <f t="shared" si="38"/>
        <v>-0.28151964303309263</v>
      </c>
      <c r="U98" s="11">
        <f>'OddsRatio_working_3-way'!S98-'OddsRatio_working_3-way'!R98^2/3</f>
        <v>-0.81359176836563774</v>
      </c>
      <c r="V98" s="11">
        <f>'OddsRatio_working_3-way'!S98*'OddsRatio_working_3-way'!R98/3-2*'OddsRatio_working_3-way'!R98^3/27-'OddsRatio_working_3-way'!T98</f>
        <v>0.28151964303309263</v>
      </c>
      <c r="W98" s="11">
        <f>'OddsRatio_working_3-way'!V98^2+4*'OddsRatio_working_3-way'!U98^3/27</f>
        <v>-5.3070139463146093E-4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0.14123031792794294</v>
      </c>
      <c r="Y98" s="11">
        <f>IF('OddsRatio_working_3-way'!W98&gt;=0,IF('OddsRatio_working_3-way'!V98+SQRT('OddsRatio_working_3-way'!W98)&gt;0,0,PI()),ACOS('OddsRatio_working_3-way'!V98/(2*'OddsRatio_working_3-way'!X98)))</f>
        <v>8.164880420697207E-2</v>
      </c>
      <c r="Z98" s="11">
        <f>'OddsRatio_working_3-way'!X98^(1/3)*COS('OddsRatio_working_3-way'!Y98/3)</f>
        <v>0.52057316782745222</v>
      </c>
      <c r="AA98" s="11">
        <f>'OddsRatio_working_3-way'!X98^(1/3)*COS(('OddsRatio_working_3-way'!Y98+2*PI())/3)</f>
        <v>-0.27255951326974687</v>
      </c>
      <c r="AB98" s="11">
        <f>'OddsRatio_working_3-way'!X98^(1/3)*COS(('OddsRatio_working_3-way'!Y98+4*PI())/3)</f>
        <v>-0.24801365455770547</v>
      </c>
      <c r="AC98" s="11">
        <f>'OddsRatio_working_3-way'!X98^(1/3)*SIN('OddsRatio_working_3-way'!Y98/3)</f>
        <v>1.4171558134887583E-2</v>
      </c>
      <c r="AD98" s="11">
        <f>'OddsRatio_working_3-way'!X98^(1/3)*SIN(('OddsRatio_working_3-way'!Y98+2*PI())/3)</f>
        <v>0.44374380879966985</v>
      </c>
      <c r="AE98" s="11">
        <f>'OddsRatio_working_3-way'!X98^(1/3)*SIN(('OddsRatio_working_3-way'!Y98+4*PI())/3)</f>
        <v>-0.45791536693455748</v>
      </c>
      <c r="AF98" s="11">
        <f>-'OddsRatio_working_3-way'!U98/(3*'OddsRatio_working_3-way'!X98^(1/3))*COS(('OddsRatio_working_3-way'!Y98)/3)</f>
        <v>0.52057316782745211</v>
      </c>
      <c r="AG98" s="11">
        <f>-'OddsRatio_working_3-way'!U98/(3*'OddsRatio_working_3-way'!X98^(1/3))*COS(('OddsRatio_working_3-way'!Y98+2*PI())/3)</f>
        <v>-0.27255951326974681</v>
      </c>
      <c r="AH98" s="11">
        <f>-'OddsRatio_working_3-way'!U98/(3*'OddsRatio_working_3-way'!X98^(1/3))*COS(('OddsRatio_working_3-way'!Y98+4*PI())/3)</f>
        <v>-0.24801365455770541</v>
      </c>
      <c r="AI98" s="11">
        <f>'OddsRatio_working_3-way'!U98/(3*'OddsRatio_working_3-way'!X98^(1/3))*SIN(('OddsRatio_working_3-way'!Y98)/3)</f>
        <v>-1.4171558134887581E-2</v>
      </c>
      <c r="AJ98" s="11">
        <f>'OddsRatio_working_3-way'!U98/(3*'OddsRatio_working_3-way'!X98^(1/3))*SIN(('OddsRatio_working_3-way'!Y98+2*PI())/3)</f>
        <v>-0.44374380879966974</v>
      </c>
      <c r="AK98" s="11">
        <f>'OddsRatio_working_3-way'!U98/(3*'OddsRatio_working_3-way'!X98^(1/3))*SIN(('OddsRatio_working_3-way'!Y98+4*PI())/3)</f>
        <v>0.45791536693455742</v>
      </c>
      <c r="AL98" s="11">
        <f>'OddsRatio_working_3-way'!Z98+'OddsRatio_working_3-way'!AF98</f>
        <v>1.0411463356549042</v>
      </c>
      <c r="AM98" s="11">
        <f>'OddsRatio_working_3-way'!AA98+'OddsRatio_working_3-way'!AG98</f>
        <v>-0.54511902653949362</v>
      </c>
      <c r="AN98" s="11">
        <f>'OddsRatio_working_3-way'!AB98+'OddsRatio_working_3-way'!AH98</f>
        <v>-0.49602730911541087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1.0411463356549042</v>
      </c>
      <c r="AS98" s="11">
        <f>IF(('OddsRatio_working_3-way'!X98=0),IF(Q98&gt;0,-Q98^(1/3),(-Q98)^(1/3)),'OddsRatio_working_3-way'!AM98-'OddsRatio_working_3-way'!R98/3)</f>
        <v>-0.54511902653949362</v>
      </c>
      <c r="AT98" s="11">
        <f>IF(('OddsRatio_working_3-way'!X98=0),IF(Q98&gt;0,-Q98^(1/3),(-Q98)^(1/3)),'OddsRatio_working_3-way'!AN98-'OddsRatio_working_3-way'!R98/3)</f>
        <v>-0.49602730911541087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3.32</v>
      </c>
      <c r="B99" s="4">
        <f>IF('True_Odds_Calculator_3-way'!B100="","",'True_Odds_Calculator_3-way'!B100)</f>
        <v>3.16</v>
      </c>
      <c r="C99" s="4">
        <f>IF('True_Odds_Calculator_3-way'!C100="","",'True_Odds_Calculator_3-way'!C100)</f>
        <v>2.44</v>
      </c>
      <c r="D99" s="9">
        <f t="shared" si="26"/>
        <v>0.29256523807849361</v>
      </c>
      <c r="E99" s="9">
        <f t="shared" si="27"/>
        <v>0.30757120803215837</v>
      </c>
      <c r="F99" s="9">
        <f t="shared" si="28"/>
        <v>0.39986355388934819</v>
      </c>
      <c r="G99" s="9">
        <f t="shared" si="29"/>
        <v>1.0422590827707763</v>
      </c>
      <c r="H99" s="9">
        <f t="shared" si="30"/>
        <v>3.4180410720282004</v>
      </c>
      <c r="I99" s="9">
        <f t="shared" si="31"/>
        <v>3.2512796187848769</v>
      </c>
      <c r="J99" s="9">
        <f t="shared" si="32"/>
        <v>2.5008530791899175</v>
      </c>
      <c r="K99" s="11">
        <f t="shared" si="33"/>
        <v>0.30120481927710846</v>
      </c>
      <c r="L99" s="11">
        <f t="shared" si="34"/>
        <v>0.31645569620253161</v>
      </c>
      <c r="M99" s="11">
        <f t="shared" si="35"/>
        <v>0.4098360655737705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-0.28189620903201951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0.23126329763961428</v>
      </c>
      <c r="Q99" s="11">
        <f>2*'OddsRatio_working_3-way'!K99*'OddsRatio_working_3-way'!L99*'OddsRatio_working_3-way'!M99</f>
        <v>7.8129492445815629E-2</v>
      </c>
      <c r="R99" s="11">
        <f t="shared" si="36"/>
        <v>0</v>
      </c>
      <c r="S99" s="11">
        <f t="shared" si="37"/>
        <v>-0.82038456080601629</v>
      </c>
      <c r="T99" s="11">
        <f t="shared" si="38"/>
        <v>-0.27715694621824871</v>
      </c>
      <c r="U99" s="11">
        <f>'OddsRatio_working_3-way'!S99-'OddsRatio_working_3-way'!R99^2/3</f>
        <v>-0.82038456080601629</v>
      </c>
      <c r="V99" s="11">
        <f>'OddsRatio_working_3-way'!S99*'OddsRatio_working_3-way'!R99/3-2*'OddsRatio_working_3-way'!R99^3/27-'OddsRatio_working_3-way'!T99</f>
        <v>0.27715694621824871</v>
      </c>
      <c r="W99" s="11">
        <f>'OddsRatio_working_3-way'!V99^2+4*'OddsRatio_working_3-way'!U99^3/27</f>
        <v>-4.983153076577887E-3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0.14300273241585551</v>
      </c>
      <c r="Y99" s="11">
        <f>IF('OddsRatio_working_3-way'!W99&gt;=0,IF('OddsRatio_working_3-way'!V99+SQRT('OddsRatio_working_3-way'!W99)&gt;0,0,PI()),ACOS('OddsRatio_working_3-way'!V99/(2*'OddsRatio_working_3-way'!X99)))</f>
        <v>0.24939584629912037</v>
      </c>
      <c r="Z99" s="11">
        <f>'OddsRatio_working_3-way'!X99^(1/3)*COS('OddsRatio_working_3-way'!Y99/3)</f>
        <v>0.52112954138538814</v>
      </c>
      <c r="AA99" s="11">
        <f>'OddsRatio_working_3-way'!X99^(1/3)*COS(('OddsRatio_working_3-way'!Y99+2*PI())/3)</f>
        <v>-0.29816983714783241</v>
      </c>
      <c r="AB99" s="11">
        <f>'OddsRatio_working_3-way'!X99^(1/3)*COS(('OddsRatio_working_3-way'!Y99+4*PI())/3)</f>
        <v>-0.22295970423755584</v>
      </c>
      <c r="AC99" s="11">
        <f>'OddsRatio_working_3-way'!X99^(1/3)*SIN('OddsRatio_working_3-way'!Y99/3)</f>
        <v>4.3422590481535746E-2</v>
      </c>
      <c r="AD99" s="11">
        <f>'OddsRatio_working_3-way'!X99^(1/3)*SIN(('OddsRatio_working_3-way'!Y99+2*PI())/3)</f>
        <v>0.42960012626151217</v>
      </c>
      <c r="AE99" s="11">
        <f>'OddsRatio_working_3-way'!X99^(1/3)*SIN(('OddsRatio_working_3-way'!Y99+4*PI())/3)</f>
        <v>-0.47302271674304791</v>
      </c>
      <c r="AF99" s="11">
        <f>-'OddsRatio_working_3-way'!U99/(3*'OddsRatio_working_3-way'!X99^(1/3))*COS(('OddsRatio_working_3-way'!Y99)/3)</f>
        <v>0.52112954138538814</v>
      </c>
      <c r="AG99" s="11">
        <f>-'OddsRatio_working_3-way'!U99/(3*'OddsRatio_working_3-way'!X99^(1/3))*COS(('OddsRatio_working_3-way'!Y99+2*PI())/3)</f>
        <v>-0.29816983714783241</v>
      </c>
      <c r="AH99" s="11">
        <f>-'OddsRatio_working_3-way'!U99/(3*'OddsRatio_working_3-way'!X99^(1/3))*COS(('OddsRatio_working_3-way'!Y99+4*PI())/3)</f>
        <v>-0.22295970423755584</v>
      </c>
      <c r="AI99" s="11">
        <f>'OddsRatio_working_3-way'!U99/(3*'OddsRatio_working_3-way'!X99^(1/3))*SIN(('OddsRatio_working_3-way'!Y99)/3)</f>
        <v>-4.3422590481535746E-2</v>
      </c>
      <c r="AJ99" s="11">
        <f>'OddsRatio_working_3-way'!U99/(3*'OddsRatio_working_3-way'!X99^(1/3))*SIN(('OddsRatio_working_3-way'!Y99+2*PI())/3)</f>
        <v>-0.42960012626151217</v>
      </c>
      <c r="AK99" s="11">
        <f>'OddsRatio_working_3-way'!U99/(3*'OddsRatio_working_3-way'!X99^(1/3))*SIN(('OddsRatio_working_3-way'!Y99+4*PI())/3)</f>
        <v>0.47302271674304791</v>
      </c>
      <c r="AL99" s="11">
        <f>'OddsRatio_working_3-way'!Z99+'OddsRatio_working_3-way'!AF99</f>
        <v>1.0422590827707763</v>
      </c>
      <c r="AM99" s="11">
        <f>'OddsRatio_working_3-way'!AA99+'OddsRatio_working_3-way'!AG99</f>
        <v>-0.59633967429566481</v>
      </c>
      <c r="AN99" s="11">
        <f>'OddsRatio_working_3-way'!AB99+'OddsRatio_working_3-way'!AH99</f>
        <v>-0.44591940847511169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1.0422590827707763</v>
      </c>
      <c r="AS99" s="11">
        <f>IF(('OddsRatio_working_3-way'!X99=0),IF(Q99&gt;0,-Q99^(1/3),(-Q99)^(1/3)),'OddsRatio_working_3-way'!AM99-'OddsRatio_working_3-way'!R99/3)</f>
        <v>-0.59633967429566481</v>
      </c>
      <c r="AT99" s="11">
        <f>IF(('OddsRatio_working_3-way'!X99=0),IF(Q99&gt;0,-Q99^(1/3),(-Q99)^(1/3)),'OddsRatio_working_3-way'!AN99-'OddsRatio_working_3-way'!R99/3)</f>
        <v>-0.44591940847511169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2.48</v>
      </c>
      <c r="B100" s="4">
        <f>IF('True_Odds_Calculator_3-way'!B101="","",'True_Odds_Calculator_3-way'!B101)</f>
        <v>3.24</v>
      </c>
      <c r="C100" s="4">
        <f>IF('True_Odds_Calculator_3-way'!C101="","",'True_Odds_Calculator_3-way'!C101)</f>
        <v>2.92</v>
      </c>
      <c r="D100" s="9">
        <f t="shared" si="26"/>
        <v>0.38389899927987436</v>
      </c>
      <c r="E100" s="9">
        <f t="shared" si="27"/>
        <v>0.29163319902382112</v>
      </c>
      <c r="F100" s="9">
        <f t="shared" si="28"/>
        <v>0.32446780169630457</v>
      </c>
      <c r="G100" s="9">
        <f t="shared" si="29"/>
        <v>1.0843593255697614</v>
      </c>
      <c r="H100" s="9">
        <f t="shared" si="30"/>
        <v>2.6048518018432465</v>
      </c>
      <c r="I100" s="9">
        <f t="shared" si="31"/>
        <v>3.4289648892762661</v>
      </c>
      <c r="J100" s="9">
        <f t="shared" si="32"/>
        <v>3.0819699050939429</v>
      </c>
      <c r="K100" s="11">
        <f t="shared" si="33"/>
        <v>0.40322580645161293</v>
      </c>
      <c r="L100" s="11">
        <f t="shared" si="34"/>
        <v>0.30864197530864196</v>
      </c>
      <c r="M100" s="11">
        <f t="shared" si="35"/>
        <v>0.34246575342465752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-0.27128852228277778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0.24038068116724767</v>
      </c>
      <c r="Q100" s="11">
        <f>2*'OddsRatio_working_3-way'!K100*'OddsRatio_working_3-way'!L100*'OddsRatio_working_3-way'!M100</f>
        <v>8.5241376300442442E-2</v>
      </c>
      <c r="R100" s="11">
        <f t="shared" si="36"/>
        <v>0</v>
      </c>
      <c r="S100" s="11">
        <f t="shared" si="37"/>
        <v>-0.88607022200772179</v>
      </c>
      <c r="T100" s="11">
        <f t="shared" si="38"/>
        <v>-0.31420929858429852</v>
      </c>
      <c r="U100" s="11">
        <f>'OddsRatio_working_3-way'!S100-'OddsRatio_working_3-way'!R100^2/3</f>
        <v>-0.88607022200772179</v>
      </c>
      <c r="V100" s="11">
        <f>'OddsRatio_working_3-way'!S100*'OddsRatio_working_3-way'!R100/3-2*'OddsRatio_working_3-way'!R100^3/27-'OddsRatio_working_3-way'!T100</f>
        <v>0.31420929858429852</v>
      </c>
      <c r="W100" s="11">
        <f>'OddsRatio_working_3-way'!V100^2+4*'OddsRatio_working_3-way'!U100^3/27</f>
        <v>-4.3350116598759592E-3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0.16051673976311071</v>
      </c>
      <c r="Y100" s="11">
        <f>IF('OddsRatio_working_3-way'!W100&gt;=0,IF('OddsRatio_working_3-way'!V100+SQRT('OddsRatio_working_3-way'!W100)&gt;0,0,PI()),ACOS('OddsRatio_working_3-way'!V100/(2*'OddsRatio_working_3-way'!X100)))</f>
        <v>0.20655581735940753</v>
      </c>
      <c r="Z100" s="11">
        <f>'OddsRatio_working_3-way'!X100^(1/3)*COS('OddsRatio_working_3-way'!Y100/3)</f>
        <v>0.54217966278488072</v>
      </c>
      <c r="AA100" s="11">
        <f>'OddsRatio_working_3-way'!X100^(1/3)*COS(('OddsRatio_working_3-way'!Y100+2*PI())/3)</f>
        <v>-0.30346984758738987</v>
      </c>
      <c r="AB100" s="11">
        <f>'OddsRatio_working_3-way'!X100^(1/3)*COS(('OddsRatio_working_3-way'!Y100+4*PI())/3)</f>
        <v>-0.23870981519749099</v>
      </c>
      <c r="AC100" s="11">
        <f>'OddsRatio_working_3-way'!X100^(1/3)*SIN('OddsRatio_working_3-way'!Y100/3)</f>
        <v>3.7389222133037067E-2</v>
      </c>
      <c r="AD100" s="11">
        <f>'OddsRatio_working_3-way'!X100^(1/3)*SIN(('OddsRatio_working_3-way'!Y100+2*PI())/3)</f>
        <v>0.45084675032046861</v>
      </c>
      <c r="AE100" s="11">
        <f>'OddsRatio_working_3-way'!X100^(1/3)*SIN(('OddsRatio_working_3-way'!Y100+4*PI())/3)</f>
        <v>-0.48823597245350564</v>
      </c>
      <c r="AF100" s="11">
        <f>-'OddsRatio_working_3-way'!U100/(3*'OddsRatio_working_3-way'!X100^(1/3))*COS(('OddsRatio_working_3-way'!Y100)/3)</f>
        <v>0.54217966278488061</v>
      </c>
      <c r="AG100" s="11">
        <f>-'OddsRatio_working_3-way'!U100/(3*'OddsRatio_working_3-way'!X100^(1/3))*COS(('OddsRatio_working_3-way'!Y100+2*PI())/3)</f>
        <v>-0.30346984758738982</v>
      </c>
      <c r="AH100" s="11">
        <f>-'OddsRatio_working_3-way'!U100/(3*'OddsRatio_working_3-way'!X100^(1/3))*COS(('OddsRatio_working_3-way'!Y100+4*PI())/3)</f>
        <v>-0.23870981519749096</v>
      </c>
      <c r="AI100" s="11">
        <f>'OddsRatio_working_3-way'!U100/(3*'OddsRatio_working_3-way'!X100^(1/3))*SIN(('OddsRatio_working_3-way'!Y100)/3)</f>
        <v>-3.738922213303706E-2</v>
      </c>
      <c r="AJ100" s="11">
        <f>'OddsRatio_working_3-way'!U100/(3*'OddsRatio_working_3-way'!X100^(1/3))*SIN(('OddsRatio_working_3-way'!Y100+2*PI())/3)</f>
        <v>-0.4508467503204685</v>
      </c>
      <c r="AK100" s="11">
        <f>'OddsRatio_working_3-way'!U100/(3*'OddsRatio_working_3-way'!X100^(1/3))*SIN(('OddsRatio_working_3-way'!Y100+4*PI())/3)</f>
        <v>0.48823597245350553</v>
      </c>
      <c r="AL100" s="11">
        <f>'OddsRatio_working_3-way'!Z100+'OddsRatio_working_3-way'!AF100</f>
        <v>1.0843593255697614</v>
      </c>
      <c r="AM100" s="11">
        <f>'OddsRatio_working_3-way'!AA100+'OddsRatio_working_3-way'!AG100</f>
        <v>-0.60693969517477964</v>
      </c>
      <c r="AN100" s="11">
        <f>'OddsRatio_working_3-way'!AB100+'OddsRatio_working_3-way'!AH100</f>
        <v>-0.47741963039498192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1.0843593255697614</v>
      </c>
      <c r="AS100" s="11">
        <f>IF(('OddsRatio_working_3-way'!X100=0),IF(Q100&gt;0,-Q100^(1/3),(-Q100)^(1/3)),'OddsRatio_working_3-way'!AM100-'OddsRatio_working_3-way'!R100/3)</f>
        <v>-0.60693969517477964</v>
      </c>
      <c r="AT100" s="11">
        <f>IF(('OddsRatio_working_3-way'!X100=0),IF(Q100&gt;0,-Q100^(1/3),(-Q100)^(1/3)),'OddsRatio_working_3-way'!AN100-'OddsRatio_working_3-way'!R100/3)</f>
        <v>-0.47741963039498192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3.08</v>
      </c>
      <c r="B101" s="4">
        <f>IF('True_Odds_Calculator_3-way'!B102="","",'True_Odds_Calculator_3-way'!B102)</f>
        <v>3.16</v>
      </c>
      <c r="C101" s="4">
        <f>IF('True_Odds_Calculator_3-way'!C102="","",'True_Odds_Calculator_3-way'!C102)</f>
        <v>2.42</v>
      </c>
      <c r="D101" s="9">
        <f t="shared" si="26"/>
        <v>0.30713965689150607</v>
      </c>
      <c r="E101" s="9">
        <f t="shared" si="27"/>
        <v>0.29916730453508217</v>
      </c>
      <c r="F101" s="9">
        <f t="shared" si="28"/>
        <v>0.39369303857341176</v>
      </c>
      <c r="G101" s="9">
        <f t="shared" si="29"/>
        <v>1.08454224881954</v>
      </c>
      <c r="H101" s="9">
        <f t="shared" si="30"/>
        <v>3.2558478775446433</v>
      </c>
      <c r="I101" s="9">
        <f t="shared" si="31"/>
        <v>3.3426112574502072</v>
      </c>
      <c r="J101" s="9">
        <f t="shared" si="32"/>
        <v>2.5400499933237466</v>
      </c>
      <c r="K101" s="11">
        <f t="shared" si="33"/>
        <v>0.32467532467532467</v>
      </c>
      <c r="L101" s="11">
        <f t="shared" si="34"/>
        <v>0.31645569620253161</v>
      </c>
      <c r="M101" s="11">
        <f t="shared" si="35"/>
        <v>0.41322314049586778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-0.27086460981219862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0.24030525390500282</v>
      </c>
      <c r="Q101" s="11">
        <f>2*'OddsRatio_working_3-way'!K101*'OddsRatio_working_3-way'!L101*'OddsRatio_working_3-way'!M101</f>
        <v>8.4913517280919726E-2</v>
      </c>
      <c r="R101" s="11">
        <f t="shared" si="36"/>
        <v>0</v>
      </c>
      <c r="S101" s="11">
        <f t="shared" si="37"/>
        <v>-0.88717848400946941</v>
      </c>
      <c r="T101" s="11">
        <f t="shared" si="38"/>
        <v>-0.31349063039203867</v>
      </c>
      <c r="U101" s="11">
        <f>'OddsRatio_working_3-way'!S101-'OddsRatio_working_3-way'!R101^2/3</f>
        <v>-0.88717848400946941</v>
      </c>
      <c r="V101" s="11">
        <f>'OddsRatio_working_3-way'!S101*'OddsRatio_working_3-way'!R101/3-2*'OddsRatio_working_3-way'!R101^3/27-'OddsRatio_working_3-way'!T101</f>
        <v>0.31349063039203867</v>
      </c>
      <c r="W101" s="11">
        <f>'OddsRatio_working_3-way'!V101^2+4*'OddsRatio_working_3-way'!U101^3/27</f>
        <v>-5.1733231501624732E-3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0.16081798600728733</v>
      </c>
      <c r="Y101" s="11">
        <f>IF('OddsRatio_working_3-way'!W101&gt;=0,IF('OddsRatio_working_3-way'!V101+SQRT('OddsRatio_working_3-way'!W101)&gt;0,0,PI()),ACOS('OddsRatio_working_3-way'!V101/(2*'OddsRatio_working_3-way'!X101)))</f>
        <v>0.22553199413327918</v>
      </c>
      <c r="Z101" s="11">
        <f>'OddsRatio_working_3-way'!X101^(1/3)*COS('OddsRatio_working_3-way'!Y101/3)</f>
        <v>0.54227112440976988</v>
      </c>
      <c r="AA101" s="11">
        <f>'OddsRatio_working_3-way'!X101^(1/3)*COS(('OddsRatio_working_3-way'!Y101+2*PI())/3)</f>
        <v>-0.30650704402131818</v>
      </c>
      <c r="AB101" s="11">
        <f>'OddsRatio_working_3-way'!X101^(1/3)*COS(('OddsRatio_working_3-way'!Y101+4*PI())/3)</f>
        <v>-0.23576408038845176</v>
      </c>
      <c r="AC101" s="11">
        <f>'OddsRatio_working_3-way'!X101^(1/3)*SIN('OddsRatio_working_3-way'!Y101/3)</f>
        <v>4.0843469096707399E-2</v>
      </c>
      <c r="AD101" s="11">
        <f>'OddsRatio_working_3-way'!X101^(1/3)*SIN(('OddsRatio_working_3-way'!Y101+2*PI())/3)</f>
        <v>0.44919883492925877</v>
      </c>
      <c r="AE101" s="11">
        <f>'OddsRatio_working_3-way'!X101^(1/3)*SIN(('OddsRatio_working_3-way'!Y101+4*PI())/3)</f>
        <v>-0.49004230402596616</v>
      </c>
      <c r="AF101" s="11">
        <f>-'OddsRatio_working_3-way'!U101/(3*'OddsRatio_working_3-way'!X101^(1/3))*COS(('OddsRatio_working_3-way'!Y101)/3)</f>
        <v>0.54227112440976999</v>
      </c>
      <c r="AG101" s="11">
        <f>-'OddsRatio_working_3-way'!U101/(3*'OddsRatio_working_3-way'!X101^(1/3))*COS(('OddsRatio_working_3-way'!Y101+2*PI())/3)</f>
        <v>-0.30650704402131823</v>
      </c>
      <c r="AH101" s="11">
        <f>-'OddsRatio_working_3-way'!U101/(3*'OddsRatio_working_3-way'!X101^(1/3))*COS(('OddsRatio_working_3-way'!Y101+4*PI())/3)</f>
        <v>-0.23576408038845181</v>
      </c>
      <c r="AI101" s="11">
        <f>'OddsRatio_working_3-way'!U101/(3*'OddsRatio_working_3-way'!X101^(1/3))*SIN(('OddsRatio_working_3-way'!Y101)/3)</f>
        <v>-4.0843469096707406E-2</v>
      </c>
      <c r="AJ101" s="11">
        <f>'OddsRatio_working_3-way'!U101/(3*'OddsRatio_working_3-way'!X101^(1/3))*SIN(('OddsRatio_working_3-way'!Y101+2*PI())/3)</f>
        <v>-0.44919883492925888</v>
      </c>
      <c r="AK101" s="11">
        <f>'OddsRatio_working_3-way'!U101/(3*'OddsRatio_working_3-way'!X101^(1/3))*SIN(('OddsRatio_working_3-way'!Y101+4*PI())/3)</f>
        <v>0.49004230402596627</v>
      </c>
      <c r="AL101" s="11">
        <f>'OddsRatio_working_3-way'!Z101+'OddsRatio_working_3-way'!AF101</f>
        <v>1.08454224881954</v>
      </c>
      <c r="AM101" s="11">
        <f>'OddsRatio_working_3-way'!AA101+'OddsRatio_working_3-way'!AG101</f>
        <v>-0.61301408804263646</v>
      </c>
      <c r="AN101" s="11">
        <f>'OddsRatio_working_3-way'!AB101+'OddsRatio_working_3-way'!AH101</f>
        <v>-0.47152816077690357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1.08454224881954</v>
      </c>
      <c r="AS101" s="11">
        <f>IF(('OddsRatio_working_3-way'!X101=0),IF(Q101&gt;0,-Q101^(1/3),(-Q101)^(1/3)),'OddsRatio_working_3-way'!AM101-'OddsRatio_working_3-way'!R101/3)</f>
        <v>-0.61301408804263646</v>
      </c>
      <c r="AT101" s="11">
        <f>IF(('OddsRatio_working_3-way'!X101=0),IF(Q101&gt;0,-Q101^(1/3),(-Q101)^(1/3)),'OddsRatio_working_3-way'!AN101-'OddsRatio_working_3-way'!R101/3)</f>
        <v>-0.47152816077690357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2.3199999999999998</v>
      </c>
      <c r="B102" s="4">
        <f>IF('True_Odds_Calculator_3-way'!B103="","",'True_Odds_Calculator_3-way'!B103)</f>
        <v>3.19</v>
      </c>
      <c r="C102" s="4">
        <f>IF('True_Odds_Calculator_3-way'!C103="","",'True_Odds_Calculator_3-way'!C103)</f>
        <v>3.23</v>
      </c>
      <c r="D102" s="9">
        <f t="shared" si="26"/>
        <v>0.41123070448011528</v>
      </c>
      <c r="E102" s="9">
        <f t="shared" si="27"/>
        <v>0.29626451980376212</v>
      </c>
      <c r="F102" s="9">
        <f t="shared" si="28"/>
        <v>0.29250477571612232</v>
      </c>
      <c r="G102" s="9">
        <f t="shared" si="29"/>
        <v>1.0846401794212073</v>
      </c>
      <c r="H102" s="9">
        <f t="shared" si="30"/>
        <v>2.4317250368359939</v>
      </c>
      <c r="I102" s="9">
        <f t="shared" si="31"/>
        <v>3.3753619929324441</v>
      </c>
      <c r="J102" s="9">
        <f t="shared" si="32"/>
        <v>3.4187476001092922</v>
      </c>
      <c r="K102" s="11">
        <f t="shared" si="33"/>
        <v>0.43103448275862072</v>
      </c>
      <c r="L102" s="11">
        <f t="shared" si="34"/>
        <v>0.31347962382445144</v>
      </c>
      <c r="M102" s="11">
        <f t="shared" si="35"/>
        <v>0.30959752321981426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-0.26967564045456704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0.24012130895061803</v>
      </c>
      <c r="Q102" s="11">
        <f>2*'OddsRatio_working_3-way'!K102*'OddsRatio_working_3-way'!L102*'OddsRatio_working_3-way'!M102</f>
        <v>8.3665961306835568E-2</v>
      </c>
      <c r="R102" s="11">
        <f t="shared" si="36"/>
        <v>0</v>
      </c>
      <c r="S102" s="11">
        <f t="shared" si="37"/>
        <v>-0.89040785643771148</v>
      </c>
      <c r="T102" s="11">
        <f t="shared" si="38"/>
        <v>-0.3102466398737671</v>
      </c>
      <c r="U102" s="11">
        <f>'OddsRatio_working_3-way'!S102-'OddsRatio_working_3-way'!R102^2/3</f>
        <v>-0.89040785643771148</v>
      </c>
      <c r="V102" s="11">
        <f>'OddsRatio_working_3-way'!S102*'OddsRatio_working_3-way'!R102/3-2*'OddsRatio_working_3-way'!R102^3/27-'OddsRatio_working_3-way'!T102</f>
        <v>0.3102466398737671</v>
      </c>
      <c r="W102" s="11">
        <f>'OddsRatio_working_3-way'!V102^2+4*'OddsRatio_working_3-way'!U102^3/27</f>
        <v>-8.3305237013974187E-3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0.16169686241108727</v>
      </c>
      <c r="Y102" s="11">
        <f>IF('OddsRatio_working_3-way'!W102&gt;=0,IF('OddsRatio_working_3-way'!V102+SQRT('OddsRatio_working_3-way'!W102)&gt;0,0,PI()),ACOS('OddsRatio_working_3-way'!V102/(2*'OddsRatio_working_3-way'!X102)))</f>
        <v>0.28611875555035349</v>
      </c>
      <c r="Z102" s="11">
        <f>'OddsRatio_working_3-way'!X102^(1/3)*COS('OddsRatio_working_3-way'!Y102/3)</f>
        <v>0.54232008971060364</v>
      </c>
      <c r="AA102" s="11">
        <f>'OddsRatio_working_3-way'!X102^(1/3)*COS(('OddsRatio_working_3-way'!Y102+2*PI())/3)</f>
        <v>-0.31608948210572813</v>
      </c>
      <c r="AB102" s="11">
        <f>'OddsRatio_working_3-way'!X102^(1/3)*COS(('OddsRatio_working_3-way'!Y102+4*PI())/3)</f>
        <v>-0.22623060760487554</v>
      </c>
      <c r="AC102" s="11">
        <f>'OddsRatio_working_3-way'!X102^(1/3)*SIN('OddsRatio_working_3-way'!Y102/3)</f>
        <v>5.1880045382144163E-2</v>
      </c>
      <c r="AD102" s="11">
        <f>'OddsRatio_working_3-way'!X102^(1/3)*SIN(('OddsRatio_working_3-way'!Y102+2*PI())/3)</f>
        <v>0.4437229519809664</v>
      </c>
      <c r="AE102" s="11">
        <f>'OddsRatio_working_3-way'!X102^(1/3)*SIN(('OddsRatio_working_3-way'!Y102+4*PI())/3)</f>
        <v>-0.49560299736311048</v>
      </c>
      <c r="AF102" s="11">
        <f>-'OddsRatio_working_3-way'!U102/(3*'OddsRatio_working_3-way'!X102^(1/3))*COS(('OddsRatio_working_3-way'!Y102)/3)</f>
        <v>0.54232008971060364</v>
      </c>
      <c r="AG102" s="11">
        <f>-'OddsRatio_working_3-way'!U102/(3*'OddsRatio_working_3-way'!X102^(1/3))*COS(('OddsRatio_working_3-way'!Y102+2*PI())/3)</f>
        <v>-0.31608948210572813</v>
      </c>
      <c r="AH102" s="11">
        <f>-'OddsRatio_working_3-way'!U102/(3*'OddsRatio_working_3-way'!X102^(1/3))*COS(('OddsRatio_working_3-way'!Y102+4*PI())/3)</f>
        <v>-0.22623060760487554</v>
      </c>
      <c r="AI102" s="11">
        <f>'OddsRatio_working_3-way'!U102/(3*'OddsRatio_working_3-way'!X102^(1/3))*SIN(('OddsRatio_working_3-way'!Y102)/3)</f>
        <v>-5.1880045382144163E-2</v>
      </c>
      <c r="AJ102" s="11">
        <f>'OddsRatio_working_3-way'!U102/(3*'OddsRatio_working_3-way'!X102^(1/3))*SIN(('OddsRatio_working_3-way'!Y102+2*PI())/3)</f>
        <v>-0.4437229519809664</v>
      </c>
      <c r="AK102" s="11">
        <f>'OddsRatio_working_3-way'!U102/(3*'OddsRatio_working_3-way'!X102^(1/3))*SIN(('OddsRatio_working_3-way'!Y102+4*PI())/3)</f>
        <v>0.49560299736311048</v>
      </c>
      <c r="AL102" s="11">
        <f>'OddsRatio_working_3-way'!Z102+'OddsRatio_working_3-way'!AF102</f>
        <v>1.0846401794212073</v>
      </c>
      <c r="AM102" s="11">
        <f>'OddsRatio_working_3-way'!AA102+'OddsRatio_working_3-way'!AG102</f>
        <v>-0.63217896421145625</v>
      </c>
      <c r="AN102" s="11">
        <f>'OddsRatio_working_3-way'!AB102+'OddsRatio_working_3-way'!AH102</f>
        <v>-0.45246121520975108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1.0846401794212073</v>
      </c>
      <c r="AS102" s="11">
        <f>IF(('OddsRatio_working_3-way'!X102=0),IF(Q102&gt;0,-Q102^(1/3),(-Q102)^(1/3)),'OddsRatio_working_3-way'!AM102-'OddsRatio_working_3-way'!R102/3)</f>
        <v>-0.63217896421145625</v>
      </c>
      <c r="AT102" s="11">
        <f>IF(('OddsRatio_working_3-way'!X102=0),IF(Q102&gt;0,-Q102^(1/3),(-Q102)^(1/3)),'OddsRatio_working_3-way'!AN102-'OddsRatio_working_3-way'!R102/3)</f>
        <v>-0.45246121520975108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2.95</v>
      </c>
      <c r="B103" s="4">
        <f>IF('True_Odds_Calculator_3-way'!B104="","",'True_Odds_Calculator_3-way'!B104)</f>
        <v>3.38</v>
      </c>
      <c r="C103" s="4">
        <f>IF('True_Odds_Calculator_3-way'!C104="","",'True_Odds_Calculator_3-way'!C104)</f>
        <v>2.38</v>
      </c>
      <c r="D103" s="9">
        <f t="shared" si="26"/>
        <v>0.32077389497890579</v>
      </c>
      <c r="E103" s="9">
        <f t="shared" si="27"/>
        <v>0.27898766289868387</v>
      </c>
      <c r="F103" s="9">
        <f t="shared" si="28"/>
        <v>0.40023844212241022</v>
      </c>
      <c r="G103" s="9">
        <f t="shared" si="29"/>
        <v>1.0858772641735785</v>
      </c>
      <c r="H103" s="9">
        <f t="shared" si="30"/>
        <v>3.117460665138478</v>
      </c>
      <c r="I103" s="9">
        <f t="shared" si="31"/>
        <v>3.5843878887331169</v>
      </c>
      <c r="J103" s="9">
        <f t="shared" si="32"/>
        <v>2.4985106245595388</v>
      </c>
      <c r="K103" s="11">
        <f t="shared" si="33"/>
        <v>0.33898305084745761</v>
      </c>
      <c r="L103" s="11">
        <f t="shared" si="34"/>
        <v>0.29585798816568049</v>
      </c>
      <c r="M103" s="11">
        <f t="shared" si="35"/>
        <v>0.42016806722689076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-0.26988265971316816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0.2406137462506816</v>
      </c>
      <c r="Q103" s="11">
        <f>2*'OddsRatio_working_3-way'!K103*'OddsRatio_working_3-way'!L103*'OddsRatio_working_3-way'!M103</f>
        <v>8.4278019702515458E-2</v>
      </c>
      <c r="R103" s="11">
        <f t="shared" si="36"/>
        <v>0</v>
      </c>
      <c r="S103" s="11">
        <f t="shared" si="37"/>
        <v>-0.89154948489986863</v>
      </c>
      <c r="T103" s="11">
        <f t="shared" si="38"/>
        <v>-0.31227652711028675</v>
      </c>
      <c r="U103" s="11">
        <f>'OddsRatio_working_3-way'!S103-'OddsRatio_working_3-way'!R103^2/3</f>
        <v>-0.89154948489986863</v>
      </c>
      <c r="V103" s="11">
        <f>'OddsRatio_working_3-way'!S103*'OddsRatio_working_3-way'!R103/3-2*'OddsRatio_working_3-way'!R103^3/27-'OddsRatio_working_3-way'!T103</f>
        <v>0.31227652711028675</v>
      </c>
      <c r="W103" s="11">
        <f>'OddsRatio_working_3-way'!V103^2+4*'OddsRatio_working_3-way'!U103^3/27</f>
        <v>-7.4696602603747941E-3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0.16200793934591326</v>
      </c>
      <c r="Y103" s="11">
        <f>IF('OddsRatio_working_3-way'!W103&gt;=0,IF('OddsRatio_working_3-way'!V103+SQRT('OddsRatio_working_3-way'!W103)&gt;0,0,PI()),ACOS('OddsRatio_working_3-way'!V103/(2*'OddsRatio_working_3-way'!X103)))</f>
        <v>0.27000632601297192</v>
      </c>
      <c r="Z103" s="11">
        <f>'OddsRatio_working_3-way'!X103^(1/3)*COS('OddsRatio_working_3-way'!Y103/3)</f>
        <v>0.54293863208678939</v>
      </c>
      <c r="AA103" s="11">
        <f>'OddsRatio_working_3-way'!X103^(1/3)*COS(('OddsRatio_working_3-way'!Y103+2*PI())/3)</f>
        <v>-0.31390282362598443</v>
      </c>
      <c r="AB103" s="11">
        <f>'OddsRatio_working_3-way'!X103^(1/3)*COS(('OddsRatio_working_3-way'!Y103+4*PI())/3)</f>
        <v>-0.22903580846080504</v>
      </c>
      <c r="AC103" s="11">
        <f>'OddsRatio_working_3-way'!X103^(1/3)*SIN('OddsRatio_working_3-way'!Y103/3)</f>
        <v>4.8997994050936598E-2</v>
      </c>
      <c r="AD103" s="11">
        <f>'OddsRatio_working_3-way'!X103^(1/3)*SIN(('OddsRatio_working_3-way'!Y103+2*PI())/3)</f>
        <v>0.44569965105766429</v>
      </c>
      <c r="AE103" s="11">
        <f>'OddsRatio_working_3-way'!X103^(1/3)*SIN(('OddsRatio_working_3-way'!Y103+4*PI())/3)</f>
        <v>-0.49469764510860065</v>
      </c>
      <c r="AF103" s="11">
        <f>-'OddsRatio_working_3-way'!U103/(3*'OddsRatio_working_3-way'!X103^(1/3))*COS(('OddsRatio_working_3-way'!Y103)/3)</f>
        <v>0.54293863208678927</v>
      </c>
      <c r="AG103" s="11">
        <f>-'OddsRatio_working_3-way'!U103/(3*'OddsRatio_working_3-way'!X103^(1/3))*COS(('OddsRatio_working_3-way'!Y103+2*PI())/3)</f>
        <v>-0.31390282362598437</v>
      </c>
      <c r="AH103" s="11">
        <f>-'OddsRatio_working_3-way'!U103/(3*'OddsRatio_working_3-way'!X103^(1/3))*COS(('OddsRatio_working_3-way'!Y103+4*PI())/3)</f>
        <v>-0.22903580846080498</v>
      </c>
      <c r="AI103" s="11">
        <f>'OddsRatio_working_3-way'!U103/(3*'OddsRatio_working_3-way'!X103^(1/3))*SIN(('OddsRatio_working_3-way'!Y103)/3)</f>
        <v>-4.8997994050936584E-2</v>
      </c>
      <c r="AJ103" s="11">
        <f>'OddsRatio_working_3-way'!U103/(3*'OddsRatio_working_3-way'!X103^(1/3))*SIN(('OddsRatio_working_3-way'!Y103+2*PI())/3)</f>
        <v>-0.44569965105766418</v>
      </c>
      <c r="AK103" s="11">
        <f>'OddsRatio_working_3-way'!U103/(3*'OddsRatio_working_3-way'!X103^(1/3))*SIN(('OddsRatio_working_3-way'!Y103+4*PI())/3)</f>
        <v>0.49469764510860059</v>
      </c>
      <c r="AL103" s="11">
        <f>'OddsRatio_working_3-way'!Z103+'OddsRatio_working_3-way'!AF103</f>
        <v>1.0858772641735785</v>
      </c>
      <c r="AM103" s="11">
        <f>'OddsRatio_working_3-way'!AA103+'OddsRatio_working_3-way'!AG103</f>
        <v>-0.62780564725196886</v>
      </c>
      <c r="AN103" s="11">
        <f>'OddsRatio_working_3-way'!AB103+'OddsRatio_working_3-way'!AH103</f>
        <v>-0.45807161692161003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1.0858772641735785</v>
      </c>
      <c r="AS103" s="11">
        <f>IF(('OddsRatio_working_3-way'!X103=0),IF(Q103&gt;0,-Q103^(1/3),(-Q103)^(1/3)),'OddsRatio_working_3-way'!AM103-'OddsRatio_working_3-way'!R103/3)</f>
        <v>-0.62780564725196886</v>
      </c>
      <c r="AT103" s="11">
        <f>IF(('OddsRatio_working_3-way'!X103=0),IF(Q103&gt;0,-Q103^(1/3),(-Q103)^(1/3)),'OddsRatio_working_3-way'!AN103-'OddsRatio_working_3-way'!R103/3)</f>
        <v>-0.45807161692161003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4.8600000000000003</v>
      </c>
      <c r="B104" s="4">
        <f>IF('True_Odds_Calculator_3-way'!B105="","",'True_Odds_Calculator_3-way'!B105)</f>
        <v>3.94</v>
      </c>
      <c r="C104" s="4">
        <f>IF('True_Odds_Calculator_3-way'!C105="","",'True_Odds_Calculator_3-way'!C105)</f>
        <v>1.65</v>
      </c>
      <c r="D104" s="9">
        <f t="shared" si="26"/>
        <v>0.18798726087545653</v>
      </c>
      <c r="E104" s="9">
        <f t="shared" si="27"/>
        <v>0.23310082973109938</v>
      </c>
      <c r="F104" s="9">
        <f t="shared" si="28"/>
        <v>0.57891190939344428</v>
      </c>
      <c r="G104" s="9">
        <f t="shared" si="29"/>
        <v>1.1190438842088359</v>
      </c>
      <c r="H104" s="9">
        <f t="shared" si="30"/>
        <v>5.3195093930461077</v>
      </c>
      <c r="I104" s="9">
        <f t="shared" si="31"/>
        <v>4.2899890195739792</v>
      </c>
      <c r="J104" s="9">
        <f t="shared" si="32"/>
        <v>1.7273785247357432</v>
      </c>
      <c r="K104" s="11">
        <f t="shared" si="33"/>
        <v>0.20576131687242796</v>
      </c>
      <c r="L104" s="11">
        <f t="shared" si="34"/>
        <v>0.25380710659898476</v>
      </c>
      <c r="M104" s="11">
        <f t="shared" si="35"/>
        <v>0.60606060606060608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-0.23347025433883872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0.23579784813099347</v>
      </c>
      <c r="Q104" s="11">
        <f>2*'OddsRatio_working_3-way'!K104*'OddsRatio_working_3-way'!L104*'OddsRatio_working_3-way'!M104</f>
        <v>6.3301435739864007E-2</v>
      </c>
      <c r="R104" s="11">
        <f t="shared" si="36"/>
        <v>0</v>
      </c>
      <c r="S104" s="11">
        <f t="shared" si="37"/>
        <v>-1.009969551790425</v>
      </c>
      <c r="T104" s="11">
        <f t="shared" si="38"/>
        <v>-0.2711327655813221</v>
      </c>
      <c r="U104" s="11">
        <f>'OddsRatio_working_3-way'!S104-'OddsRatio_working_3-way'!R104^2/3</f>
        <v>-1.009969551790425</v>
      </c>
      <c r="V104" s="11">
        <f>'OddsRatio_working_3-way'!S104*'OddsRatio_working_3-way'!R104/3-2*'OddsRatio_working_3-way'!R104^3/27-'OddsRatio_working_3-way'!T104</f>
        <v>0.2711327655813221</v>
      </c>
      <c r="W104" s="11">
        <f>'OddsRatio_working_3-way'!V104^2+4*'OddsRatio_working_3-way'!U104^3/27</f>
        <v>-7.911040448797238E-2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0.19533521255763678</v>
      </c>
      <c r="Y104" s="11">
        <f>IF('OddsRatio_working_3-way'!W104&gt;=0,IF('OddsRatio_working_3-way'!V104+SQRT('OddsRatio_working_3-way'!W104)&gt;0,0,PI()),ACOS('OddsRatio_working_3-way'!V104/(2*'OddsRatio_working_3-way'!X104)))</f>
        <v>0.80373966333854718</v>
      </c>
      <c r="Z104" s="11">
        <f>'OddsRatio_working_3-way'!X104^(1/3)*COS('OddsRatio_working_3-way'!Y104/3)</f>
        <v>0.55952194210441808</v>
      </c>
      <c r="AA104" s="11">
        <f>'OddsRatio_working_3-way'!X104^(1/3)*COS(('OddsRatio_working_3-way'!Y104+2*PI())/3)</f>
        <v>-0.41277895921689811</v>
      </c>
      <c r="AB104" s="11">
        <f>'OddsRatio_working_3-way'!X104^(1/3)*COS(('OddsRatio_working_3-way'!Y104+4*PI())/3)</f>
        <v>-0.14674298288752019</v>
      </c>
      <c r="AC104" s="11">
        <f>'OddsRatio_working_3-way'!X104^(1/3)*SIN('OddsRatio_working_3-way'!Y104/3)</f>
        <v>0.1535959425478915</v>
      </c>
      <c r="AD104" s="11">
        <f>'OddsRatio_working_3-way'!X104^(1/3)*SIN(('OddsRatio_working_3-way'!Y104+2*PI())/3)</f>
        <v>0.40776224456328641</v>
      </c>
      <c r="AE104" s="11">
        <f>'OddsRatio_working_3-way'!X104^(1/3)*SIN(('OddsRatio_working_3-way'!Y104+4*PI())/3)</f>
        <v>-0.56135818711117769</v>
      </c>
      <c r="AF104" s="11">
        <f>-'OddsRatio_working_3-way'!U104/(3*'OddsRatio_working_3-way'!X104^(1/3))*COS(('OddsRatio_working_3-way'!Y104)/3)</f>
        <v>0.55952194210441797</v>
      </c>
      <c r="AG104" s="11">
        <f>-'OddsRatio_working_3-way'!U104/(3*'OddsRatio_working_3-way'!X104^(1/3))*COS(('OddsRatio_working_3-way'!Y104+2*PI())/3)</f>
        <v>-0.41277895921689806</v>
      </c>
      <c r="AH104" s="11">
        <f>-'OddsRatio_working_3-way'!U104/(3*'OddsRatio_working_3-way'!X104^(1/3))*COS(('OddsRatio_working_3-way'!Y104+4*PI())/3)</f>
        <v>-0.14674298288752016</v>
      </c>
      <c r="AI104" s="11">
        <f>'OddsRatio_working_3-way'!U104/(3*'OddsRatio_working_3-way'!X104^(1/3))*SIN(('OddsRatio_working_3-way'!Y104)/3)</f>
        <v>-0.15359594254789147</v>
      </c>
      <c r="AJ104" s="11">
        <f>'OddsRatio_working_3-way'!U104/(3*'OddsRatio_working_3-way'!X104^(1/3))*SIN(('OddsRatio_working_3-way'!Y104+2*PI())/3)</f>
        <v>-0.4077622445632863</v>
      </c>
      <c r="AK104" s="11">
        <f>'OddsRatio_working_3-way'!U104/(3*'OddsRatio_working_3-way'!X104^(1/3))*SIN(('OddsRatio_working_3-way'!Y104+4*PI())/3)</f>
        <v>0.56135818711117758</v>
      </c>
      <c r="AL104" s="11">
        <f>'OddsRatio_working_3-way'!Z104+'OddsRatio_working_3-way'!AF104</f>
        <v>1.1190438842088359</v>
      </c>
      <c r="AM104" s="11">
        <f>'OddsRatio_working_3-way'!AA104+'OddsRatio_working_3-way'!AG104</f>
        <v>-0.82555791843379622</v>
      </c>
      <c r="AN104" s="11">
        <f>'OddsRatio_working_3-way'!AB104+'OddsRatio_working_3-way'!AH104</f>
        <v>-0.29348596577504038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1.1190438842088359</v>
      </c>
      <c r="AS104" s="11">
        <f>IF(('OddsRatio_working_3-way'!X104=0),IF(Q104&gt;0,-Q104^(1/3),(-Q104)^(1/3)),'OddsRatio_working_3-way'!AM104-'OddsRatio_working_3-way'!R104/3)</f>
        <v>-0.82555791843379622</v>
      </c>
      <c r="AT104" s="11">
        <f>IF(('OddsRatio_working_3-way'!X104=0),IF(Q104&gt;0,-Q104^(1/3),(-Q104)^(1/3)),'OddsRatio_working_3-way'!AN104-'OddsRatio_working_3-way'!R104/3)</f>
        <v>-0.29348596577504038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1.35</v>
      </c>
      <c r="B105" s="4">
        <f>IF('True_Odds_Calculator_3-way'!B106="","",'True_Odds_Calculator_3-way'!B106)</f>
        <v>4.8899999999999997</v>
      </c>
      <c r="C105" s="4">
        <f>IF('True_Odds_Calculator_3-way'!C106="","",'True_Odds_Calculator_3-way'!C106)</f>
        <v>8.44</v>
      </c>
      <c r="D105" s="9">
        <f t="shared" si="26"/>
        <v>0.71284914127587995</v>
      </c>
      <c r="E105" s="9">
        <f t="shared" si="27"/>
        <v>0.182579316541709</v>
      </c>
      <c r="F105" s="9">
        <f t="shared" si="28"/>
        <v>0.10457154218241084</v>
      </c>
      <c r="G105" s="9">
        <f t="shared" si="29"/>
        <v>1.1509181640558945</v>
      </c>
      <c r="H105" s="9">
        <f t="shared" si="30"/>
        <v>1.4028213574195634</v>
      </c>
      <c r="I105" s="9">
        <f t="shared" si="31"/>
        <v>5.4770716581774304</v>
      </c>
      <c r="J105" s="9">
        <f t="shared" si="32"/>
        <v>9.5628311405758559</v>
      </c>
      <c r="K105" s="11">
        <f t="shared" si="33"/>
        <v>0.7407407407407407</v>
      </c>
      <c r="L105" s="11">
        <f t="shared" si="34"/>
        <v>0.20449897750511248</v>
      </c>
      <c r="M105" s="11">
        <f t="shared" si="35"/>
        <v>0.11848341232227488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-0.18180486770025339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0.20963209208879358</v>
      </c>
      <c r="Q105" s="11">
        <f>2*'OddsRatio_working_3-way'!K105*'OddsRatio_working_3-way'!L105*'OddsRatio_working_3-way'!M105</f>
        <v>3.589590617958794E-2</v>
      </c>
      <c r="R105" s="11">
        <f t="shared" si="36"/>
        <v>0</v>
      </c>
      <c r="S105" s="11">
        <f t="shared" si="37"/>
        <v>-1.1530609424298786</v>
      </c>
      <c r="T105" s="11">
        <f t="shared" si="38"/>
        <v>-0.19744194219689701</v>
      </c>
      <c r="U105" s="11">
        <f>'OddsRatio_working_3-way'!S105-'OddsRatio_working_3-way'!R105^2/3</f>
        <v>-1.1530609424298786</v>
      </c>
      <c r="V105" s="11">
        <f>'OddsRatio_working_3-way'!S105*'OddsRatio_working_3-way'!R105/3-2*'OddsRatio_working_3-way'!R105^3/27-'OddsRatio_working_3-way'!T105</f>
        <v>0.19744194219689701</v>
      </c>
      <c r="W105" s="11">
        <f>'OddsRatio_working_3-way'!V105^2+4*'OddsRatio_working_3-way'!U105^3/27</f>
        <v>-0.18813544125280154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0.23828489345281856</v>
      </c>
      <c r="Y105" s="11">
        <f>IF('OddsRatio_working_3-way'!W105&gt;=0,IF('OddsRatio_working_3-way'!V105+SQRT('OddsRatio_working_3-way'!W105)&gt;0,0,PI()),ACOS('OddsRatio_working_3-way'!V105/(2*'OddsRatio_working_3-way'!X105)))</f>
        <v>1.1436248929559079</v>
      </c>
      <c r="Z105" s="11">
        <f>'OddsRatio_working_3-way'!X105^(1/3)*COS('OddsRatio_working_3-way'!Y105/3)</f>
        <v>0.57545908202794727</v>
      </c>
      <c r="AA105" s="11">
        <f>'OddsRatio_working_3-way'!X105^(1/3)*COS(('OddsRatio_working_3-way'!Y105+2*PI())/3)</f>
        <v>-0.48748030895025429</v>
      </c>
      <c r="AB105" s="11">
        <f>'OddsRatio_working_3-way'!X105^(1/3)*COS(('OddsRatio_working_3-way'!Y105+4*PI())/3)</f>
        <v>-8.7978773077692862E-2</v>
      </c>
      <c r="AC105" s="11">
        <f>'OddsRatio_working_3-way'!X105^(1/3)*SIN('OddsRatio_working_3-way'!Y105/3)</f>
        <v>0.23065231927769234</v>
      </c>
      <c r="AD105" s="11">
        <f>'OddsRatio_working_3-way'!X105^(1/3)*SIN(('OddsRatio_working_3-way'!Y105+2*PI())/3)</f>
        <v>0.38303602423582933</v>
      </c>
      <c r="AE105" s="11">
        <f>'OddsRatio_working_3-way'!X105^(1/3)*SIN(('OddsRatio_working_3-way'!Y105+4*PI())/3)</f>
        <v>-0.61368834351352153</v>
      </c>
      <c r="AF105" s="11">
        <f>-'OddsRatio_working_3-way'!U105/(3*'OddsRatio_working_3-way'!X105^(1/3))*COS(('OddsRatio_working_3-way'!Y105)/3)</f>
        <v>0.57545908202794727</v>
      </c>
      <c r="AG105" s="11">
        <f>-'OddsRatio_working_3-way'!U105/(3*'OddsRatio_working_3-way'!X105^(1/3))*COS(('OddsRatio_working_3-way'!Y105+2*PI())/3)</f>
        <v>-0.48748030895025429</v>
      </c>
      <c r="AH105" s="11">
        <f>-'OddsRatio_working_3-way'!U105/(3*'OddsRatio_working_3-way'!X105^(1/3))*COS(('OddsRatio_working_3-way'!Y105+4*PI())/3)</f>
        <v>-8.7978773077692862E-2</v>
      </c>
      <c r="AI105" s="11">
        <f>'OddsRatio_working_3-way'!U105/(3*'OddsRatio_working_3-way'!X105^(1/3))*SIN(('OddsRatio_working_3-way'!Y105)/3)</f>
        <v>-0.23065231927769234</v>
      </c>
      <c r="AJ105" s="11">
        <f>'OddsRatio_working_3-way'!U105/(3*'OddsRatio_working_3-way'!X105^(1/3))*SIN(('OddsRatio_working_3-way'!Y105+2*PI())/3)</f>
        <v>-0.38303602423582933</v>
      </c>
      <c r="AK105" s="11">
        <f>'OddsRatio_working_3-way'!U105/(3*'OddsRatio_working_3-way'!X105^(1/3))*SIN(('OddsRatio_working_3-way'!Y105+4*PI())/3)</f>
        <v>0.61368834351352153</v>
      </c>
      <c r="AL105" s="11">
        <f>'OddsRatio_working_3-way'!Z105+'OddsRatio_working_3-way'!AF105</f>
        <v>1.1509181640558945</v>
      </c>
      <c r="AM105" s="11">
        <f>'OddsRatio_working_3-way'!AA105+'OddsRatio_working_3-way'!AG105</f>
        <v>-0.97496061790050859</v>
      </c>
      <c r="AN105" s="11">
        <f>'OddsRatio_working_3-way'!AB105+'OddsRatio_working_3-way'!AH105</f>
        <v>-0.17595754615538572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1.1509181640558945</v>
      </c>
      <c r="AS105" s="11">
        <f>IF(('OddsRatio_working_3-way'!X105=0),IF(Q105&gt;0,-Q105^(1/3),(-Q105)^(1/3)),'OddsRatio_working_3-way'!AM105-'OddsRatio_working_3-way'!R105/3)</f>
        <v>-0.97496061790050859</v>
      </c>
      <c r="AT105" s="11">
        <f>IF(('OddsRatio_working_3-way'!X105=0),IF(Q105&gt;0,-Q105^(1/3),(-Q105)^(1/3)),'OddsRatio_working_3-way'!AN105-'OddsRatio_working_3-way'!R105/3)</f>
        <v>-0.17595754615538572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2.09</v>
      </c>
      <c r="B106" s="4">
        <f>IF('True_Odds_Calculator_3-way'!B107="","",'True_Odds_Calculator_3-way'!B107)</f>
        <v>3.54</v>
      </c>
      <c r="C106" s="4">
        <f>IF('True_Odds_Calculator_3-way'!C107="","",'True_Odds_Calculator_3-way'!C107)</f>
        <v>3.29</v>
      </c>
      <c r="D106" s="9">
        <f t="shared" si="26"/>
        <v>0.45379221575276274</v>
      </c>
      <c r="E106" s="9">
        <f t="shared" si="27"/>
        <v>0.26282315455656513</v>
      </c>
      <c r="F106" s="9">
        <f t="shared" si="28"/>
        <v>0.28338462969067196</v>
      </c>
      <c r="G106" s="9">
        <f t="shared" si="29"/>
        <v>1.1042676395653195</v>
      </c>
      <c r="H106" s="9">
        <f t="shared" si="30"/>
        <v>2.2036517271261982</v>
      </c>
      <c r="I106" s="9">
        <f t="shared" si="31"/>
        <v>3.8048398044959115</v>
      </c>
      <c r="J106" s="9">
        <f t="shared" si="32"/>
        <v>3.5287728946045815</v>
      </c>
      <c r="K106" s="11">
        <f t="shared" si="33"/>
        <v>0.47846889952153115</v>
      </c>
      <c r="L106" s="11">
        <f t="shared" si="34"/>
        <v>0.2824858757062147</v>
      </c>
      <c r="M106" s="11">
        <f t="shared" si="35"/>
        <v>0.303951367781155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-0.26046552633756304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0.24320710638018511</v>
      </c>
      <c r="Q106" s="11">
        <f>2*'OddsRatio_working_3-way'!K106*'OddsRatio_working_3-way'!L106*'OddsRatio_working_3-way'!M106</f>
        <v>8.2164562966278762E-2</v>
      </c>
      <c r="R106" s="11">
        <f t="shared" si="36"/>
        <v>0</v>
      </c>
      <c r="S106" s="11">
        <f t="shared" si="37"/>
        <v>-0.93374009912155886</v>
      </c>
      <c r="T106" s="11">
        <f t="shared" si="38"/>
        <v>-0.31545273618971587</v>
      </c>
      <c r="U106" s="11">
        <f>'OddsRatio_working_3-way'!S106-'OddsRatio_working_3-way'!R106^2/3</f>
        <v>-0.93374009912155886</v>
      </c>
      <c r="V106" s="11">
        <f>'OddsRatio_working_3-way'!S106*'OddsRatio_working_3-way'!R106/3-2*'OddsRatio_working_3-way'!R106^3/27-'OddsRatio_working_3-way'!T106</f>
        <v>0.31545273618971587</v>
      </c>
      <c r="W106" s="11">
        <f>'OddsRatio_working_3-way'!V106^2+4*'OddsRatio_working_3-way'!U106^3/27</f>
        <v>-2.1097054931326326E-2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0.17364294090237645</v>
      </c>
      <c r="Y106" s="11">
        <f>IF('OddsRatio_working_3-way'!W106&gt;=0,IF('OddsRatio_working_3-way'!V106+SQRT('OddsRatio_working_3-way'!W106)&gt;0,0,PI()),ACOS('OddsRatio_working_3-way'!V106/(2*'OddsRatio_working_3-way'!X106)))</f>
        <v>0.43150496154440199</v>
      </c>
      <c r="Z106" s="11">
        <f>'OddsRatio_working_3-way'!X106^(1/3)*COS('OddsRatio_working_3-way'!Y106/3)</f>
        <v>0.55213381978265974</v>
      </c>
      <c r="AA106" s="11">
        <f>'OddsRatio_working_3-way'!X106^(1/3)*COS(('OddsRatio_working_3-way'!Y106+2*PI())/3)</f>
        <v>-0.34532157449629958</v>
      </c>
      <c r="AB106" s="11">
        <f>'OddsRatio_working_3-way'!X106^(1/3)*COS(('OddsRatio_working_3-way'!Y106+4*PI())/3)</f>
        <v>-0.2068122452863603</v>
      </c>
      <c r="AC106" s="11">
        <f>'OddsRatio_working_3-way'!X106^(1/3)*SIN('OddsRatio_working_3-way'!Y106/3)</f>
        <v>7.9968398504633165E-2</v>
      </c>
      <c r="AD106" s="11">
        <f>'OddsRatio_working_3-way'!X106^(1/3)*SIN(('OddsRatio_working_3-way'!Y106+2*PI())/3)</f>
        <v>0.43817771496800589</v>
      </c>
      <c r="AE106" s="11">
        <f>'OddsRatio_working_3-way'!X106^(1/3)*SIN(('OddsRatio_working_3-way'!Y106+4*PI())/3)</f>
        <v>-0.51814611347263884</v>
      </c>
      <c r="AF106" s="11">
        <f>-'OddsRatio_working_3-way'!U106/(3*'OddsRatio_working_3-way'!X106^(1/3))*COS(('OddsRatio_working_3-way'!Y106)/3)</f>
        <v>0.55213381978265963</v>
      </c>
      <c r="AG106" s="11">
        <f>-'OddsRatio_working_3-way'!U106/(3*'OddsRatio_working_3-way'!X106^(1/3))*COS(('OddsRatio_working_3-way'!Y106+2*PI())/3)</f>
        <v>-0.34532157449629952</v>
      </c>
      <c r="AH106" s="11">
        <f>-'OddsRatio_working_3-way'!U106/(3*'OddsRatio_working_3-way'!X106^(1/3))*COS(('OddsRatio_working_3-way'!Y106+4*PI())/3)</f>
        <v>-0.20681224528636027</v>
      </c>
      <c r="AI106" s="11">
        <f>'OddsRatio_working_3-way'!U106/(3*'OddsRatio_working_3-way'!X106^(1/3))*SIN(('OddsRatio_working_3-way'!Y106)/3)</f>
        <v>-7.9968398504633151E-2</v>
      </c>
      <c r="AJ106" s="11">
        <f>'OddsRatio_working_3-way'!U106/(3*'OddsRatio_working_3-way'!X106^(1/3))*SIN(('OddsRatio_working_3-way'!Y106+2*PI())/3)</f>
        <v>-0.43817771496800578</v>
      </c>
      <c r="AK106" s="11">
        <f>'OddsRatio_working_3-way'!U106/(3*'OddsRatio_working_3-way'!X106^(1/3))*SIN(('OddsRatio_working_3-way'!Y106+4*PI())/3)</f>
        <v>0.51814611347263873</v>
      </c>
      <c r="AL106" s="11">
        <f>'OddsRatio_working_3-way'!Z106+'OddsRatio_working_3-way'!AF106</f>
        <v>1.1042676395653195</v>
      </c>
      <c r="AM106" s="11">
        <f>'OddsRatio_working_3-way'!AA106+'OddsRatio_working_3-way'!AG106</f>
        <v>-0.69064314899259904</v>
      </c>
      <c r="AN106" s="11">
        <f>'OddsRatio_working_3-way'!AB106+'OddsRatio_working_3-way'!AH106</f>
        <v>-0.41362449057272055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1.1042676395653195</v>
      </c>
      <c r="AS106" s="11">
        <f>IF(('OddsRatio_working_3-way'!X106=0),IF(Q106&gt;0,-Q106^(1/3),(-Q106)^(1/3)),'OddsRatio_working_3-way'!AM106-'OddsRatio_working_3-way'!R106/3)</f>
        <v>-0.69064314899259904</v>
      </c>
      <c r="AT106" s="11">
        <f>IF(('OddsRatio_working_3-way'!X106=0),IF(Q106&gt;0,-Q106^(1/3),(-Q106)^(1/3)),'OddsRatio_working_3-way'!AN106-'OddsRatio_working_3-way'!R106/3)</f>
        <v>-0.41362449057272055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2.23</v>
      </c>
      <c r="B107" s="4">
        <f>IF('True_Odds_Calculator_3-way'!B108="","",'True_Odds_Calculator_3-way'!B108)</f>
        <v>3.52</v>
      </c>
      <c r="C107" s="4">
        <f>IF('True_Odds_Calculator_3-way'!C108="","",'True_Odds_Calculator_3-way'!C108)</f>
        <v>3.01</v>
      </c>
      <c r="D107" s="9">
        <f t="shared" si="26"/>
        <v>0.42441718054958105</v>
      </c>
      <c r="E107" s="9">
        <f t="shared" si="27"/>
        <v>0.26465533377948908</v>
      </c>
      <c r="F107" s="9">
        <f t="shared" si="28"/>
        <v>0.31092748567092998</v>
      </c>
      <c r="G107" s="9">
        <f t="shared" si="29"/>
        <v>1.1025790971570744</v>
      </c>
      <c r="H107" s="9">
        <f t="shared" si="30"/>
        <v>2.3561722895032013</v>
      </c>
      <c r="I107" s="9">
        <f t="shared" si="31"/>
        <v>3.7784993248358272</v>
      </c>
      <c r="J107" s="9">
        <f t="shared" si="32"/>
        <v>3.2161839852857192</v>
      </c>
      <c r="K107" s="11">
        <f t="shared" si="33"/>
        <v>0.44843049327354262</v>
      </c>
      <c r="L107" s="11">
        <f t="shared" si="34"/>
        <v>0.28409090909090912</v>
      </c>
      <c r="M107" s="11">
        <f t="shared" si="35"/>
        <v>0.33222591362126247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-0.26368637359095193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0.24378583143834995</v>
      </c>
      <c r="Q107" s="11">
        <f>2*'OddsRatio_working_3-way'!K107*'OddsRatio_working_3-way'!L107*'OddsRatio_working_3-way'!M107</f>
        <v>8.4647858138315976E-2</v>
      </c>
      <c r="R107" s="11">
        <f t="shared" si="36"/>
        <v>0</v>
      </c>
      <c r="S107" s="11">
        <f t="shared" si="37"/>
        <v>-0.92452950115855037</v>
      </c>
      <c r="T107" s="11">
        <f t="shared" si="38"/>
        <v>-0.32101718790227451</v>
      </c>
      <c r="U107" s="11">
        <f>'OddsRatio_working_3-way'!S107-'OddsRatio_working_3-way'!R107^2/3</f>
        <v>-0.92452950115855037</v>
      </c>
      <c r="V107" s="11">
        <f>'OddsRatio_working_3-way'!S107*'OddsRatio_working_3-way'!R107/3-2*'OddsRatio_working_3-way'!R107^3/27-'OddsRatio_working_3-way'!T107</f>
        <v>0.32101718790227451</v>
      </c>
      <c r="W107" s="11">
        <f>'OddsRatio_working_3-way'!V107^2+4*'OddsRatio_working_3-way'!U107^3/27</f>
        <v>-1.4021450624148155E-2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0.17108001457858277</v>
      </c>
      <c r="Y107" s="11">
        <f>IF('OddsRatio_working_3-way'!W107&gt;=0,IF('OddsRatio_working_3-way'!V107+SQRT('OddsRatio_working_3-way'!W107)&gt;0,0,PI()),ACOS('OddsRatio_working_3-way'!V107/(2*'OddsRatio_working_3-way'!X107)))</f>
        <v>0.35338177396091575</v>
      </c>
      <c r="Z107" s="11">
        <f>'OddsRatio_working_3-way'!X107^(1/3)*COS('OddsRatio_working_3-way'!Y107/3)</f>
        <v>0.55128954857853718</v>
      </c>
      <c r="AA107" s="11">
        <f>'OddsRatio_working_3-way'!X107^(1/3)*COS(('OddsRatio_working_3-way'!Y107+2*PI())/3)</f>
        <v>-0.33214477880866822</v>
      </c>
      <c r="AB107" s="11">
        <f>'OddsRatio_working_3-way'!X107^(1/3)*COS(('OddsRatio_working_3-way'!Y107+4*PI())/3)</f>
        <v>-0.21914476976986902</v>
      </c>
      <c r="AC107" s="11">
        <f>'OddsRatio_working_3-way'!X107^(1/3)*SIN('OddsRatio_working_3-way'!Y107/3)</f>
        <v>6.5240585636980944E-2</v>
      </c>
      <c r="AD107" s="11">
        <f>'OddsRatio_working_3-way'!X107^(1/3)*SIN(('OddsRatio_working_3-way'!Y107+2*PI())/3)</f>
        <v>0.44481046109137812</v>
      </c>
      <c r="AE107" s="11">
        <f>'OddsRatio_working_3-way'!X107^(1/3)*SIN(('OddsRatio_working_3-way'!Y107+4*PI())/3)</f>
        <v>-0.51005104672835899</v>
      </c>
      <c r="AF107" s="11">
        <f>-'OddsRatio_working_3-way'!U107/(3*'OddsRatio_working_3-way'!X107^(1/3))*COS(('OddsRatio_working_3-way'!Y107)/3)</f>
        <v>0.55128954857853707</v>
      </c>
      <c r="AG107" s="11">
        <f>-'OddsRatio_working_3-way'!U107/(3*'OddsRatio_working_3-way'!X107^(1/3))*COS(('OddsRatio_working_3-way'!Y107+2*PI())/3)</f>
        <v>-0.33214477880866816</v>
      </c>
      <c r="AH107" s="11">
        <f>-'OddsRatio_working_3-way'!U107/(3*'OddsRatio_working_3-way'!X107^(1/3))*COS(('OddsRatio_working_3-way'!Y107+4*PI())/3)</f>
        <v>-0.21914476976986899</v>
      </c>
      <c r="AI107" s="11">
        <f>'OddsRatio_working_3-way'!U107/(3*'OddsRatio_working_3-way'!X107^(1/3))*SIN(('OddsRatio_working_3-way'!Y107)/3)</f>
        <v>-6.524058563698093E-2</v>
      </c>
      <c r="AJ107" s="11">
        <f>'OddsRatio_working_3-way'!U107/(3*'OddsRatio_working_3-way'!X107^(1/3))*SIN(('OddsRatio_working_3-way'!Y107+2*PI())/3)</f>
        <v>-0.44481046109137801</v>
      </c>
      <c r="AK107" s="11">
        <f>'OddsRatio_working_3-way'!U107/(3*'OddsRatio_working_3-way'!X107^(1/3))*SIN(('OddsRatio_working_3-way'!Y107+4*PI())/3)</f>
        <v>0.51005104672835888</v>
      </c>
      <c r="AL107" s="11">
        <f>'OddsRatio_working_3-way'!Z107+'OddsRatio_working_3-way'!AF107</f>
        <v>1.1025790971570744</v>
      </c>
      <c r="AM107" s="11">
        <f>'OddsRatio_working_3-way'!AA107+'OddsRatio_working_3-way'!AG107</f>
        <v>-0.66428955761733643</v>
      </c>
      <c r="AN107" s="11">
        <f>'OddsRatio_working_3-way'!AB107+'OddsRatio_working_3-way'!AH107</f>
        <v>-0.43828953953973804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1.1025790971570744</v>
      </c>
      <c r="AS107" s="11">
        <f>IF(('OddsRatio_working_3-way'!X107=0),IF(Q107&gt;0,-Q107^(1/3),(-Q107)^(1/3)),'OddsRatio_working_3-way'!AM107-'OddsRatio_working_3-way'!R107/3)</f>
        <v>-0.66428955761733643</v>
      </c>
      <c r="AT107" s="11">
        <f>IF(('OddsRatio_working_3-way'!X107=0),IF(Q107&gt;0,-Q107^(1/3),(-Q107)^(1/3)),'OddsRatio_working_3-way'!AN107-'OddsRatio_working_3-way'!R107/3)</f>
        <v>-0.43828953953973804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1.88</v>
      </c>
      <c r="B108" s="4">
        <f>IF('True_Odds_Calculator_3-way'!B109="","",'True_Odds_Calculator_3-way'!B109)</f>
        <v>3.74</v>
      </c>
      <c r="C108" s="4">
        <f>IF('True_Odds_Calculator_3-way'!C109="","",'True_Odds_Calculator_3-way'!C109)</f>
        <v>3.78</v>
      </c>
      <c r="D108" s="9">
        <f t="shared" si="26"/>
        <v>0.50664968071842176</v>
      </c>
      <c r="E108" s="9">
        <f t="shared" si="27"/>
        <v>0.24802174180412612</v>
      </c>
      <c r="F108" s="9">
        <f t="shared" si="28"/>
        <v>0.24532857747745218</v>
      </c>
      <c r="G108" s="9">
        <f t="shared" si="29"/>
        <v>1.1065345230752279</v>
      </c>
      <c r="H108" s="9">
        <f t="shared" si="30"/>
        <v>1.9737503803062004</v>
      </c>
      <c r="I108" s="9">
        <f t="shared" si="31"/>
        <v>4.0319045932261242</v>
      </c>
      <c r="J108" s="9">
        <f t="shared" si="32"/>
        <v>4.0761659741491334</v>
      </c>
      <c r="K108" s="11">
        <f t="shared" si="33"/>
        <v>0.53191489361702127</v>
      </c>
      <c r="L108" s="11">
        <f t="shared" si="34"/>
        <v>0.26737967914438499</v>
      </c>
      <c r="M108" s="11">
        <f t="shared" si="35"/>
        <v>0.26455026455026459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-0.25220679288263759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0.24080124205280648</v>
      </c>
      <c r="Q108" s="11">
        <f>2*'OddsRatio_working_3-way'!K108*'OddsRatio_working_3-way'!L108*'OddsRatio_working_3-way'!M108</f>
        <v>7.5250388141502034E-2</v>
      </c>
      <c r="R108" s="11">
        <f t="shared" si="36"/>
        <v>0</v>
      </c>
      <c r="S108" s="11">
        <f t="shared" si="37"/>
        <v>-0.95477698796503629</v>
      </c>
      <c r="T108" s="11">
        <f t="shared" si="38"/>
        <v>-0.29836780873907387</v>
      </c>
      <c r="U108" s="11">
        <f>'OddsRatio_working_3-way'!S108-'OddsRatio_working_3-way'!R108^2/3</f>
        <v>-0.95477698796503629</v>
      </c>
      <c r="V108" s="11">
        <f>'OddsRatio_working_3-way'!S108*'OddsRatio_working_3-way'!R108/3-2*'OddsRatio_working_3-way'!R108^3/27-'OddsRatio_working_3-way'!T108</f>
        <v>0.29836780873907387</v>
      </c>
      <c r="W108" s="11">
        <f>'OddsRatio_working_3-way'!V108^2+4*'OddsRatio_working_3-way'!U108^3/27</f>
        <v>-3.9920923274807729E-2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0.17954405626932091</v>
      </c>
      <c r="Y108" s="11">
        <f>IF('OddsRatio_working_3-way'!W108&gt;=0,IF('OddsRatio_working_3-way'!V108+SQRT('OddsRatio_working_3-way'!W108)&gt;0,0,PI()),ACOS('OddsRatio_working_3-way'!V108/(2*'OddsRatio_working_3-way'!X108)))</f>
        <v>0.5900656248649303</v>
      </c>
      <c r="Z108" s="11">
        <f>'OddsRatio_working_3-way'!X108^(1/3)*COS('OddsRatio_working_3-way'!Y108/3)</f>
        <v>0.55326726153761407</v>
      </c>
      <c r="AA108" s="11">
        <f>'OddsRatio_working_3-way'!X108^(1/3)*COS(('OddsRatio_working_3-way'!Y108+2*PI())/3)</f>
        <v>-0.37211006751767772</v>
      </c>
      <c r="AB108" s="11">
        <f>'OddsRatio_working_3-way'!X108^(1/3)*COS(('OddsRatio_working_3-way'!Y108+4*PI())/3)</f>
        <v>-0.18115719401993655</v>
      </c>
      <c r="AC108" s="11">
        <f>'OddsRatio_working_3-way'!X108^(1/3)*SIN('OddsRatio_working_3-way'!Y108/3)</f>
        <v>0.11024669291645356</v>
      </c>
      <c r="AD108" s="11">
        <f>'OddsRatio_working_3-way'!X108^(1/3)*SIN(('OddsRatio_working_3-way'!Y108+2*PI())/3)</f>
        <v>0.42402015711559615</v>
      </c>
      <c r="AE108" s="11">
        <f>'OddsRatio_working_3-way'!X108^(1/3)*SIN(('OddsRatio_working_3-way'!Y108+4*PI())/3)</f>
        <v>-0.53426685003204966</v>
      </c>
      <c r="AF108" s="11">
        <f>-'OddsRatio_working_3-way'!U108/(3*'OddsRatio_working_3-way'!X108^(1/3))*COS(('OddsRatio_working_3-way'!Y108)/3)</f>
        <v>0.55326726153761396</v>
      </c>
      <c r="AG108" s="11">
        <f>-'OddsRatio_working_3-way'!U108/(3*'OddsRatio_working_3-way'!X108^(1/3))*COS(('OddsRatio_working_3-way'!Y108+2*PI())/3)</f>
        <v>-0.37211006751767761</v>
      </c>
      <c r="AH108" s="11">
        <f>-'OddsRatio_working_3-way'!U108/(3*'OddsRatio_working_3-way'!X108^(1/3))*COS(('OddsRatio_working_3-way'!Y108+4*PI())/3)</f>
        <v>-0.18115719401993652</v>
      </c>
      <c r="AI108" s="11">
        <f>'OddsRatio_working_3-way'!U108/(3*'OddsRatio_working_3-way'!X108^(1/3))*SIN(('OddsRatio_working_3-way'!Y108)/3)</f>
        <v>-0.11024669291645353</v>
      </c>
      <c r="AJ108" s="11">
        <f>'OddsRatio_working_3-way'!U108/(3*'OddsRatio_working_3-way'!X108^(1/3))*SIN(('OddsRatio_working_3-way'!Y108+2*PI())/3)</f>
        <v>-0.42402015711559604</v>
      </c>
      <c r="AK108" s="11">
        <f>'OddsRatio_working_3-way'!U108/(3*'OddsRatio_working_3-way'!X108^(1/3))*SIN(('OddsRatio_working_3-way'!Y108+4*PI())/3)</f>
        <v>0.53426685003204955</v>
      </c>
      <c r="AL108" s="11">
        <f>'OddsRatio_working_3-way'!Z108+'OddsRatio_working_3-way'!AF108</f>
        <v>1.1065345230752279</v>
      </c>
      <c r="AM108" s="11">
        <f>'OddsRatio_working_3-way'!AA108+'OddsRatio_working_3-way'!AG108</f>
        <v>-0.74422013503535533</v>
      </c>
      <c r="AN108" s="11">
        <f>'OddsRatio_working_3-way'!AB108+'OddsRatio_working_3-way'!AH108</f>
        <v>-0.36231438803987304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1.1065345230752279</v>
      </c>
      <c r="AS108" s="11">
        <f>IF(('OddsRatio_working_3-way'!X108=0),IF(Q108&gt;0,-Q108^(1/3),(-Q108)^(1/3)),'OddsRatio_working_3-way'!AM108-'OddsRatio_working_3-way'!R108/3)</f>
        <v>-0.74422013503535533</v>
      </c>
      <c r="AT108" s="11">
        <f>IF(('OddsRatio_working_3-way'!X108=0),IF(Q108&gt;0,-Q108^(1/3),(-Q108)^(1/3)),'OddsRatio_working_3-way'!AN108-'OddsRatio_working_3-way'!R108/3)</f>
        <v>-0.36231438803987304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2.86</v>
      </c>
      <c r="B109" s="4">
        <f>IF('True_Odds_Calculator_3-way'!B110="","",'True_Odds_Calculator_3-way'!B110)</f>
        <v>3.44</v>
      </c>
      <c r="C109" s="4">
        <f>IF('True_Odds_Calculator_3-way'!C110="","",'True_Odds_Calculator_3-way'!C110)</f>
        <v>2.36</v>
      </c>
      <c r="D109" s="9">
        <f t="shared" si="26"/>
        <v>0.32817062456680296</v>
      </c>
      <c r="E109" s="9">
        <f t="shared" si="27"/>
        <v>0.27132859193063252</v>
      </c>
      <c r="F109" s="9">
        <f t="shared" si="28"/>
        <v>0.40050078350256485</v>
      </c>
      <c r="G109" s="9">
        <f t="shared" si="29"/>
        <v>1.1006426593464127</v>
      </c>
      <c r="H109" s="9">
        <f t="shared" si="30"/>
        <v>3.0471953463843269</v>
      </c>
      <c r="I109" s="9">
        <f t="shared" si="31"/>
        <v>3.6855680888052467</v>
      </c>
      <c r="J109" s="9">
        <f t="shared" si="32"/>
        <v>2.4968740167111205</v>
      </c>
      <c r="K109" s="11">
        <f t="shared" si="33"/>
        <v>0.34965034965034969</v>
      </c>
      <c r="L109" s="11">
        <f t="shared" si="34"/>
        <v>0.29069767441860467</v>
      </c>
      <c r="M109" s="11">
        <f t="shared" si="35"/>
        <v>0.42372881355932207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-0.2658307400128449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0.24376982890975796</v>
      </c>
      <c r="Q109" s="11">
        <f>2*'OddsRatio_working_3-way'!K109*'OddsRatio_working_3-way'!L109*'OddsRatio_working_3-way'!M109</f>
        <v>8.6137748731363262E-2</v>
      </c>
      <c r="R109" s="11">
        <f t="shared" si="36"/>
        <v>0</v>
      </c>
      <c r="S109" s="11">
        <f t="shared" si="37"/>
        <v>-0.91701143704441046</v>
      </c>
      <c r="T109" s="11">
        <f t="shared" si="38"/>
        <v>-0.32403230990968573</v>
      </c>
      <c r="U109" s="11">
        <f>'OddsRatio_working_3-way'!S109-'OddsRatio_working_3-way'!R109^2/3</f>
        <v>-0.91701143704441046</v>
      </c>
      <c r="V109" s="11">
        <f>'OddsRatio_working_3-way'!S109*'OddsRatio_working_3-way'!R109/3-2*'OddsRatio_working_3-way'!R109^3/27-'OddsRatio_working_3-way'!T109</f>
        <v>0.32403230990968573</v>
      </c>
      <c r="W109" s="11">
        <f>'OddsRatio_working_3-way'!V109^2+4*'OddsRatio_working_3-way'!U109^3/27</f>
        <v>-9.2436643885727143E-3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0.16899748685555899</v>
      </c>
      <c r="Y109" s="11">
        <f>IF('OddsRatio_working_3-way'!W109&gt;=0,IF('OddsRatio_working_3-way'!V109+SQRT('OddsRatio_working_3-way'!W109)&gt;0,0,PI()),ACOS('OddsRatio_working_3-way'!V109/(2*'OddsRatio_working_3-way'!X109)))</f>
        <v>0.28843671421638684</v>
      </c>
      <c r="Z109" s="11">
        <f>'OddsRatio_working_3-way'!X109^(1/3)*COS('OddsRatio_working_3-way'!Y109/3)</f>
        <v>0.55032132967320635</v>
      </c>
      <c r="AA109" s="11">
        <f>'OddsRatio_working_3-way'!X109^(1/3)*COS(('OddsRatio_working_3-way'!Y109+2*PI())/3)</f>
        <v>-0.32112461637624073</v>
      </c>
      <c r="AB109" s="11">
        <f>'OddsRatio_working_3-way'!X109^(1/3)*COS(('OddsRatio_working_3-way'!Y109+4*PI())/3)</f>
        <v>-0.22919671329696581</v>
      </c>
      <c r="AC109" s="11">
        <f>'OddsRatio_working_3-way'!X109^(1/3)*SIN('OddsRatio_working_3-way'!Y109/3)</f>
        <v>5.3074599588857296E-2</v>
      </c>
      <c r="AD109" s="11">
        <f>'OddsRatio_working_3-way'!X109^(1/3)*SIN(('OddsRatio_working_3-way'!Y109+2*PI())/3)</f>
        <v>0.45005495194699907</v>
      </c>
      <c r="AE109" s="11">
        <f>'OddsRatio_working_3-way'!X109^(1/3)*SIN(('OddsRatio_working_3-way'!Y109+4*PI())/3)</f>
        <v>-0.50312955153585637</v>
      </c>
      <c r="AF109" s="11">
        <f>-'OddsRatio_working_3-way'!U109/(3*'OddsRatio_working_3-way'!X109^(1/3))*COS(('OddsRatio_working_3-way'!Y109)/3)</f>
        <v>0.55032132967320635</v>
      </c>
      <c r="AG109" s="11">
        <f>-'OddsRatio_working_3-way'!U109/(3*'OddsRatio_working_3-way'!X109^(1/3))*COS(('OddsRatio_working_3-way'!Y109+2*PI())/3)</f>
        <v>-0.32112461637624073</v>
      </c>
      <c r="AH109" s="11">
        <f>-'OddsRatio_working_3-way'!U109/(3*'OddsRatio_working_3-way'!X109^(1/3))*COS(('OddsRatio_working_3-way'!Y109+4*PI())/3)</f>
        <v>-0.22919671329696581</v>
      </c>
      <c r="AI109" s="11">
        <f>'OddsRatio_working_3-way'!U109/(3*'OddsRatio_working_3-way'!X109^(1/3))*SIN(('OddsRatio_working_3-way'!Y109)/3)</f>
        <v>-5.3074599588857296E-2</v>
      </c>
      <c r="AJ109" s="11">
        <f>'OddsRatio_working_3-way'!U109/(3*'OddsRatio_working_3-way'!X109^(1/3))*SIN(('OddsRatio_working_3-way'!Y109+2*PI())/3)</f>
        <v>-0.45005495194699907</v>
      </c>
      <c r="AK109" s="11">
        <f>'OddsRatio_working_3-way'!U109/(3*'OddsRatio_working_3-way'!X109^(1/3))*SIN(('OddsRatio_working_3-way'!Y109+4*PI())/3)</f>
        <v>0.50312955153585637</v>
      </c>
      <c r="AL109" s="11">
        <f>'OddsRatio_working_3-way'!Z109+'OddsRatio_working_3-way'!AF109</f>
        <v>1.1006426593464127</v>
      </c>
      <c r="AM109" s="11">
        <f>'OddsRatio_working_3-way'!AA109+'OddsRatio_working_3-way'!AG109</f>
        <v>-0.64224923275248147</v>
      </c>
      <c r="AN109" s="11">
        <f>'OddsRatio_working_3-way'!AB109+'OddsRatio_working_3-way'!AH109</f>
        <v>-0.45839342659393162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1.1006426593464127</v>
      </c>
      <c r="AS109" s="11">
        <f>IF(('OddsRatio_working_3-way'!X109=0),IF(Q109&gt;0,-Q109^(1/3),(-Q109)^(1/3)),'OddsRatio_working_3-way'!AM109-'OddsRatio_working_3-way'!R109/3)</f>
        <v>-0.64224923275248147</v>
      </c>
      <c r="AT109" s="11">
        <f>IF(('OddsRatio_working_3-way'!X109=0),IF(Q109&gt;0,-Q109^(1/3),(-Q109)^(1/3)),'OddsRatio_working_3-way'!AN109-'OddsRatio_working_3-way'!R109/3)</f>
        <v>-0.45839342659393162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1.89</v>
      </c>
      <c r="B110" s="4">
        <f>IF('True_Odds_Calculator_3-way'!B111="","",'True_Odds_Calculator_3-way'!B111)</f>
        <v>3.58</v>
      </c>
      <c r="C110" s="4">
        <f>IF('True_Odds_Calculator_3-way'!C111="","",'True_Odds_Calculator_3-way'!C111)</f>
        <v>3.89</v>
      </c>
      <c r="D110" s="9">
        <f t="shared" si="26"/>
        <v>0.50324233522881712</v>
      </c>
      <c r="E110" s="9">
        <f t="shared" si="27"/>
        <v>0.25896523944355393</v>
      </c>
      <c r="F110" s="9">
        <f t="shared" si="28"/>
        <v>0.2377924253276289</v>
      </c>
      <c r="G110" s="9">
        <f t="shared" si="29"/>
        <v>1.1091171001430116</v>
      </c>
      <c r="H110" s="9">
        <f t="shared" si="30"/>
        <v>1.9871142191272804</v>
      </c>
      <c r="I110" s="9">
        <f t="shared" si="31"/>
        <v>3.8615221183689705</v>
      </c>
      <c r="J110" s="9">
        <f t="shared" si="32"/>
        <v>4.2053484194133031</v>
      </c>
      <c r="K110" s="11">
        <f t="shared" si="33"/>
        <v>0.52910052910052918</v>
      </c>
      <c r="L110" s="11">
        <f t="shared" si="34"/>
        <v>0.27932960893854747</v>
      </c>
      <c r="M110" s="11">
        <f t="shared" si="35"/>
        <v>0.25706940874035988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-0.25212338146232538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0.24163658177244079</v>
      </c>
      <c r="Q110" s="11">
        <f>2*'OddsRatio_working_3-way'!K110*'OddsRatio_working_3-way'!L110*'OddsRatio_working_3-way'!M110</f>
        <v>7.5986346469321009E-2</v>
      </c>
      <c r="R110" s="11">
        <f t="shared" si="36"/>
        <v>0</v>
      </c>
      <c r="S110" s="11">
        <f t="shared" si="37"/>
        <v>-0.95840608027283813</v>
      </c>
      <c r="T110" s="11">
        <f t="shared" si="38"/>
        <v>-0.30138555983422582</v>
      </c>
      <c r="U110" s="11">
        <f>'OddsRatio_working_3-way'!S110-'OddsRatio_working_3-way'!R110^2/3</f>
        <v>-0.95840608027283813</v>
      </c>
      <c r="V110" s="11">
        <f>'OddsRatio_working_3-way'!S110*'OddsRatio_working_3-way'!R110/3-2*'OddsRatio_working_3-way'!R110^3/27-'OddsRatio_working_3-way'!T110</f>
        <v>0.30138555983422582</v>
      </c>
      <c r="W110" s="11">
        <f>'OddsRatio_working_3-way'!V110^2+4*'OddsRatio_working_3-way'!U110^3/27</f>
        <v>-3.9586958184082935E-2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0.18056869458787192</v>
      </c>
      <c r="Y110" s="11">
        <f>IF('OddsRatio_working_3-way'!W110&gt;=0,IF('OddsRatio_working_3-way'!V110+SQRT('OddsRatio_working_3-way'!W110)&gt;0,0,PI()),ACOS('OddsRatio_working_3-way'!V110/(2*'OddsRatio_working_3-way'!X110)))</f>
        <v>0.58348912941757847</v>
      </c>
      <c r="Z110" s="11">
        <f>'OddsRatio_working_3-way'!X110^(1/3)*COS('OddsRatio_working_3-way'!Y110/3)</f>
        <v>0.55455855007150578</v>
      </c>
      <c r="AA110" s="11">
        <f>'OddsRatio_working_3-way'!X110^(1/3)*COS(('OddsRatio_working_3-way'!Y110+2*PI())/3)</f>
        <v>-0.37188440690052799</v>
      </c>
      <c r="AB110" s="11">
        <f>'OddsRatio_working_3-way'!X110^(1/3)*COS(('OddsRatio_working_3-way'!Y110+4*PI())/3)</f>
        <v>-0.18267414317097749</v>
      </c>
      <c r="AC110" s="11">
        <f>'OddsRatio_working_3-way'!X110^(1/3)*SIN('OddsRatio_working_3-way'!Y110/3)</f>
        <v>0.10924059669769602</v>
      </c>
      <c r="AD110" s="11">
        <f>'OddsRatio_working_3-way'!X110^(1/3)*SIN(('OddsRatio_working_3-way'!Y110+2*PI())/3)</f>
        <v>0.42564149389894074</v>
      </c>
      <c r="AE110" s="11">
        <f>'OddsRatio_working_3-way'!X110^(1/3)*SIN(('OddsRatio_working_3-way'!Y110+4*PI())/3)</f>
        <v>-0.53488209059663672</v>
      </c>
      <c r="AF110" s="11">
        <f>-'OddsRatio_working_3-way'!U110/(3*'OddsRatio_working_3-way'!X110^(1/3))*COS(('OddsRatio_working_3-way'!Y110)/3)</f>
        <v>0.55455855007150567</v>
      </c>
      <c r="AG110" s="11">
        <f>-'OddsRatio_working_3-way'!U110/(3*'OddsRatio_working_3-way'!X110^(1/3))*COS(('OddsRatio_working_3-way'!Y110+2*PI())/3)</f>
        <v>-0.37188440690052788</v>
      </c>
      <c r="AH110" s="11">
        <f>-'OddsRatio_working_3-way'!U110/(3*'OddsRatio_working_3-way'!X110^(1/3))*COS(('OddsRatio_working_3-way'!Y110+4*PI())/3)</f>
        <v>-0.18267414317097747</v>
      </c>
      <c r="AI110" s="11">
        <f>'OddsRatio_working_3-way'!U110/(3*'OddsRatio_working_3-way'!X110^(1/3))*SIN(('OddsRatio_working_3-way'!Y110)/3)</f>
        <v>-0.10924059669769601</v>
      </c>
      <c r="AJ110" s="11">
        <f>'OddsRatio_working_3-way'!U110/(3*'OddsRatio_working_3-way'!X110^(1/3))*SIN(('OddsRatio_working_3-way'!Y110+2*PI())/3)</f>
        <v>-0.42564149389894068</v>
      </c>
      <c r="AK110" s="11">
        <f>'OddsRatio_working_3-way'!U110/(3*'OddsRatio_working_3-way'!X110^(1/3))*SIN(('OddsRatio_working_3-way'!Y110+4*PI())/3)</f>
        <v>0.53488209059663661</v>
      </c>
      <c r="AL110" s="11">
        <f>'OddsRatio_working_3-way'!Z110+'OddsRatio_working_3-way'!AF110</f>
        <v>1.1091171001430116</v>
      </c>
      <c r="AM110" s="11">
        <f>'OddsRatio_working_3-way'!AA110+'OddsRatio_working_3-way'!AG110</f>
        <v>-0.74376881380105586</v>
      </c>
      <c r="AN110" s="11">
        <f>'OddsRatio_working_3-way'!AB110+'OddsRatio_working_3-way'!AH110</f>
        <v>-0.36534828634195493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1.1091171001430116</v>
      </c>
      <c r="AS110" s="11">
        <f>IF(('OddsRatio_working_3-way'!X110=0),IF(Q110&gt;0,-Q110^(1/3),(-Q110)^(1/3)),'OddsRatio_working_3-way'!AM110-'OddsRatio_working_3-way'!R110/3)</f>
        <v>-0.74376881380105586</v>
      </c>
      <c r="AT110" s="11">
        <f>IF(('OddsRatio_working_3-way'!X110=0),IF(Q110&gt;0,-Q110^(1/3),(-Q110)^(1/3)),'OddsRatio_working_3-way'!AN110-'OddsRatio_working_3-way'!R110/3)</f>
        <v>-0.36534828634195493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1.68</v>
      </c>
      <c r="B111" s="4">
        <f>IF('True_Odds_Calculator_3-way'!B112="","",'True_Odds_Calculator_3-way'!B112)</f>
        <v>3.95</v>
      </c>
      <c r="C111" s="4">
        <f>IF('True_Odds_Calculator_3-way'!C112="","",'True_Odds_Calculator_3-way'!C112)</f>
        <v>4.68</v>
      </c>
      <c r="D111" s="9">
        <f t="shared" si="26"/>
        <v>0.56966529419387357</v>
      </c>
      <c r="E111" s="9">
        <f t="shared" si="27"/>
        <v>0.23379914475452696</v>
      </c>
      <c r="F111" s="9">
        <f t="shared" si="28"/>
        <v>0.19653556105159967</v>
      </c>
      <c r="G111" s="9">
        <f t="shared" si="29"/>
        <v>1.1109069870453947</v>
      </c>
      <c r="H111" s="9">
        <f t="shared" si="30"/>
        <v>1.7554167511908687</v>
      </c>
      <c r="I111" s="9">
        <f t="shared" si="31"/>
        <v>4.2771756117839157</v>
      </c>
      <c r="J111" s="9">
        <f t="shared" si="32"/>
        <v>5.0881377123270521</v>
      </c>
      <c r="K111" s="11">
        <f t="shared" si="33"/>
        <v>0.59523809523809523</v>
      </c>
      <c r="L111" s="11">
        <f t="shared" si="34"/>
        <v>0.25316455696202528</v>
      </c>
      <c r="M111" s="11">
        <f t="shared" si="35"/>
        <v>0.21367521367521369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-0.23769854149601011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0.23537760879533032</v>
      </c>
      <c r="Q111" s="11">
        <f>2*'OddsRatio_working_3-way'!K111*'OddsRatio_working_3-way'!L111*'OddsRatio_working_3-way'!M111</f>
        <v>6.4398798576013758E-2</v>
      </c>
      <c r="R111" s="11">
        <f t="shared" si="36"/>
        <v>0</v>
      </c>
      <c r="S111" s="11">
        <f t="shared" si="37"/>
        <v>-0.99023581429624064</v>
      </c>
      <c r="T111" s="11">
        <f t="shared" si="38"/>
        <v>-0.27092635138064036</v>
      </c>
      <c r="U111" s="11">
        <f>'OddsRatio_working_3-way'!S111-'OddsRatio_working_3-way'!R111^2/3</f>
        <v>-0.99023581429624064</v>
      </c>
      <c r="V111" s="11">
        <f>'OddsRatio_working_3-way'!S111*'OddsRatio_working_3-way'!R111/3-2*'OddsRatio_working_3-way'!R111^3/27-'OddsRatio_working_3-way'!T111</f>
        <v>0.27092635138064036</v>
      </c>
      <c r="W111" s="11">
        <f>'OddsRatio_working_3-way'!V111^2+4*'OddsRatio_working_3-way'!U111^3/27</f>
        <v>-7.0449657304647154E-2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0.18963830386888705</v>
      </c>
      <c r="Y111" s="11">
        <f>IF('OddsRatio_working_3-way'!W111&gt;=0,IF('OddsRatio_working_3-way'!V111+SQRT('OddsRatio_working_3-way'!W111)&gt;0,0,PI()),ACOS('OddsRatio_working_3-way'!V111/(2*'OddsRatio_working_3-way'!X111)))</f>
        <v>0.77513878769595956</v>
      </c>
      <c r="Z111" s="11">
        <f>'OddsRatio_working_3-way'!X111^(1/3)*COS('OddsRatio_working_3-way'!Y111/3)</f>
        <v>0.55545349352269746</v>
      </c>
      <c r="AA111" s="11">
        <f>'OddsRatio_working_3-way'!X111^(1/3)*COS(('OddsRatio_working_3-way'!Y111+2*PI())/3)</f>
        <v>-0.40485863093732255</v>
      </c>
      <c r="AB111" s="11">
        <f>'OddsRatio_working_3-way'!X111^(1/3)*COS(('OddsRatio_working_3-way'!Y111+4*PI())/3)</f>
        <v>-0.15059486258537486</v>
      </c>
      <c r="AC111" s="11">
        <f>'OddsRatio_working_3-way'!X111^(1/3)*SIN('OddsRatio_working_3-way'!Y111/3)</f>
        <v>0.14679925510316572</v>
      </c>
      <c r="AD111" s="11">
        <f>'OddsRatio_working_3-way'!X111^(1/3)*SIN(('OddsRatio_working_3-way'!Y111+2*PI())/3)</f>
        <v>0.40763720845988843</v>
      </c>
      <c r="AE111" s="11">
        <f>'OddsRatio_working_3-way'!X111^(1/3)*SIN(('OddsRatio_working_3-way'!Y111+4*PI())/3)</f>
        <v>-0.55443646356305398</v>
      </c>
      <c r="AF111" s="11">
        <f>-'OddsRatio_working_3-way'!U111/(3*'OddsRatio_working_3-way'!X111^(1/3))*COS(('OddsRatio_working_3-way'!Y111)/3)</f>
        <v>0.55545349352269724</v>
      </c>
      <c r="AG111" s="11">
        <f>-'OddsRatio_working_3-way'!U111/(3*'OddsRatio_working_3-way'!X111^(1/3))*COS(('OddsRatio_working_3-way'!Y111+2*PI())/3)</f>
        <v>-0.40485863093732238</v>
      </c>
      <c r="AH111" s="11">
        <f>-'OddsRatio_working_3-way'!U111/(3*'OddsRatio_working_3-way'!X111^(1/3))*COS(('OddsRatio_working_3-way'!Y111+4*PI())/3)</f>
        <v>-0.1505948625853748</v>
      </c>
      <c r="AI111" s="11">
        <f>'OddsRatio_working_3-way'!U111/(3*'OddsRatio_working_3-way'!X111^(1/3))*SIN(('OddsRatio_working_3-way'!Y111)/3)</f>
        <v>-0.14679925510316566</v>
      </c>
      <c r="AJ111" s="11">
        <f>'OddsRatio_working_3-way'!U111/(3*'OddsRatio_working_3-way'!X111^(1/3))*SIN(('OddsRatio_working_3-way'!Y111+2*PI())/3)</f>
        <v>-0.40763720845988827</v>
      </c>
      <c r="AK111" s="11">
        <f>'OddsRatio_working_3-way'!U111/(3*'OddsRatio_working_3-way'!X111^(1/3))*SIN(('OddsRatio_working_3-way'!Y111+4*PI())/3)</f>
        <v>0.55443646356305376</v>
      </c>
      <c r="AL111" s="11">
        <f>'OddsRatio_working_3-way'!Z111+'OddsRatio_working_3-way'!AF111</f>
        <v>1.1109069870453947</v>
      </c>
      <c r="AM111" s="11">
        <f>'OddsRatio_working_3-way'!AA111+'OddsRatio_working_3-way'!AG111</f>
        <v>-0.80971726187464488</v>
      </c>
      <c r="AN111" s="11">
        <f>'OddsRatio_working_3-way'!AB111+'OddsRatio_working_3-way'!AH111</f>
        <v>-0.30118972517074966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1.1109069870453947</v>
      </c>
      <c r="AS111" s="11">
        <f>IF(('OddsRatio_working_3-way'!X111=0),IF(Q111&gt;0,-Q111^(1/3),(-Q111)^(1/3)),'OddsRatio_working_3-way'!AM111-'OddsRatio_working_3-way'!R111/3)</f>
        <v>-0.80971726187464488</v>
      </c>
      <c r="AT111" s="11">
        <f>IF(('OddsRatio_working_3-way'!X111=0),IF(Q111&gt;0,-Q111^(1/3),(-Q111)^(1/3)),'OddsRatio_working_3-way'!AN111-'OddsRatio_working_3-way'!R111/3)</f>
        <v>-0.30118972517074966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2.3199999999999998</v>
      </c>
      <c r="B112" s="4">
        <f>IF('True_Odds_Calculator_3-way'!B113="","",'True_Odds_Calculator_3-way'!B113)</f>
        <v>3.52</v>
      </c>
      <c r="C112" s="4">
        <f>IF('True_Odds_Calculator_3-way'!C113="","",'True_Odds_Calculator_3-way'!C113)</f>
        <v>2.87</v>
      </c>
      <c r="D112" s="9">
        <f t="shared" si="26"/>
        <v>0.40780834984188369</v>
      </c>
      <c r="E112" s="9">
        <f t="shared" si="27"/>
        <v>0.26509360496144529</v>
      </c>
      <c r="F112" s="9">
        <f t="shared" si="28"/>
        <v>0.32709804519667085</v>
      </c>
      <c r="G112" s="9">
        <f t="shared" si="29"/>
        <v>1.1001001773811567</v>
      </c>
      <c r="H112" s="9">
        <f t="shared" si="30"/>
        <v>2.4521322341431264</v>
      </c>
      <c r="I112" s="9">
        <f t="shared" si="31"/>
        <v>3.7722524470005157</v>
      </c>
      <c r="J112" s="9">
        <f t="shared" si="32"/>
        <v>3.0571873317027634</v>
      </c>
      <c r="K112" s="11">
        <f t="shared" si="33"/>
        <v>0.43103448275862072</v>
      </c>
      <c r="L112" s="11">
        <f t="shared" si="34"/>
        <v>0.28409090909090912</v>
      </c>
      <c r="M112" s="11">
        <f t="shared" si="35"/>
        <v>0.34843205574912889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-0.26540159798149698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0.24362595982654861</v>
      </c>
      <c r="Q112" s="11">
        <f>2*'OddsRatio_working_3-way'!K112*'OddsRatio_working_3-way'!L112*'OddsRatio_working_3-way'!M112</f>
        <v>8.5333085753607207E-2</v>
      </c>
      <c r="R112" s="11">
        <f t="shared" si="36"/>
        <v>0</v>
      </c>
      <c r="S112" s="11">
        <f t="shared" si="37"/>
        <v>-0.91795212116067781</v>
      </c>
      <c r="T112" s="11">
        <f t="shared" si="38"/>
        <v>-0.32152438569550879</v>
      </c>
      <c r="U112" s="11">
        <f>'OddsRatio_working_3-way'!S112-'OddsRatio_working_3-way'!R112^2/3</f>
        <v>-0.91795212116067781</v>
      </c>
      <c r="V112" s="11">
        <f>'OddsRatio_working_3-way'!S112*'OddsRatio_working_3-way'!R112/3-2*'OddsRatio_working_3-way'!R112^3/27-'OddsRatio_working_3-way'!T112</f>
        <v>0.32152438569550879</v>
      </c>
      <c r="W112" s="11">
        <f>'OddsRatio_working_3-way'!V112^2+4*'OddsRatio_working_3-way'!U112^3/27</f>
        <v>-1.1214601606406721E-2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0.16925759377593744</v>
      </c>
      <c r="Y112" s="11">
        <f>IF('OddsRatio_working_3-way'!W112&gt;=0,IF('OddsRatio_working_3-way'!V112+SQRT('OddsRatio_working_3-way'!W112)&gt;0,0,PI()),ACOS('OddsRatio_working_3-way'!V112/(2*'OddsRatio_working_3-way'!X112)))</f>
        <v>0.31817519648707204</v>
      </c>
      <c r="Z112" s="11">
        <f>'OddsRatio_working_3-way'!X112^(1/3)*COS('OddsRatio_working_3-way'!Y112/3)</f>
        <v>0.55005008869057836</v>
      </c>
      <c r="AA112" s="11">
        <f>'OddsRatio_working_3-way'!X112^(1/3)*COS(('OddsRatio_working_3-way'!Y112+2*PI())/3)</f>
        <v>-0.32573702753254596</v>
      </c>
      <c r="AB112" s="11">
        <f>'OddsRatio_working_3-way'!X112^(1/3)*COS(('OddsRatio_working_3-way'!Y112+4*PI())/3)</f>
        <v>-0.22431306115803251</v>
      </c>
      <c r="AC112" s="11">
        <f>'OddsRatio_working_3-way'!X112^(1/3)*SIN('OddsRatio_working_3-way'!Y112/3)</f>
        <v>5.8557154288605119E-2</v>
      </c>
      <c r="AD112" s="11">
        <f>'OddsRatio_working_3-way'!X112^(1/3)*SIN(('OddsRatio_working_3-way'!Y112+2*PI())/3)</f>
        <v>0.44707877301562193</v>
      </c>
      <c r="AE112" s="11">
        <f>'OddsRatio_working_3-way'!X112^(1/3)*SIN(('OddsRatio_working_3-way'!Y112+4*PI())/3)</f>
        <v>-0.50563592730422691</v>
      </c>
      <c r="AF112" s="11">
        <f>-'OddsRatio_working_3-way'!U112/(3*'OddsRatio_working_3-way'!X112^(1/3))*COS(('OddsRatio_working_3-way'!Y112)/3)</f>
        <v>0.55005008869057825</v>
      </c>
      <c r="AG112" s="11">
        <f>-'OddsRatio_working_3-way'!U112/(3*'OddsRatio_working_3-way'!X112^(1/3))*COS(('OddsRatio_working_3-way'!Y112+2*PI())/3)</f>
        <v>-0.32573702753254591</v>
      </c>
      <c r="AH112" s="11">
        <f>-'OddsRatio_working_3-way'!U112/(3*'OddsRatio_working_3-way'!X112^(1/3))*COS(('OddsRatio_working_3-way'!Y112+4*PI())/3)</f>
        <v>-0.22431306115803246</v>
      </c>
      <c r="AI112" s="11">
        <f>'OddsRatio_working_3-way'!U112/(3*'OddsRatio_working_3-way'!X112^(1/3))*SIN(('OddsRatio_working_3-way'!Y112)/3)</f>
        <v>-5.8557154288605105E-2</v>
      </c>
      <c r="AJ112" s="11">
        <f>'OddsRatio_working_3-way'!U112/(3*'OddsRatio_working_3-way'!X112^(1/3))*SIN(('OddsRatio_working_3-way'!Y112+2*PI())/3)</f>
        <v>-0.44707877301562182</v>
      </c>
      <c r="AK112" s="11">
        <f>'OddsRatio_working_3-way'!U112/(3*'OddsRatio_working_3-way'!X112^(1/3))*SIN(('OddsRatio_working_3-way'!Y112+4*PI())/3)</f>
        <v>0.5056359273042268</v>
      </c>
      <c r="AL112" s="11">
        <f>'OddsRatio_working_3-way'!Z112+'OddsRatio_working_3-way'!AF112</f>
        <v>1.1001001773811567</v>
      </c>
      <c r="AM112" s="11">
        <f>'OddsRatio_working_3-way'!AA112+'OddsRatio_working_3-way'!AG112</f>
        <v>-0.65147405506509193</v>
      </c>
      <c r="AN112" s="11">
        <f>'OddsRatio_working_3-way'!AB112+'OddsRatio_working_3-way'!AH112</f>
        <v>-0.44862612231606497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1.1001001773811567</v>
      </c>
      <c r="AS112" s="11">
        <f>IF(('OddsRatio_working_3-way'!X112=0),IF(Q112&gt;0,-Q112^(1/3),(-Q112)^(1/3)),'OddsRatio_working_3-way'!AM112-'OddsRatio_working_3-way'!R112/3)</f>
        <v>-0.65147405506509193</v>
      </c>
      <c r="AT112" s="11">
        <f>IF(('OddsRatio_working_3-way'!X112=0),IF(Q112&gt;0,-Q112^(1/3),(-Q112)^(1/3)),'OddsRatio_working_3-way'!AN112-'OddsRatio_working_3-way'!R112/3)</f>
        <v>-0.44862612231606497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2.31</v>
      </c>
      <c r="B113" s="4">
        <f>IF('True_Odds_Calculator_3-way'!B114="","",'True_Odds_Calculator_3-way'!B114)</f>
        <v>3.32</v>
      </c>
      <c r="C113" s="4">
        <f>IF('True_Odds_Calculator_3-way'!C114="","",'True_Odds_Calculator_3-way'!C114)</f>
        <v>3.29</v>
      </c>
      <c r="D113" s="9">
        <f t="shared" si="26"/>
        <v>0.41883874606902488</v>
      </c>
      <c r="E113" s="9">
        <f t="shared" si="27"/>
        <v>0.28923911725282303</v>
      </c>
      <c r="F113" s="9">
        <f t="shared" si="28"/>
        <v>0.29192213667815242</v>
      </c>
      <c r="G113" s="9">
        <f t="shared" si="29"/>
        <v>1.0592013015729114</v>
      </c>
      <c r="H113" s="9">
        <f t="shared" si="30"/>
        <v>2.3875537050605136</v>
      </c>
      <c r="I113" s="9">
        <f t="shared" si="31"/>
        <v>3.4573470196491543</v>
      </c>
      <c r="J113" s="9">
        <f t="shared" si="32"/>
        <v>3.4255709806019667</v>
      </c>
      <c r="K113" s="11">
        <f t="shared" si="33"/>
        <v>0.4329004329004329</v>
      </c>
      <c r="L113" s="11">
        <f t="shared" si="34"/>
        <v>0.30120481927710846</v>
      </c>
      <c r="M113" s="11">
        <f t="shared" si="35"/>
        <v>0.303951367781155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-0.27583463764662741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0.23462578851307014</v>
      </c>
      <c r="Q113" s="11">
        <f>2*'OddsRatio_working_3-way'!K113*'OddsRatio_working_3-way'!L113*'OddsRatio_working_3-way'!M113</f>
        <v>7.9265469092253432E-2</v>
      </c>
      <c r="R113" s="11">
        <f t="shared" si="36"/>
        <v>0</v>
      </c>
      <c r="S113" s="11">
        <f t="shared" si="37"/>
        <v>-0.85060306607921354</v>
      </c>
      <c r="T113" s="11">
        <f t="shared" si="38"/>
        <v>-0.287365900702437</v>
      </c>
      <c r="U113" s="11">
        <f>'OddsRatio_working_3-way'!S113-'OddsRatio_working_3-way'!R113^2/3</f>
        <v>-0.85060306607921354</v>
      </c>
      <c r="V113" s="11">
        <f>'OddsRatio_working_3-way'!S113*'OddsRatio_working_3-way'!R113/3-2*'OddsRatio_working_3-way'!R113^3/27-'OddsRatio_working_3-way'!T113</f>
        <v>0.287365900702437</v>
      </c>
      <c r="W113" s="11">
        <f>'OddsRatio_working_3-way'!V113^2+4*'OddsRatio_working_3-way'!U113^3/27</f>
        <v>-8.5961092397286998E-3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0.15097621511868317</v>
      </c>
      <c r="Y113" s="11">
        <f>IF('OddsRatio_working_3-way'!W113&gt;=0,IF('OddsRatio_working_3-way'!V113+SQRT('OddsRatio_working_3-way'!W113)&gt;0,0,PI()),ACOS('OddsRatio_working_3-way'!V113/(2*'OddsRatio_working_3-way'!X113)))</f>
        <v>0.31209421332136511</v>
      </c>
      <c r="Z113" s="11">
        <f>'OddsRatio_working_3-way'!X113^(1/3)*COS('OddsRatio_working_3-way'!Y113/3)</f>
        <v>0.52960065078645568</v>
      </c>
      <c r="AA113" s="11">
        <f>'OddsRatio_working_3-way'!X113^(1/3)*COS(('OddsRatio_working_3-way'!Y113+2*PI())/3)</f>
        <v>-0.31268695750204611</v>
      </c>
      <c r="AB113" s="11">
        <f>'OddsRatio_working_3-way'!X113^(1/3)*COS(('OddsRatio_working_3-way'!Y113+4*PI())/3)</f>
        <v>-0.21691369328440971</v>
      </c>
      <c r="AC113" s="11">
        <f>'OddsRatio_working_3-way'!X113^(1/3)*SIN('OddsRatio_working_3-way'!Y113/3)</f>
        <v>5.5294719877221579E-2</v>
      </c>
      <c r="AD113" s="11">
        <f>'OddsRatio_working_3-way'!X113^(1/3)*SIN(('OddsRatio_working_3-way'!Y113+2*PI())/3)</f>
        <v>0.43100025750323101</v>
      </c>
      <c r="AE113" s="11">
        <f>'OddsRatio_working_3-way'!X113^(1/3)*SIN(('OddsRatio_working_3-way'!Y113+4*PI())/3)</f>
        <v>-0.48629497738045258</v>
      </c>
      <c r="AF113" s="11">
        <f>-'OddsRatio_working_3-way'!U113/(3*'OddsRatio_working_3-way'!X113^(1/3))*COS(('OddsRatio_working_3-way'!Y113)/3)</f>
        <v>0.52960065078645568</v>
      </c>
      <c r="AG113" s="11">
        <f>-'OddsRatio_working_3-way'!U113/(3*'OddsRatio_working_3-way'!X113^(1/3))*COS(('OddsRatio_working_3-way'!Y113+2*PI())/3)</f>
        <v>-0.31268695750204611</v>
      </c>
      <c r="AH113" s="11">
        <f>-'OddsRatio_working_3-way'!U113/(3*'OddsRatio_working_3-way'!X113^(1/3))*COS(('OddsRatio_working_3-way'!Y113+4*PI())/3)</f>
        <v>-0.21691369328440971</v>
      </c>
      <c r="AI113" s="11">
        <f>'OddsRatio_working_3-way'!U113/(3*'OddsRatio_working_3-way'!X113^(1/3))*SIN(('OddsRatio_working_3-way'!Y113)/3)</f>
        <v>-5.5294719877221579E-2</v>
      </c>
      <c r="AJ113" s="11">
        <f>'OddsRatio_working_3-way'!U113/(3*'OddsRatio_working_3-way'!X113^(1/3))*SIN(('OddsRatio_working_3-way'!Y113+2*PI())/3)</f>
        <v>-0.43100025750323101</v>
      </c>
      <c r="AK113" s="11">
        <f>'OddsRatio_working_3-way'!U113/(3*'OddsRatio_working_3-way'!X113^(1/3))*SIN(('OddsRatio_working_3-way'!Y113+4*PI())/3)</f>
        <v>0.48629497738045258</v>
      </c>
      <c r="AL113" s="11">
        <f>'OddsRatio_working_3-way'!Z113+'OddsRatio_working_3-way'!AF113</f>
        <v>1.0592013015729114</v>
      </c>
      <c r="AM113" s="11">
        <f>'OddsRatio_working_3-way'!AA113+'OddsRatio_working_3-way'!AG113</f>
        <v>-0.62537391500409223</v>
      </c>
      <c r="AN113" s="11">
        <f>'OddsRatio_working_3-way'!AB113+'OddsRatio_working_3-way'!AH113</f>
        <v>-0.43382738656881942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1.0592013015729114</v>
      </c>
      <c r="AS113" s="11">
        <f>IF(('OddsRatio_working_3-way'!X113=0),IF(Q113&gt;0,-Q113^(1/3),(-Q113)^(1/3)),'OddsRatio_working_3-way'!AM113-'OddsRatio_working_3-way'!R113/3)</f>
        <v>-0.62537391500409223</v>
      </c>
      <c r="AT113" s="11">
        <f>IF(('OddsRatio_working_3-way'!X113=0),IF(Q113&gt;0,-Q113^(1/3),(-Q113)^(1/3)),'OddsRatio_working_3-way'!AN113-'OddsRatio_working_3-way'!R113/3)</f>
        <v>-0.43382738656881942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2.99</v>
      </c>
      <c r="B114" s="4">
        <f>IF('True_Odds_Calculator_3-way'!B115="","",'True_Odds_Calculator_3-way'!B115)</f>
        <v>3.36</v>
      </c>
      <c r="C114" s="4">
        <f>IF('True_Odds_Calculator_3-way'!C115="","",'True_Odds_Calculator_3-way'!C115)</f>
        <v>2.5299999999999998</v>
      </c>
      <c r="D114" s="9">
        <f t="shared" si="26"/>
        <v>0.32538309721914255</v>
      </c>
      <c r="E114" s="9">
        <f t="shared" si="27"/>
        <v>0.28911858236870608</v>
      </c>
      <c r="F114" s="9">
        <f t="shared" si="28"/>
        <v>0.38549832041215132</v>
      </c>
      <c r="G114" s="9">
        <f t="shared" si="29"/>
        <v>1.0418594931063168</v>
      </c>
      <c r="H114" s="9">
        <f t="shared" si="30"/>
        <v>3.0733003912815704</v>
      </c>
      <c r="I114" s="9">
        <f t="shared" si="31"/>
        <v>3.458788403730908</v>
      </c>
      <c r="J114" s="9">
        <f t="shared" si="32"/>
        <v>2.5940450244526643</v>
      </c>
      <c r="K114" s="11">
        <f t="shared" si="33"/>
        <v>0.33444816053511706</v>
      </c>
      <c r="L114" s="11">
        <f t="shared" si="34"/>
        <v>0.29761904761904762</v>
      </c>
      <c r="M114" s="11">
        <f t="shared" si="35"/>
        <v>0.39525691699604748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-0.28269981436333036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0.23133766044919166</v>
      </c>
      <c r="Q114" s="11">
        <f>2*'OddsRatio_working_3-way'!K114*'OddsRatio_working_3-way'!L114*'OddsRatio_working_3-way'!M114</f>
        <v>7.8686279064350911E-2</v>
      </c>
      <c r="R114" s="11">
        <f t="shared" si="36"/>
        <v>0</v>
      </c>
      <c r="S114" s="11">
        <f t="shared" si="37"/>
        <v>-0.81831557254534582</v>
      </c>
      <c r="T114" s="11">
        <f t="shared" si="38"/>
        <v>-0.27833863011746457</v>
      </c>
      <c r="U114" s="11">
        <f>'OddsRatio_working_3-way'!S114-'OddsRatio_working_3-way'!R114^2/3</f>
        <v>-0.81831557254534582</v>
      </c>
      <c r="V114" s="11">
        <f>'OddsRatio_working_3-way'!S114*'OddsRatio_working_3-way'!R114/3-2*'OddsRatio_working_3-way'!R114^3/27-'OddsRatio_working_3-way'!T114</f>
        <v>0.27833863011746457</v>
      </c>
      <c r="W114" s="11">
        <f>'OddsRatio_working_3-way'!V114^2+4*'OddsRatio_working_3-way'!U114^3/27</f>
        <v>-3.709406674265614E-3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0.14246209995112066</v>
      </c>
      <c r="Y114" s="11">
        <f>IF('OddsRatio_working_3-way'!W114&gt;=0,IF('OddsRatio_working_3-way'!V114+SQRT('OddsRatio_working_3-way'!W114)&gt;0,0,PI()),ACOS('OddsRatio_working_3-way'!V114/(2*'OddsRatio_working_3-way'!X114)))</f>
        <v>0.21542052342813367</v>
      </c>
      <c r="Z114" s="11">
        <f>'OddsRatio_working_3-way'!X114^(1/3)*COS('OddsRatio_working_3-way'!Y114/3)</f>
        <v>0.52092974655315838</v>
      </c>
      <c r="AA114" s="11">
        <f>'OddsRatio_working_3-way'!X114^(1/3)*COS(('OddsRatio_working_3-way'!Y114+2*PI())/3)</f>
        <v>-0.29291548965567255</v>
      </c>
      <c r="AB114" s="11">
        <f>'OddsRatio_working_3-way'!X114^(1/3)*COS(('OddsRatio_working_3-way'!Y114+4*PI())/3)</f>
        <v>-0.22801425689748592</v>
      </c>
      <c r="AC114" s="11">
        <f>'OddsRatio_working_3-way'!X114^(1/3)*SIN('OddsRatio_working_3-way'!Y114/3)</f>
        <v>3.7470744203677631E-2</v>
      </c>
      <c r="AD114" s="11">
        <f>'OddsRatio_working_3-way'!X114^(1/3)*SIN(('OddsRatio_working_3-way'!Y114+2*PI())/3)</f>
        <v>0.43240302200018543</v>
      </c>
      <c r="AE114" s="11">
        <f>'OddsRatio_working_3-way'!X114^(1/3)*SIN(('OddsRatio_working_3-way'!Y114+4*PI())/3)</f>
        <v>-0.46987376620386306</v>
      </c>
      <c r="AF114" s="11">
        <f>-'OddsRatio_working_3-way'!U114/(3*'OddsRatio_working_3-way'!X114^(1/3))*COS(('OddsRatio_working_3-way'!Y114)/3)</f>
        <v>0.52092974655315849</v>
      </c>
      <c r="AG114" s="11">
        <f>-'OddsRatio_working_3-way'!U114/(3*'OddsRatio_working_3-way'!X114^(1/3))*COS(('OddsRatio_working_3-way'!Y114+2*PI())/3)</f>
        <v>-0.2929154896556726</v>
      </c>
      <c r="AH114" s="11">
        <f>-'OddsRatio_working_3-way'!U114/(3*'OddsRatio_working_3-way'!X114^(1/3))*COS(('OddsRatio_working_3-way'!Y114+4*PI())/3)</f>
        <v>-0.22801425689748597</v>
      </c>
      <c r="AI114" s="11">
        <f>'OddsRatio_working_3-way'!U114/(3*'OddsRatio_working_3-way'!X114^(1/3))*SIN(('OddsRatio_working_3-way'!Y114)/3)</f>
        <v>-3.7470744203677644E-2</v>
      </c>
      <c r="AJ114" s="11">
        <f>'OddsRatio_working_3-way'!U114/(3*'OddsRatio_working_3-way'!X114^(1/3))*SIN(('OddsRatio_working_3-way'!Y114+2*PI())/3)</f>
        <v>-0.43240302200018554</v>
      </c>
      <c r="AK114" s="11">
        <f>'OddsRatio_working_3-way'!U114/(3*'OddsRatio_working_3-way'!X114^(1/3))*SIN(('OddsRatio_working_3-way'!Y114+4*PI())/3)</f>
        <v>0.46987376620386317</v>
      </c>
      <c r="AL114" s="11">
        <f>'OddsRatio_working_3-way'!Z114+'OddsRatio_working_3-way'!AF114</f>
        <v>1.0418594931063168</v>
      </c>
      <c r="AM114" s="11">
        <f>'OddsRatio_working_3-way'!AA114+'OddsRatio_working_3-way'!AG114</f>
        <v>-0.5858309793113452</v>
      </c>
      <c r="AN114" s="11">
        <f>'OddsRatio_working_3-way'!AB114+'OddsRatio_working_3-way'!AH114</f>
        <v>-0.45602851379497189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1.0418594931063168</v>
      </c>
      <c r="AS114" s="11">
        <f>IF(('OddsRatio_working_3-way'!X114=0),IF(Q114&gt;0,-Q114^(1/3),(-Q114)^(1/3)),'OddsRatio_working_3-way'!AM114-'OddsRatio_working_3-way'!R114/3)</f>
        <v>-0.5858309793113452</v>
      </c>
      <c r="AT114" s="11">
        <f>IF(('OddsRatio_working_3-way'!X114=0),IF(Q114&gt;0,-Q114^(1/3),(-Q114)^(1/3)),'OddsRatio_working_3-way'!AN114-'OddsRatio_working_3-way'!R114/3)</f>
        <v>-0.45602851379497189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2.61</v>
      </c>
      <c r="B115" s="4">
        <f>IF('True_Odds_Calculator_3-way'!B116="","",'True_Odds_Calculator_3-way'!B116)</f>
        <v>3.3</v>
      </c>
      <c r="C115" s="4">
        <f>IF('True_Odds_Calculator_3-way'!C116="","",'True_Odds_Calculator_3-way'!C116)</f>
        <v>2.93</v>
      </c>
      <c r="D115" s="9">
        <f t="shared" si="26"/>
        <v>0.37347057069716971</v>
      </c>
      <c r="E115" s="9">
        <f t="shared" si="27"/>
        <v>0.29441612720266802</v>
      </c>
      <c r="F115" s="9">
        <f t="shared" si="28"/>
        <v>0.33211330210016227</v>
      </c>
      <c r="G115" s="9">
        <f t="shared" si="29"/>
        <v>1.0419795946070212</v>
      </c>
      <c r="H115" s="9">
        <f t="shared" si="30"/>
        <v>2.6775871473173036</v>
      </c>
      <c r="I115" s="9">
        <f t="shared" si="31"/>
        <v>3.3965530675961486</v>
      </c>
      <c r="J115" s="9">
        <f t="shared" si="32"/>
        <v>3.011020617591551</v>
      </c>
      <c r="K115" s="11">
        <f t="shared" si="33"/>
        <v>0.38314176245210729</v>
      </c>
      <c r="L115" s="11">
        <f t="shared" si="34"/>
        <v>0.30303030303030304</v>
      </c>
      <c r="M115" s="11">
        <f t="shared" si="35"/>
        <v>0.34129692832764502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-0.28319719893216422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0.23141461296104113</v>
      </c>
      <c r="Q115" s="11">
        <f>2*'OddsRatio_working_3-way'!K115*'OddsRatio_working_3-way'!L115*'OddsRatio_working_3-way'!M115</f>
        <v>7.9251579781178458E-2</v>
      </c>
      <c r="R115" s="11">
        <f t="shared" si="36"/>
        <v>0</v>
      </c>
      <c r="S115" s="11">
        <f t="shared" si="37"/>
        <v>-0.81715007716751165</v>
      </c>
      <c r="T115" s="11">
        <f t="shared" si="38"/>
        <v>-0.27984591683818888</v>
      </c>
      <c r="U115" s="11">
        <f>'OddsRatio_working_3-way'!S115-'OddsRatio_working_3-way'!R115^2/3</f>
        <v>-0.81715007716751165</v>
      </c>
      <c r="V115" s="11">
        <f>'OddsRatio_working_3-way'!S115*'OddsRatio_working_3-way'!R115/3-2*'OddsRatio_working_3-way'!R115^3/27-'OddsRatio_working_3-way'!T115</f>
        <v>0.27984591683818888</v>
      </c>
      <c r="W115" s="11">
        <f>'OddsRatio_working_3-way'!V115^2+4*'OddsRatio_working_3-way'!U115^3/27</f>
        <v>-2.5216839820351861E-3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0.14215785341746134</v>
      </c>
      <c r="Y115" s="11">
        <f>IF('OddsRatio_working_3-way'!W115&gt;=0,IF('OddsRatio_working_3-way'!V115+SQRT('OddsRatio_working_3-way'!W115)&gt;0,0,PI()),ACOS('OddsRatio_working_3-way'!V115/(2*'OddsRatio_working_3-way'!X115)))</f>
        <v>0.17755329984274804</v>
      </c>
      <c r="Z115" s="11">
        <f>'OddsRatio_working_3-way'!X115^(1/3)*COS('OddsRatio_working_3-way'!Y115/3)</f>
        <v>0.52098979730351058</v>
      </c>
      <c r="AA115" s="11">
        <f>'OddsRatio_working_3-way'!X115^(1/3)*COS(('OddsRatio_working_3-way'!Y115+2*PI())/3)</f>
        <v>-0.28722956942049915</v>
      </c>
      <c r="AB115" s="11">
        <f>'OddsRatio_working_3-way'!X115^(1/3)*COS(('OddsRatio_working_3-way'!Y115+4*PI())/3)</f>
        <v>-0.23376022788301157</v>
      </c>
      <c r="AC115" s="11">
        <f>'OddsRatio_working_3-way'!X115^(1/3)*SIN('OddsRatio_working_3-way'!Y115/3)</f>
        <v>3.0870538730060584E-2</v>
      </c>
      <c r="AD115" s="11">
        <f>'OddsRatio_working_3-way'!X115^(1/3)*SIN(('OddsRatio_working_3-way'!Y115+2*PI())/3)</f>
        <v>0.43575513021231532</v>
      </c>
      <c r="AE115" s="11">
        <f>'OddsRatio_working_3-way'!X115^(1/3)*SIN(('OddsRatio_working_3-way'!Y115+4*PI())/3)</f>
        <v>-0.46662566894237584</v>
      </c>
      <c r="AF115" s="11">
        <f>-'OddsRatio_working_3-way'!U115/(3*'OddsRatio_working_3-way'!X115^(1/3))*COS(('OddsRatio_working_3-way'!Y115)/3)</f>
        <v>0.52098979730351058</v>
      </c>
      <c r="AG115" s="11">
        <f>-'OddsRatio_working_3-way'!U115/(3*'OddsRatio_working_3-way'!X115^(1/3))*COS(('OddsRatio_working_3-way'!Y115+2*PI())/3)</f>
        <v>-0.28722956942049915</v>
      </c>
      <c r="AH115" s="11">
        <f>-'OddsRatio_working_3-way'!U115/(3*'OddsRatio_working_3-way'!X115^(1/3))*COS(('OddsRatio_working_3-way'!Y115+4*PI())/3)</f>
        <v>-0.23376022788301157</v>
      </c>
      <c r="AI115" s="11">
        <f>'OddsRatio_working_3-way'!U115/(3*'OddsRatio_working_3-way'!X115^(1/3))*SIN(('OddsRatio_working_3-way'!Y115)/3)</f>
        <v>-3.0870538730060584E-2</v>
      </c>
      <c r="AJ115" s="11">
        <f>'OddsRatio_working_3-way'!U115/(3*'OddsRatio_working_3-way'!X115^(1/3))*SIN(('OddsRatio_working_3-way'!Y115+2*PI())/3)</f>
        <v>-0.43575513021231532</v>
      </c>
      <c r="AK115" s="11">
        <f>'OddsRatio_working_3-way'!U115/(3*'OddsRatio_working_3-way'!X115^(1/3))*SIN(('OddsRatio_working_3-way'!Y115+4*PI())/3)</f>
        <v>0.46662566894237584</v>
      </c>
      <c r="AL115" s="11">
        <f>'OddsRatio_working_3-way'!Z115+'OddsRatio_working_3-way'!AF115</f>
        <v>1.0419795946070212</v>
      </c>
      <c r="AM115" s="11">
        <f>'OddsRatio_working_3-way'!AA115+'OddsRatio_working_3-way'!AG115</f>
        <v>-0.57445913884099831</v>
      </c>
      <c r="AN115" s="11">
        <f>'OddsRatio_working_3-way'!AB115+'OddsRatio_working_3-way'!AH115</f>
        <v>-0.46752045576602314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1.0419795946070212</v>
      </c>
      <c r="AS115" s="11">
        <f>IF(('OddsRatio_working_3-way'!X115=0),IF(Q115&gt;0,-Q115^(1/3),(-Q115)^(1/3)),'OddsRatio_working_3-way'!AM115-'OddsRatio_working_3-way'!R115/3)</f>
        <v>-0.57445913884099831</v>
      </c>
      <c r="AT115" s="11">
        <f>IF(('OddsRatio_working_3-way'!X115=0),IF(Q115&gt;0,-Q115^(1/3),(-Q115)^(1/3)),'OddsRatio_working_3-way'!AN115-'OddsRatio_working_3-way'!R115/3)</f>
        <v>-0.46752045576602314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3.22</v>
      </c>
      <c r="B116" s="4">
        <f>IF('True_Odds_Calculator_3-way'!B117="","",'True_Odds_Calculator_3-way'!B117)</f>
        <v>3.19</v>
      </c>
      <c r="C116" s="4">
        <f>IF('True_Odds_Calculator_3-way'!C117="","",'True_Odds_Calculator_3-way'!C117)</f>
        <v>2.41</v>
      </c>
      <c r="D116" s="9">
        <f t="shared" si="26"/>
        <v>0.29816984413477793</v>
      </c>
      <c r="E116" s="9">
        <f t="shared" si="27"/>
        <v>0.30102482112299478</v>
      </c>
      <c r="F116" s="9">
        <f t="shared" si="28"/>
        <v>0.40080533474222707</v>
      </c>
      <c r="G116" s="9">
        <f t="shared" si="29"/>
        <v>1.0602672136968303</v>
      </c>
      <c r="H116" s="9">
        <f t="shared" si="30"/>
        <v>3.3537932144069629</v>
      </c>
      <c r="I116" s="9">
        <f t="shared" si="31"/>
        <v>3.3219851979960588</v>
      </c>
      <c r="J116" s="9">
        <f t="shared" si="32"/>
        <v>2.494976771312531</v>
      </c>
      <c r="K116" s="11">
        <f t="shared" si="33"/>
        <v>0.3105590062111801</v>
      </c>
      <c r="L116" s="11">
        <f t="shared" si="34"/>
        <v>0.31347962382445144</v>
      </c>
      <c r="M116" s="11">
        <f t="shared" si="35"/>
        <v>0.41493775933609955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-0.27691890434585464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0.23510365849569695</v>
      </c>
      <c r="Q116" s="11">
        <f>2*'OddsRatio_working_3-way'!K116*'OddsRatio_working_3-way'!L116*'OddsRatio_working_3-way'!M116</f>
        <v>8.0791635221888966E-2</v>
      </c>
      <c r="R116" s="11">
        <f t="shared" si="36"/>
        <v>0</v>
      </c>
      <c r="S116" s="11">
        <f t="shared" si="37"/>
        <v>-0.84899822585628526</v>
      </c>
      <c r="T116" s="11">
        <f t="shared" si="38"/>
        <v>-0.29175196764820793</v>
      </c>
      <c r="U116" s="11">
        <f>'OddsRatio_working_3-way'!S116-'OddsRatio_working_3-way'!R116^2/3</f>
        <v>-0.84899822585628526</v>
      </c>
      <c r="V116" s="11">
        <f>'OddsRatio_working_3-way'!S116*'OddsRatio_working_3-way'!R116/3-2*'OddsRatio_working_3-way'!R116^3/27-'OddsRatio_working_3-way'!T116</f>
        <v>0.29175196764820793</v>
      </c>
      <c r="W116" s="11">
        <f>'OddsRatio_working_3-way'!V116^2+4*'OddsRatio_working_3-way'!U116^3/27</f>
        <v>-5.5409690170028503E-3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0.15054914450404877</v>
      </c>
      <c r="Y116" s="11">
        <f>IF('OddsRatio_working_3-way'!W116&gt;=0,IF('OddsRatio_working_3-way'!V116+SQRT('OddsRatio_working_3-way'!W116)&gt;0,0,PI()),ACOS('OddsRatio_working_3-way'!V116/(2*'OddsRatio_working_3-way'!X116)))</f>
        <v>0.24981071354121887</v>
      </c>
      <c r="Z116" s="11">
        <f>'OddsRatio_working_3-way'!X116^(1/3)*COS('OddsRatio_working_3-way'!Y116/3)</f>
        <v>0.53013360684841526</v>
      </c>
      <c r="AA116" s="11">
        <f>'OddsRatio_working_3-way'!X116^(1/3)*COS(('OddsRatio_working_3-way'!Y116+2*PI())/3)</f>
        <v>-0.30338554076625479</v>
      </c>
      <c r="AB116" s="11">
        <f>'OddsRatio_working_3-way'!X116^(1/3)*COS(('OddsRatio_working_3-way'!Y116+4*PI())/3)</f>
        <v>-0.22674806608216064</v>
      </c>
      <c r="AC116" s="11">
        <f>'OddsRatio_working_3-way'!X116^(1/3)*SIN('OddsRatio_working_3-way'!Y116/3)</f>
        <v>4.4246666638874846E-2</v>
      </c>
      <c r="AD116" s="11">
        <f>'OddsRatio_working_3-way'!X116^(1/3)*SIN(('OddsRatio_working_3-way'!Y116+2*PI())/3)</f>
        <v>0.43698583761116222</v>
      </c>
      <c r="AE116" s="11">
        <f>'OddsRatio_working_3-way'!X116^(1/3)*SIN(('OddsRatio_working_3-way'!Y116+4*PI())/3)</f>
        <v>-0.48123250425003711</v>
      </c>
      <c r="AF116" s="11">
        <f>-'OddsRatio_working_3-way'!U116/(3*'OddsRatio_working_3-way'!X116^(1/3))*COS(('OddsRatio_working_3-way'!Y116)/3)</f>
        <v>0.53013360684841504</v>
      </c>
      <c r="AG116" s="11">
        <f>-'OddsRatio_working_3-way'!U116/(3*'OddsRatio_working_3-way'!X116^(1/3))*COS(('OddsRatio_working_3-way'!Y116+2*PI())/3)</f>
        <v>-0.30338554076625462</v>
      </c>
      <c r="AH116" s="11">
        <f>-'OddsRatio_working_3-way'!U116/(3*'OddsRatio_working_3-way'!X116^(1/3))*COS(('OddsRatio_working_3-way'!Y116+4*PI())/3)</f>
        <v>-0.22674806608216053</v>
      </c>
      <c r="AI116" s="11">
        <f>'OddsRatio_working_3-way'!U116/(3*'OddsRatio_working_3-way'!X116^(1/3))*SIN(('OddsRatio_working_3-way'!Y116)/3)</f>
        <v>-4.4246666638874825E-2</v>
      </c>
      <c r="AJ116" s="11">
        <f>'OddsRatio_working_3-way'!U116/(3*'OddsRatio_working_3-way'!X116^(1/3))*SIN(('OddsRatio_working_3-way'!Y116+2*PI())/3)</f>
        <v>-0.436985837611162</v>
      </c>
      <c r="AK116" s="11">
        <f>'OddsRatio_working_3-way'!U116/(3*'OddsRatio_working_3-way'!X116^(1/3))*SIN(('OddsRatio_working_3-way'!Y116+4*PI())/3)</f>
        <v>0.48123250425003689</v>
      </c>
      <c r="AL116" s="11">
        <f>'OddsRatio_working_3-way'!Z116+'OddsRatio_working_3-way'!AF116</f>
        <v>1.0602672136968303</v>
      </c>
      <c r="AM116" s="11">
        <f>'OddsRatio_working_3-way'!AA116+'OddsRatio_working_3-way'!AG116</f>
        <v>-0.60677108153250936</v>
      </c>
      <c r="AN116" s="11">
        <f>'OddsRatio_working_3-way'!AB116+'OddsRatio_working_3-way'!AH116</f>
        <v>-0.45349613216432116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1.0602672136968303</v>
      </c>
      <c r="AS116" s="11">
        <f>IF(('OddsRatio_working_3-way'!X116=0),IF(Q116&gt;0,-Q116^(1/3),(-Q116)^(1/3)),'OddsRatio_working_3-way'!AM116-'OddsRatio_working_3-way'!R116/3)</f>
        <v>-0.60677108153250936</v>
      </c>
      <c r="AT116" s="11">
        <f>IF(('OddsRatio_working_3-way'!X116=0),IF(Q116&gt;0,-Q116^(1/3),(-Q116)^(1/3)),'OddsRatio_working_3-way'!AN116-'OddsRatio_working_3-way'!R116/3)</f>
        <v>-0.45349613216432116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1.88</v>
      </c>
      <c r="B117" s="4">
        <f>IF('True_Odds_Calculator_3-way'!B118="","",'True_Odds_Calculator_3-way'!B118)</f>
        <v>3.94</v>
      </c>
      <c r="C117" s="4">
        <f>IF('True_Odds_Calculator_3-way'!C118="","",'True_Odds_Calculator_3-way'!C118)</f>
        <v>4.13</v>
      </c>
      <c r="D117" s="9">
        <f t="shared" si="26"/>
        <v>0.52067818566117485</v>
      </c>
      <c r="E117" s="9">
        <f t="shared" si="27"/>
        <v>0.24536579340821282</v>
      </c>
      <c r="F117" s="9">
        <f t="shared" si="28"/>
        <v>0.23395602093061238</v>
      </c>
      <c r="G117" s="9">
        <f t="shared" si="29"/>
        <v>1.0461046668179983</v>
      </c>
      <c r="H117" s="9">
        <f t="shared" si="30"/>
        <v>1.9205721067998385</v>
      </c>
      <c r="I117" s="9">
        <f t="shared" si="31"/>
        <v>4.0755477204449164</v>
      </c>
      <c r="J117" s="9">
        <f t="shared" si="32"/>
        <v>4.2743076071403356</v>
      </c>
      <c r="K117" s="11">
        <f t="shared" si="33"/>
        <v>0.53191489361702127</v>
      </c>
      <c r="L117" s="11">
        <f t="shared" si="34"/>
        <v>0.25380710659898476</v>
      </c>
      <c r="M117" s="11">
        <f t="shared" si="35"/>
        <v>0.24213075060532688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-0.2647099203523462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0.22718553795051058</v>
      </c>
      <c r="Q117" s="11">
        <f>2*'OddsRatio_working_3-way'!K117*'OddsRatio_working_3-way'!L117*'OddsRatio_working_3-way'!M117</f>
        <v>6.5377133223168502E-2</v>
      </c>
      <c r="R117" s="11">
        <f t="shared" si="36"/>
        <v>0</v>
      </c>
      <c r="S117" s="11">
        <f t="shared" si="37"/>
        <v>-0.85824338448710868</v>
      </c>
      <c r="T117" s="11">
        <f t="shared" si="38"/>
        <v>-0.2469765135214701</v>
      </c>
      <c r="U117" s="11">
        <f>'OddsRatio_working_3-way'!S117-'OddsRatio_working_3-way'!R117^2/3</f>
        <v>-0.85824338448710868</v>
      </c>
      <c r="V117" s="11">
        <f>'OddsRatio_working_3-way'!S117*'OddsRatio_working_3-way'!R117/3-2*'OddsRatio_working_3-way'!R117^3/27-'OddsRatio_working_3-way'!T117</f>
        <v>0.2469765135214701</v>
      </c>
      <c r="W117" s="11">
        <f>'OddsRatio_working_3-way'!V117^2+4*'OddsRatio_working_3-way'!U117^3/27</f>
        <v>-3.2656879869609738E-2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0.15301493236023619</v>
      </c>
      <c r="Y117" s="11">
        <f>IF('OddsRatio_working_3-way'!W117&gt;=0,IF('OddsRatio_working_3-way'!V117+SQRT('OddsRatio_working_3-way'!W117)&gt;0,0,PI()),ACOS('OddsRatio_working_3-way'!V117/(2*'OddsRatio_working_3-way'!X117)))</f>
        <v>0.6316843695135127</v>
      </c>
      <c r="Z117" s="11">
        <f>'OddsRatio_working_3-way'!X117^(1/3)*COS('OddsRatio_working_3-way'!Y117/3)</f>
        <v>0.52305233340899926</v>
      </c>
      <c r="AA117" s="11">
        <f>'OddsRatio_working_3-way'!X117^(1/3)*COS(('OddsRatio_working_3-way'!Y117+2*PI())/3)</f>
        <v>-0.35834062073037337</v>
      </c>
      <c r="AB117" s="11">
        <f>'OddsRatio_working_3-way'!X117^(1/3)*COS(('OddsRatio_working_3-way'!Y117+4*PI())/3)</f>
        <v>-0.16471171267862597</v>
      </c>
      <c r="AC117" s="11">
        <f>'OddsRatio_working_3-way'!X117^(1/3)*SIN('OddsRatio_working_3-way'!Y117/3)</f>
        <v>0.11179170218656961</v>
      </c>
      <c r="AD117" s="11">
        <f>'OddsRatio_working_3-way'!X117^(1/3)*SIN(('OddsRatio_working_3-way'!Y117+2*PI())/3)</f>
        <v>0.39708075714763658</v>
      </c>
      <c r="AE117" s="11">
        <f>'OddsRatio_working_3-way'!X117^(1/3)*SIN(('OddsRatio_working_3-way'!Y117+4*PI())/3)</f>
        <v>-0.50887245933420622</v>
      </c>
      <c r="AF117" s="11">
        <f>-'OddsRatio_working_3-way'!U117/(3*'OddsRatio_working_3-way'!X117^(1/3))*COS(('OddsRatio_working_3-way'!Y117)/3)</f>
        <v>0.52305233340899915</v>
      </c>
      <c r="AG117" s="11">
        <f>-'OddsRatio_working_3-way'!U117/(3*'OddsRatio_working_3-way'!X117^(1/3))*COS(('OddsRatio_working_3-way'!Y117+2*PI())/3)</f>
        <v>-0.35834062073037332</v>
      </c>
      <c r="AH117" s="11">
        <f>-'OddsRatio_working_3-way'!U117/(3*'OddsRatio_working_3-way'!X117^(1/3))*COS(('OddsRatio_working_3-way'!Y117+4*PI())/3)</f>
        <v>-0.16471171267862594</v>
      </c>
      <c r="AI117" s="11">
        <f>'OddsRatio_working_3-way'!U117/(3*'OddsRatio_working_3-way'!X117^(1/3))*SIN(('OddsRatio_working_3-way'!Y117)/3)</f>
        <v>-0.11179170218656959</v>
      </c>
      <c r="AJ117" s="11">
        <f>'OddsRatio_working_3-way'!U117/(3*'OddsRatio_working_3-way'!X117^(1/3))*SIN(('OddsRatio_working_3-way'!Y117+2*PI())/3)</f>
        <v>-0.39708075714763647</v>
      </c>
      <c r="AK117" s="11">
        <f>'OddsRatio_working_3-way'!U117/(3*'OddsRatio_working_3-way'!X117^(1/3))*SIN(('OddsRatio_working_3-way'!Y117+4*PI())/3)</f>
        <v>0.50887245933420611</v>
      </c>
      <c r="AL117" s="11">
        <f>'OddsRatio_working_3-way'!Z117+'OddsRatio_working_3-way'!AF117</f>
        <v>1.0461046668179983</v>
      </c>
      <c r="AM117" s="11">
        <f>'OddsRatio_working_3-way'!AA117+'OddsRatio_working_3-way'!AG117</f>
        <v>-0.71668124146074663</v>
      </c>
      <c r="AN117" s="11">
        <f>'OddsRatio_working_3-way'!AB117+'OddsRatio_working_3-way'!AH117</f>
        <v>-0.32942342535725189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1.0461046668179983</v>
      </c>
      <c r="AS117" s="11">
        <f>IF(('OddsRatio_working_3-way'!X117=0),IF(Q117&gt;0,-Q117^(1/3),(-Q117)^(1/3)),'OddsRatio_working_3-way'!AM117-'OddsRatio_working_3-way'!R117/3)</f>
        <v>-0.71668124146074663</v>
      </c>
      <c r="AT117" s="11">
        <f>IF(('OddsRatio_working_3-way'!X117=0),IF(Q117&gt;0,-Q117^(1/3),(-Q117)^(1/3)),'OddsRatio_working_3-way'!AN117-'OddsRatio_working_3-way'!R117/3)</f>
        <v>-0.32942342535725189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2.5</v>
      </c>
      <c r="B118" s="4">
        <f>IF('True_Odds_Calculator_3-way'!B119="","",'True_Odds_Calculator_3-way'!B119)</f>
        <v>3.44</v>
      </c>
      <c r="C118" s="4">
        <f>IF('True_Odds_Calculator_3-way'!C119="","",'True_Odds_Calculator_3-way'!C119)</f>
        <v>2.97</v>
      </c>
      <c r="D118" s="9">
        <f t="shared" si="26"/>
        <v>0.3901568047400461</v>
      </c>
      <c r="E118" s="9">
        <f t="shared" si="27"/>
        <v>0.28227877592415535</v>
      </c>
      <c r="F118" s="9">
        <f t="shared" si="28"/>
        <v>0.32756441933579872</v>
      </c>
      <c r="G118" s="9">
        <f t="shared" si="29"/>
        <v>1.0420480310325155</v>
      </c>
      <c r="H118" s="9">
        <f t="shared" si="30"/>
        <v>2.5630720465487729</v>
      </c>
      <c r="I118" s="9">
        <f t="shared" si="31"/>
        <v>3.5425971957193374</v>
      </c>
      <c r="J118" s="9">
        <f t="shared" si="32"/>
        <v>3.0528346211340556</v>
      </c>
      <c r="K118" s="11">
        <f t="shared" si="33"/>
        <v>0.4</v>
      </c>
      <c r="L118" s="11">
        <f t="shared" si="34"/>
        <v>0.29069767441860467</v>
      </c>
      <c r="M118" s="11">
        <f t="shared" si="35"/>
        <v>0.33670033670033667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-0.28228799624148471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0.23138360347662679</v>
      </c>
      <c r="Q118" s="11">
        <f>2*'OddsRatio_working_3-way'!K118*'OddsRatio_working_3-way'!L118*'OddsRatio_working_3-way'!M118</f>
        <v>7.8302403883799235E-2</v>
      </c>
      <c r="R118" s="11">
        <f t="shared" si="36"/>
        <v>0</v>
      </c>
      <c r="S118" s="11">
        <f t="shared" si="37"/>
        <v>-0.81967213114754089</v>
      </c>
      <c r="T118" s="11">
        <f t="shared" si="38"/>
        <v>-0.27738481595517456</v>
      </c>
      <c r="U118" s="11">
        <f>'OddsRatio_working_3-way'!S118-'OddsRatio_working_3-way'!R118^2/3</f>
        <v>-0.81967213114754089</v>
      </c>
      <c r="V118" s="11">
        <f>'OddsRatio_working_3-way'!S118*'OddsRatio_working_3-way'!R118/3-2*'OddsRatio_working_3-way'!R118^3/27-'OddsRatio_working_3-way'!T118</f>
        <v>0.27738481595517456</v>
      </c>
      <c r="W118" s="11">
        <f>'OddsRatio_working_3-way'!V118^2+4*'OddsRatio_working_3-way'!U118^3/27</f>
        <v>-4.6438694124199958E-3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0.14281649548888431</v>
      </c>
      <c r="Y118" s="11">
        <f>IF('OddsRatio_working_3-way'!W118&gt;=0,IF('OddsRatio_working_3-way'!V118+SQRT('OddsRatio_working_3-way'!W118)&gt;0,0,PI()),ACOS('OddsRatio_working_3-way'!V118/(2*'OddsRatio_working_3-way'!X118)))</f>
        <v>0.24090200385048766</v>
      </c>
      <c r="Z118" s="11">
        <f>'OddsRatio_working_3-way'!X118^(1/3)*COS('OddsRatio_working_3-way'!Y118/3)</f>
        <v>0.52102401551625777</v>
      </c>
      <c r="AA118" s="11">
        <f>'OddsRatio_working_3-way'!X118^(1/3)*COS(('OddsRatio_working_3-way'!Y118+2*PI())/3)</f>
        <v>-0.29682335899119344</v>
      </c>
      <c r="AB118" s="11">
        <f>'OddsRatio_working_3-way'!X118^(1/3)*COS(('OddsRatio_working_3-way'!Y118+4*PI())/3)</f>
        <v>-0.22420065652506449</v>
      </c>
      <c r="AC118" s="11">
        <f>'OddsRatio_working_3-way'!X118^(1/3)*SIN('OddsRatio_working_3-way'!Y118/3)</f>
        <v>4.1928736818097577E-2</v>
      </c>
      <c r="AD118" s="11">
        <f>'OddsRatio_working_3-way'!X118^(1/3)*SIN(('OddsRatio_working_3-way'!Y118+2*PI())/3)</f>
        <v>0.43025566500980789</v>
      </c>
      <c r="AE118" s="11">
        <f>'OddsRatio_working_3-way'!X118^(1/3)*SIN(('OddsRatio_working_3-way'!Y118+4*PI())/3)</f>
        <v>-0.47218440182790561</v>
      </c>
      <c r="AF118" s="11">
        <f>-'OddsRatio_working_3-way'!U118/(3*'OddsRatio_working_3-way'!X118^(1/3))*COS(('OddsRatio_working_3-way'!Y118)/3)</f>
        <v>0.52102401551625777</v>
      </c>
      <c r="AG118" s="11">
        <f>-'OddsRatio_working_3-way'!U118/(3*'OddsRatio_working_3-way'!X118^(1/3))*COS(('OddsRatio_working_3-way'!Y118+2*PI())/3)</f>
        <v>-0.29682335899119344</v>
      </c>
      <c r="AH118" s="11">
        <f>-'OddsRatio_working_3-way'!U118/(3*'OddsRatio_working_3-way'!X118^(1/3))*COS(('OddsRatio_working_3-way'!Y118+4*PI())/3)</f>
        <v>-0.22420065652506449</v>
      </c>
      <c r="AI118" s="11">
        <f>'OddsRatio_working_3-way'!U118/(3*'OddsRatio_working_3-way'!X118^(1/3))*SIN(('OddsRatio_working_3-way'!Y118)/3)</f>
        <v>-4.1928736818097577E-2</v>
      </c>
      <c r="AJ118" s="11">
        <f>'OddsRatio_working_3-way'!U118/(3*'OddsRatio_working_3-way'!X118^(1/3))*SIN(('OddsRatio_working_3-way'!Y118+2*PI())/3)</f>
        <v>-0.43025566500980789</v>
      </c>
      <c r="AK118" s="11">
        <f>'OddsRatio_working_3-way'!U118/(3*'OddsRatio_working_3-way'!X118^(1/3))*SIN(('OddsRatio_working_3-way'!Y118+4*PI())/3)</f>
        <v>0.47218440182790561</v>
      </c>
      <c r="AL118" s="11">
        <f>'OddsRatio_working_3-way'!Z118+'OddsRatio_working_3-way'!AF118</f>
        <v>1.0420480310325155</v>
      </c>
      <c r="AM118" s="11">
        <f>'OddsRatio_working_3-way'!AA118+'OddsRatio_working_3-way'!AG118</f>
        <v>-0.59364671798238688</v>
      </c>
      <c r="AN118" s="11">
        <f>'OddsRatio_working_3-way'!AB118+'OddsRatio_working_3-way'!AH118</f>
        <v>-0.44840131305012898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1.0420480310325155</v>
      </c>
      <c r="AS118" s="11">
        <f>IF(('OddsRatio_working_3-way'!X118=0),IF(Q118&gt;0,-Q118^(1/3),(-Q118)^(1/3)),'OddsRatio_working_3-way'!AM118-'OddsRatio_working_3-way'!R118/3)</f>
        <v>-0.59364671798238688</v>
      </c>
      <c r="AT118" s="11">
        <f>IF(('OddsRatio_working_3-way'!X118=0),IF(Q118&gt;0,-Q118^(1/3),(-Q118)^(1/3)),'OddsRatio_working_3-way'!AN118-'OddsRatio_working_3-way'!R118/3)</f>
        <v>-0.44840131305012898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2.42</v>
      </c>
      <c r="B119" s="4">
        <f>IF('True_Odds_Calculator_3-way'!B120="","",'True_Odds_Calculator_3-way'!B120)</f>
        <v>3.43</v>
      </c>
      <c r="C119" s="4">
        <f>IF('True_Odds_Calculator_3-way'!C120="","",'True_Odds_Calculator_3-way'!C120)</f>
        <v>3.09</v>
      </c>
      <c r="D119" s="9">
        <f t="shared" si="26"/>
        <v>0.40288630798428726</v>
      </c>
      <c r="E119" s="9">
        <f t="shared" si="27"/>
        <v>0.28278525406105098</v>
      </c>
      <c r="F119" s="9">
        <f t="shared" si="28"/>
        <v>0.31432843795466153</v>
      </c>
      <c r="G119" s="9">
        <f t="shared" si="29"/>
        <v>1.0437252189455519</v>
      </c>
      <c r="H119" s="9">
        <f t="shared" si="30"/>
        <v>2.4820898109026839</v>
      </c>
      <c r="I119" s="9">
        <f t="shared" si="31"/>
        <v>3.536252282037692</v>
      </c>
      <c r="J119" s="9">
        <f t="shared" si="32"/>
        <v>3.1813857075962026</v>
      </c>
      <c r="K119" s="11">
        <f t="shared" si="33"/>
        <v>0.41322314049586778</v>
      </c>
      <c r="L119" s="11">
        <f t="shared" si="34"/>
        <v>0.29154518950437314</v>
      </c>
      <c r="M119" s="11">
        <f t="shared" si="35"/>
        <v>0.3236245954692557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-0.28117256232968513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0.23158929439888429</v>
      </c>
      <c r="Q119" s="11">
        <f>2*'OddsRatio_working_3-way'!K119*'OddsRatio_working_3-way'!L119*'OddsRatio_working_3-way'!M119</f>
        <v>7.7976193400297725E-2</v>
      </c>
      <c r="R119" s="11">
        <f t="shared" si="36"/>
        <v>0</v>
      </c>
      <c r="S119" s="11">
        <f t="shared" si="37"/>
        <v>-0.82365538258792603</v>
      </c>
      <c r="T119" s="11">
        <f t="shared" si="38"/>
        <v>-0.27732504464239927</v>
      </c>
      <c r="U119" s="11">
        <f>'OddsRatio_working_3-way'!S119-'OddsRatio_working_3-way'!R119^2/3</f>
        <v>-0.82365538258792603</v>
      </c>
      <c r="V119" s="11">
        <f>'OddsRatio_working_3-way'!S119*'OddsRatio_working_3-way'!R119/3-2*'OddsRatio_working_3-way'!R119^3/27-'OddsRatio_working_3-way'!T119</f>
        <v>0.27732504464239927</v>
      </c>
      <c r="W119" s="11">
        <f>'OddsRatio_working_3-way'!V119^2+4*'OddsRatio_working_3-way'!U119^3/27</f>
        <v>-5.8722354186425268E-3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0.14385879865735643</v>
      </c>
      <c r="Y119" s="11">
        <f>IF('OddsRatio_working_3-way'!W119&gt;=0,IF('OddsRatio_working_3-way'!V119+SQRT('OddsRatio_working_3-way'!W119)&gt;0,0,PI()),ACOS('OddsRatio_working_3-way'!V119/(2*'OddsRatio_working_3-way'!X119)))</f>
        <v>0.26959317732875898</v>
      </c>
      <c r="Z119" s="11">
        <f>'OddsRatio_working_3-way'!X119^(1/3)*COS('OddsRatio_working_3-way'!Y119/3)</f>
        <v>0.52186260947277596</v>
      </c>
      <c r="AA119" s="11">
        <f>'OddsRatio_working_3-way'!X119^(1/3)*COS(('OddsRatio_working_3-way'!Y119+2*PI())/3)</f>
        <v>-0.30165486392121582</v>
      </c>
      <c r="AB119" s="11">
        <f>'OddsRatio_working_3-way'!X119^(1/3)*COS(('OddsRatio_working_3-way'!Y119+4*PI())/3)</f>
        <v>-0.2202077455515605</v>
      </c>
      <c r="AC119" s="11">
        <f>'OddsRatio_working_3-way'!X119^(1/3)*SIN('OddsRatio_working_3-way'!Y119/3)</f>
        <v>4.7023515715440008E-2</v>
      </c>
      <c r="AD119" s="11">
        <f>'OddsRatio_working_3-way'!X119^(1/3)*SIN(('OddsRatio_working_3-way'!Y119+2*PI())/3)</f>
        <v>0.42843451923094167</v>
      </c>
      <c r="AE119" s="11">
        <f>'OddsRatio_working_3-way'!X119^(1/3)*SIN(('OddsRatio_working_3-way'!Y119+4*PI())/3)</f>
        <v>-0.4754580349463815</v>
      </c>
      <c r="AF119" s="11">
        <f>-'OddsRatio_working_3-way'!U119/(3*'OddsRatio_working_3-way'!X119^(1/3))*COS(('OddsRatio_working_3-way'!Y119)/3)</f>
        <v>0.52186260947277596</v>
      </c>
      <c r="AG119" s="11">
        <f>-'OddsRatio_working_3-way'!U119/(3*'OddsRatio_working_3-way'!X119^(1/3))*COS(('OddsRatio_working_3-way'!Y119+2*PI())/3)</f>
        <v>-0.30165486392121582</v>
      </c>
      <c r="AH119" s="11">
        <f>-'OddsRatio_working_3-way'!U119/(3*'OddsRatio_working_3-way'!X119^(1/3))*COS(('OddsRatio_working_3-way'!Y119+4*PI())/3)</f>
        <v>-0.2202077455515605</v>
      </c>
      <c r="AI119" s="11">
        <f>'OddsRatio_working_3-way'!U119/(3*'OddsRatio_working_3-way'!X119^(1/3))*SIN(('OddsRatio_working_3-way'!Y119)/3)</f>
        <v>-4.7023515715440008E-2</v>
      </c>
      <c r="AJ119" s="11">
        <f>'OddsRatio_working_3-way'!U119/(3*'OddsRatio_working_3-way'!X119^(1/3))*SIN(('OddsRatio_working_3-way'!Y119+2*PI())/3)</f>
        <v>-0.42843451923094167</v>
      </c>
      <c r="AK119" s="11">
        <f>'OddsRatio_working_3-way'!U119/(3*'OddsRatio_working_3-way'!X119^(1/3))*SIN(('OddsRatio_working_3-way'!Y119+4*PI())/3)</f>
        <v>0.4754580349463815</v>
      </c>
      <c r="AL119" s="11">
        <f>'OddsRatio_working_3-way'!Z119+'OddsRatio_working_3-way'!AF119</f>
        <v>1.0437252189455519</v>
      </c>
      <c r="AM119" s="11">
        <f>'OddsRatio_working_3-way'!AA119+'OddsRatio_working_3-way'!AG119</f>
        <v>-0.60330972784243164</v>
      </c>
      <c r="AN119" s="11">
        <f>'OddsRatio_working_3-way'!AB119+'OddsRatio_working_3-way'!AH119</f>
        <v>-0.440415491103121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1.0437252189455519</v>
      </c>
      <c r="AS119" s="11">
        <f>IF(('OddsRatio_working_3-way'!X119=0),IF(Q119&gt;0,-Q119^(1/3),(-Q119)^(1/3)),'OddsRatio_working_3-way'!AM119-'OddsRatio_working_3-way'!R119/3)</f>
        <v>-0.60330972784243164</v>
      </c>
      <c r="AT119" s="11">
        <f>IF(('OddsRatio_working_3-way'!X119=0),IF(Q119&gt;0,-Q119^(1/3),(-Q119)^(1/3)),'OddsRatio_working_3-way'!AN119-'OddsRatio_working_3-way'!R119/3)</f>
        <v>-0.440415491103121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2.31</v>
      </c>
      <c r="B120" s="4">
        <f>IF('True_Odds_Calculator_3-way'!B121="","",'True_Odds_Calculator_3-way'!B121)</f>
        <v>3.31</v>
      </c>
      <c r="C120" s="4">
        <f>IF('True_Odds_Calculator_3-way'!C121="","",'True_Odds_Calculator_3-way'!C121)</f>
        <v>3.48</v>
      </c>
      <c r="D120" s="9">
        <f t="shared" si="26"/>
        <v>0.42456866334831606</v>
      </c>
      <c r="E120" s="9">
        <f t="shared" si="27"/>
        <v>0.29499082685981898</v>
      </c>
      <c r="F120" s="9">
        <f t="shared" si="28"/>
        <v>0.28044050979186513</v>
      </c>
      <c r="G120" s="9">
        <f t="shared" si="29"/>
        <v>1.0346042943097769</v>
      </c>
      <c r="H120" s="9">
        <f t="shared" si="30"/>
        <v>2.3553316255458077</v>
      </c>
      <c r="I120" s="9">
        <f t="shared" si="31"/>
        <v>3.389935919855585</v>
      </c>
      <c r="J120" s="9">
        <f t="shared" si="32"/>
        <v>3.565818649888246</v>
      </c>
      <c r="K120" s="11">
        <f t="shared" si="33"/>
        <v>0.4329004329004329</v>
      </c>
      <c r="L120" s="11">
        <f t="shared" si="34"/>
        <v>0.30211480362537763</v>
      </c>
      <c r="M120" s="11">
        <f t="shared" si="35"/>
        <v>0.28735632183908044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-0.28204326839601357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0.22925067200512561</v>
      </c>
      <c r="Q120" s="11">
        <f>2*'OddsRatio_working_3-way'!K120*'OddsRatio_working_3-way'!L120*'OddsRatio_working_3-way'!M120</f>
        <v>7.5164154755778867E-2</v>
      </c>
      <c r="R120" s="11">
        <f t="shared" si="36"/>
        <v>0</v>
      </c>
      <c r="S120" s="11">
        <f t="shared" si="37"/>
        <v>-0.81282093101841912</v>
      </c>
      <c r="T120" s="11">
        <f t="shared" si="38"/>
        <v>-0.26649866590767834</v>
      </c>
      <c r="U120" s="11">
        <f>'OddsRatio_working_3-way'!S120-'OddsRatio_working_3-way'!R120^2/3</f>
        <v>-0.81282093101841912</v>
      </c>
      <c r="V120" s="11">
        <f>'OddsRatio_working_3-way'!S120*'OddsRatio_working_3-way'!R120/3-2*'OddsRatio_working_3-way'!R120^3/27-'OddsRatio_working_3-way'!T120</f>
        <v>0.26649866590767834</v>
      </c>
      <c r="W120" s="11">
        <f>'OddsRatio_working_3-way'!V120^2+4*'OddsRatio_working_3-way'!U120^3/27</f>
        <v>-8.5359126346781639E-3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0.14102965252496594</v>
      </c>
      <c r="Y120" s="11">
        <f>IF('OddsRatio_working_3-way'!W120&gt;=0,IF('OddsRatio_working_3-way'!V120+SQRT('OddsRatio_working_3-way'!W120)&gt;0,0,PI()),ACOS('OddsRatio_working_3-way'!V120/(2*'OddsRatio_working_3-way'!X120)))</f>
        <v>0.33371490138225912</v>
      </c>
      <c r="Z120" s="11">
        <f>'OddsRatio_working_3-way'!X120^(1/3)*COS('OddsRatio_working_3-way'!Y120/3)</f>
        <v>0.51730214715488843</v>
      </c>
      <c r="AA120" s="11">
        <f>'OddsRatio_working_3-way'!X120^(1/3)*COS(('OddsRatio_working_3-way'!Y120+2*PI())/3)</f>
        <v>-0.30869204845115505</v>
      </c>
      <c r="AB120" s="11">
        <f>'OddsRatio_working_3-way'!X120^(1/3)*COS(('OddsRatio_working_3-way'!Y120+4*PI())/3)</f>
        <v>-0.20861009870373345</v>
      </c>
      <c r="AC120" s="11">
        <f>'OddsRatio_working_3-way'!X120^(1/3)*SIN('OddsRatio_working_3-way'!Y120/3)</f>
        <v>5.77823406276965E-2</v>
      </c>
      <c r="AD120" s="11">
        <f>'OddsRatio_working_3-way'!X120^(1/3)*SIN(('OddsRatio_working_3-way'!Y120+2*PI())/3)</f>
        <v>0.4191056305545211</v>
      </c>
      <c r="AE120" s="11">
        <f>'OddsRatio_working_3-way'!X120^(1/3)*SIN(('OddsRatio_working_3-way'!Y120+4*PI())/3)</f>
        <v>-0.47688797118221754</v>
      </c>
      <c r="AF120" s="11">
        <f>-'OddsRatio_working_3-way'!U120/(3*'OddsRatio_working_3-way'!X120^(1/3))*COS(('OddsRatio_working_3-way'!Y120)/3)</f>
        <v>0.51730214715488854</v>
      </c>
      <c r="AG120" s="11">
        <f>-'OddsRatio_working_3-way'!U120/(3*'OddsRatio_working_3-way'!X120^(1/3))*COS(('OddsRatio_working_3-way'!Y120+2*PI())/3)</f>
        <v>-0.30869204845115517</v>
      </c>
      <c r="AH120" s="11">
        <f>-'OddsRatio_working_3-way'!U120/(3*'OddsRatio_working_3-way'!X120^(1/3))*COS(('OddsRatio_working_3-way'!Y120+4*PI())/3)</f>
        <v>-0.20861009870373348</v>
      </c>
      <c r="AI120" s="11">
        <f>'OddsRatio_working_3-way'!U120/(3*'OddsRatio_working_3-way'!X120^(1/3))*SIN(('OddsRatio_working_3-way'!Y120)/3)</f>
        <v>-5.7782340627696514E-2</v>
      </c>
      <c r="AJ120" s="11">
        <f>'OddsRatio_working_3-way'!U120/(3*'OddsRatio_working_3-way'!X120^(1/3))*SIN(('OddsRatio_working_3-way'!Y120+2*PI())/3)</f>
        <v>-0.41910563055452116</v>
      </c>
      <c r="AK120" s="11">
        <f>'OddsRatio_working_3-way'!U120/(3*'OddsRatio_working_3-way'!X120^(1/3))*SIN(('OddsRatio_working_3-way'!Y120+4*PI())/3)</f>
        <v>0.47688797118221765</v>
      </c>
      <c r="AL120" s="11">
        <f>'OddsRatio_working_3-way'!Z120+'OddsRatio_working_3-way'!AF120</f>
        <v>1.0346042943097769</v>
      </c>
      <c r="AM120" s="11">
        <f>'OddsRatio_working_3-way'!AA120+'OddsRatio_working_3-way'!AG120</f>
        <v>-0.61738409690231022</v>
      </c>
      <c r="AN120" s="11">
        <f>'OddsRatio_working_3-way'!AB120+'OddsRatio_working_3-way'!AH120</f>
        <v>-0.41722019740746696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1.0346042943097769</v>
      </c>
      <c r="AS120" s="11">
        <f>IF(('OddsRatio_working_3-way'!X120=0),IF(Q120&gt;0,-Q120^(1/3),(-Q120)^(1/3)),'OddsRatio_working_3-way'!AM120-'OddsRatio_working_3-way'!R120/3)</f>
        <v>-0.61738409690231022</v>
      </c>
      <c r="AT120" s="11">
        <f>IF(('OddsRatio_working_3-way'!X120=0),IF(Q120&gt;0,-Q120^(1/3),(-Q120)^(1/3)),'OddsRatio_working_3-way'!AN120-'OddsRatio_working_3-way'!R120/3)</f>
        <v>-0.41722019740746696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3.18</v>
      </c>
      <c r="B121" s="4">
        <f>IF('True_Odds_Calculator_3-way'!B122="","",'True_Odds_Calculator_3-way'!B122)</f>
        <v>3.34</v>
      </c>
      <c r="C121" s="4">
        <f>IF('True_Odds_Calculator_3-way'!C122="","",'True_Odds_Calculator_3-way'!C122)</f>
        <v>2.4500000000000002</v>
      </c>
      <c r="D121" s="9">
        <f t="shared" si="26"/>
        <v>0.30735111722445713</v>
      </c>
      <c r="E121" s="9">
        <f t="shared" si="27"/>
        <v>0.29248230672991832</v>
      </c>
      <c r="F121" s="9">
        <f t="shared" si="28"/>
        <v>0.40016657604562439</v>
      </c>
      <c r="G121" s="9">
        <f t="shared" si="29"/>
        <v>1.033765057303651</v>
      </c>
      <c r="H121" s="9">
        <f t="shared" si="30"/>
        <v>3.2536078249219589</v>
      </c>
      <c r="I121" s="9">
        <f t="shared" si="31"/>
        <v>3.4190102340905431</v>
      </c>
      <c r="J121" s="9">
        <f t="shared" si="32"/>
        <v>2.4989593330902942</v>
      </c>
      <c r="K121" s="11">
        <f t="shared" si="33"/>
        <v>0.31446540880503143</v>
      </c>
      <c r="L121" s="11">
        <f t="shared" si="34"/>
        <v>0.29940119760479045</v>
      </c>
      <c r="M121" s="11">
        <f t="shared" si="35"/>
        <v>0.4081632653061224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-0.28425013661548659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0.22942178792203807</v>
      </c>
      <c r="Q121" s="11">
        <f>2*'OddsRatio_working_3-way'!K121*'OddsRatio_working_3-way'!L121*'OddsRatio_working_3-way'!M121</f>
        <v>7.6858220409392997E-2</v>
      </c>
      <c r="R121" s="11">
        <f t="shared" si="36"/>
        <v>0</v>
      </c>
      <c r="S121" s="11">
        <f t="shared" si="37"/>
        <v>-0.80711232245556874</v>
      </c>
      <c r="T121" s="11">
        <f t="shared" si="38"/>
        <v>-0.27038938775730947</v>
      </c>
      <c r="U121" s="11">
        <f>'OddsRatio_working_3-way'!S121-'OddsRatio_working_3-way'!R121^2/3</f>
        <v>-0.80711232245556874</v>
      </c>
      <c r="V121" s="11">
        <f>'OddsRatio_working_3-way'!S121*'OddsRatio_working_3-way'!R121/3-2*'OddsRatio_working_3-way'!R121^3/27-'OddsRatio_working_3-way'!T121</f>
        <v>0.27038938775730947</v>
      </c>
      <c r="W121" s="11">
        <f>'OddsRatio_working_3-way'!V121^2+4*'OddsRatio_working_3-way'!U121^3/27</f>
        <v>-4.782530574325386E-3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0.13954654383582746</v>
      </c>
      <c r="Y121" s="11">
        <f>IF('OddsRatio_working_3-way'!W121&gt;=0,IF('OddsRatio_working_3-way'!V121+SQRT('OddsRatio_working_3-way'!W121)&gt;0,0,PI()),ACOS('OddsRatio_working_3-way'!V121/(2*'OddsRatio_working_3-way'!X121)))</f>
        <v>0.25039610411553359</v>
      </c>
      <c r="Z121" s="11">
        <f>'OddsRatio_working_3-way'!X121^(1/3)*COS('OddsRatio_working_3-way'!Y121/3)</f>
        <v>0.5168825286518256</v>
      </c>
      <c r="AA121" s="11">
        <f>'OddsRatio_working_3-way'!X121^(1/3)*COS(('OddsRatio_working_3-way'!Y121+2*PI())/3)</f>
        <v>-0.29589015342510078</v>
      </c>
      <c r="AB121" s="11">
        <f>'OddsRatio_working_3-way'!X121^(1/3)*COS(('OddsRatio_working_3-way'!Y121+4*PI())/3)</f>
        <v>-0.22099237522672452</v>
      </c>
      <c r="AC121" s="11">
        <f>'OddsRatio_working_3-way'!X121^(1/3)*SIN('OddsRatio_working_3-way'!Y121/3)</f>
        <v>4.3242252404537398E-2</v>
      </c>
      <c r="AD121" s="11">
        <f>'OddsRatio_working_3-way'!X121^(1/3)*SIN(('OddsRatio_working_3-way'!Y121+2*PI())/3)</f>
        <v>0.42601227438255029</v>
      </c>
      <c r="AE121" s="11">
        <f>'OddsRatio_working_3-way'!X121^(1/3)*SIN(('OddsRatio_working_3-way'!Y121+4*PI())/3)</f>
        <v>-0.46925452678708773</v>
      </c>
      <c r="AF121" s="11">
        <f>-'OddsRatio_working_3-way'!U121/(3*'OddsRatio_working_3-way'!X121^(1/3))*COS(('OddsRatio_working_3-way'!Y121)/3)</f>
        <v>0.51688252865182538</v>
      </c>
      <c r="AG121" s="11">
        <f>-'OddsRatio_working_3-way'!U121/(3*'OddsRatio_working_3-way'!X121^(1/3))*COS(('OddsRatio_working_3-way'!Y121+2*PI())/3)</f>
        <v>-0.29589015342510067</v>
      </c>
      <c r="AH121" s="11">
        <f>-'OddsRatio_working_3-way'!U121/(3*'OddsRatio_working_3-way'!X121^(1/3))*COS(('OddsRatio_working_3-way'!Y121+4*PI())/3)</f>
        <v>-0.22099237522672441</v>
      </c>
      <c r="AI121" s="11">
        <f>'OddsRatio_working_3-way'!U121/(3*'OddsRatio_working_3-way'!X121^(1/3))*SIN(('OddsRatio_working_3-way'!Y121)/3)</f>
        <v>-4.3242252404537385E-2</v>
      </c>
      <c r="AJ121" s="11">
        <f>'OddsRatio_working_3-way'!U121/(3*'OddsRatio_working_3-way'!X121^(1/3))*SIN(('OddsRatio_working_3-way'!Y121+2*PI())/3)</f>
        <v>-0.42601227438255013</v>
      </c>
      <c r="AK121" s="11">
        <f>'OddsRatio_working_3-way'!U121/(3*'OddsRatio_working_3-way'!X121^(1/3))*SIN(('OddsRatio_working_3-way'!Y121+4*PI())/3)</f>
        <v>0.46925452678708757</v>
      </c>
      <c r="AL121" s="11">
        <f>'OddsRatio_working_3-way'!Z121+'OddsRatio_working_3-way'!AF121</f>
        <v>1.033765057303651</v>
      </c>
      <c r="AM121" s="11">
        <f>'OddsRatio_working_3-way'!AA121+'OddsRatio_working_3-way'!AG121</f>
        <v>-0.59178030685020144</v>
      </c>
      <c r="AN121" s="11">
        <f>'OddsRatio_working_3-way'!AB121+'OddsRatio_working_3-way'!AH121</f>
        <v>-0.44198475045344893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1.033765057303651</v>
      </c>
      <c r="AS121" s="11">
        <f>IF(('OddsRatio_working_3-way'!X121=0),IF(Q121&gt;0,-Q121^(1/3),(-Q121)^(1/3)),'OddsRatio_working_3-way'!AM121-'OddsRatio_working_3-way'!R121/3)</f>
        <v>-0.59178030685020144</v>
      </c>
      <c r="AT121" s="11">
        <f>IF(('OddsRatio_working_3-way'!X121=0),IF(Q121&gt;0,-Q121^(1/3),(-Q121)^(1/3)),'OddsRatio_working_3-way'!AN121-'OddsRatio_working_3-way'!R121/3)</f>
        <v>-0.44198475045344893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3.14</v>
      </c>
      <c r="B122" s="4">
        <f>IF('True_Odds_Calculator_3-way'!B123="","",'True_Odds_Calculator_3-way'!B123)</f>
        <v>3.53</v>
      </c>
      <c r="C122" s="4">
        <f>IF('True_Odds_Calculator_3-way'!C123="","",'True_Odds_Calculator_3-way'!C123)</f>
        <v>2.35</v>
      </c>
      <c r="D122" s="9">
        <f t="shared" si="26"/>
        <v>0.30956876001096023</v>
      </c>
      <c r="E122" s="9">
        <f t="shared" si="27"/>
        <v>0.27497027974475513</v>
      </c>
      <c r="F122" s="9">
        <f t="shared" si="28"/>
        <v>0.41546096024428436</v>
      </c>
      <c r="G122" s="9">
        <f t="shared" si="29"/>
        <v>1.0421963138147512</v>
      </c>
      <c r="H122" s="9">
        <f t="shared" si="30"/>
        <v>3.230300111563567</v>
      </c>
      <c r="I122" s="9">
        <f t="shared" si="31"/>
        <v>3.6367566739513211</v>
      </c>
      <c r="J122" s="9">
        <f t="shared" si="32"/>
        <v>2.4069650236499145</v>
      </c>
      <c r="K122" s="11">
        <f t="shared" si="33"/>
        <v>0.31847133757961782</v>
      </c>
      <c r="L122" s="11">
        <f t="shared" si="34"/>
        <v>0.28328611898016998</v>
      </c>
      <c r="M122" s="11">
        <f t="shared" si="35"/>
        <v>0.42553191489361702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-0.2806052855761334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0.23111294704710983</v>
      </c>
      <c r="Q122" s="11">
        <f>2*'OddsRatio_working_3-way'!K122*'OddsRatio_working_3-way'!L122*'OddsRatio_working_3-way'!M122</f>
        <v>7.6781709982428503E-2</v>
      </c>
      <c r="R122" s="11">
        <f t="shared" si="36"/>
        <v>0</v>
      </c>
      <c r="S122" s="11">
        <f t="shared" si="37"/>
        <v>-0.82362292845836149</v>
      </c>
      <c r="T122" s="11">
        <f t="shared" si="38"/>
        <v>-0.27362887988649881</v>
      </c>
      <c r="U122" s="11">
        <f>'OddsRatio_working_3-way'!S122-'OddsRatio_working_3-way'!R122^2/3</f>
        <v>-0.82362292845836149</v>
      </c>
      <c r="V122" s="11">
        <f>'OddsRatio_working_3-way'!S122*'OddsRatio_working_3-way'!R122/3-2*'OddsRatio_working_3-way'!R122^3/27-'OddsRatio_working_3-way'!T122</f>
        <v>0.27362887988649881</v>
      </c>
      <c r="W122" s="11">
        <f>'OddsRatio_working_3-way'!V122^2+4*'OddsRatio_working_3-way'!U122^3/27</f>
        <v>-7.8988668833883668E-3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0.14385029613397426</v>
      </c>
      <c r="Y122" s="11">
        <f>IF('OddsRatio_working_3-way'!W122&gt;=0,IF('OddsRatio_working_3-way'!V122+SQRT('OddsRatio_working_3-way'!W122)&gt;0,0,PI()),ACOS('OddsRatio_working_3-way'!V122/(2*'OddsRatio_working_3-way'!X122)))</f>
        <v>0.31405400187448196</v>
      </c>
      <c r="Z122" s="11">
        <f>'OddsRatio_working_3-way'!X122^(1/3)*COS('OddsRatio_working_3-way'!Y122/3)</f>
        <v>0.52109815690737549</v>
      </c>
      <c r="AA122" s="11">
        <f>'OddsRatio_working_3-way'!X122^(1/3)*COS(('OddsRatio_working_3-way'!Y122+2*PI())/3)</f>
        <v>-0.30796495412199704</v>
      </c>
      <c r="AB122" s="11">
        <f>'OddsRatio_working_3-way'!X122^(1/3)*COS(('OddsRatio_working_3-way'!Y122+4*PI())/3)</f>
        <v>-0.21313320278537856</v>
      </c>
      <c r="AC122" s="11">
        <f>'OddsRatio_working_3-way'!X122^(1/3)*SIN('OddsRatio_working_3-way'!Y122/3)</f>
        <v>5.4751137161920579E-2</v>
      </c>
      <c r="AD122" s="11">
        <f>'OddsRatio_working_3-way'!X122^(1/3)*SIN(('OddsRatio_working_3-way'!Y122+2*PI())/3)</f>
        <v>0.42390867316607639</v>
      </c>
      <c r="AE122" s="11">
        <f>'OddsRatio_working_3-way'!X122^(1/3)*SIN(('OddsRatio_working_3-way'!Y122+4*PI())/3)</f>
        <v>-0.47865981032799676</v>
      </c>
      <c r="AF122" s="11">
        <f>-'OddsRatio_working_3-way'!U122/(3*'OddsRatio_working_3-way'!X122^(1/3))*COS(('OddsRatio_working_3-way'!Y122)/3)</f>
        <v>0.5210981569073756</v>
      </c>
      <c r="AG122" s="11">
        <f>-'OddsRatio_working_3-way'!U122/(3*'OddsRatio_working_3-way'!X122^(1/3))*COS(('OddsRatio_working_3-way'!Y122+2*PI())/3)</f>
        <v>-0.30796495412199709</v>
      </c>
      <c r="AH122" s="11">
        <f>-'OddsRatio_working_3-way'!U122/(3*'OddsRatio_working_3-way'!X122^(1/3))*COS(('OddsRatio_working_3-way'!Y122+4*PI())/3)</f>
        <v>-0.21313320278537862</v>
      </c>
      <c r="AI122" s="11">
        <f>'OddsRatio_working_3-way'!U122/(3*'OddsRatio_working_3-way'!X122^(1/3))*SIN(('OddsRatio_working_3-way'!Y122)/3)</f>
        <v>-5.4751137161920593E-2</v>
      </c>
      <c r="AJ122" s="11">
        <f>'OddsRatio_working_3-way'!U122/(3*'OddsRatio_working_3-way'!X122^(1/3))*SIN(('OddsRatio_working_3-way'!Y122+2*PI())/3)</f>
        <v>-0.4239086731660765</v>
      </c>
      <c r="AK122" s="11">
        <f>'OddsRatio_working_3-way'!U122/(3*'OddsRatio_working_3-way'!X122^(1/3))*SIN(('OddsRatio_working_3-way'!Y122+4*PI())/3)</f>
        <v>0.47865981032799687</v>
      </c>
      <c r="AL122" s="11">
        <f>'OddsRatio_working_3-way'!Z122+'OddsRatio_working_3-way'!AF122</f>
        <v>1.0421963138147512</v>
      </c>
      <c r="AM122" s="11">
        <f>'OddsRatio_working_3-way'!AA122+'OddsRatio_working_3-way'!AG122</f>
        <v>-0.61592990824399418</v>
      </c>
      <c r="AN122" s="11">
        <f>'OddsRatio_working_3-way'!AB122+'OddsRatio_working_3-way'!AH122</f>
        <v>-0.42626640557075718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1.0421963138147512</v>
      </c>
      <c r="AS122" s="11">
        <f>IF(('OddsRatio_working_3-way'!X122=0),IF(Q122&gt;0,-Q122^(1/3),(-Q122)^(1/3)),'OddsRatio_working_3-way'!AM122-'OddsRatio_working_3-way'!R122/3)</f>
        <v>-0.61592990824399418</v>
      </c>
      <c r="AT122" s="11">
        <f>IF(('OddsRatio_working_3-way'!X122=0),IF(Q122&gt;0,-Q122^(1/3),(-Q122)^(1/3)),'OddsRatio_working_3-way'!AN122-'OddsRatio_working_3-way'!R122/3)</f>
        <v>-0.42626640557075718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1.87</v>
      </c>
      <c r="B123" s="4">
        <f>IF('True_Odds_Calculator_3-way'!B124="","",'True_Odds_Calculator_3-way'!B124)</f>
        <v>3.68</v>
      </c>
      <c r="C123" s="4">
        <f>IF('True_Odds_Calculator_3-way'!C124="","",'True_Odds_Calculator_3-way'!C124)</f>
        <v>4.51</v>
      </c>
      <c r="D123" s="9">
        <f t="shared" si="26"/>
        <v>0.52332971417668628</v>
      </c>
      <c r="E123" s="9">
        <f t="shared" si="27"/>
        <v>0.26275616842266092</v>
      </c>
      <c r="F123" s="9">
        <f t="shared" si="28"/>
        <v>0.21391411740065275</v>
      </c>
      <c r="G123" s="9">
        <f t="shared" si="29"/>
        <v>1.0469439540971714</v>
      </c>
      <c r="H123" s="9">
        <f t="shared" si="30"/>
        <v>1.9108412400645391</v>
      </c>
      <c r="I123" s="9">
        <f t="shared" si="31"/>
        <v>3.8058097969804194</v>
      </c>
      <c r="J123" s="9">
        <f t="shared" si="32"/>
        <v>4.6747732788810721</v>
      </c>
      <c r="K123" s="11">
        <f t="shared" si="33"/>
        <v>0.53475935828876997</v>
      </c>
      <c r="L123" s="11">
        <f t="shared" si="34"/>
        <v>0.27173913043478259</v>
      </c>
      <c r="M123" s="11">
        <f t="shared" si="35"/>
        <v>0.22172949002217296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-0.26369093249597497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0.22747765048194329</v>
      </c>
      <c r="Q123" s="11">
        <f>2*'OddsRatio_working_3-way'!K123*'OddsRatio_working_3-way'!L123*'OddsRatio_working_3-way'!M123</f>
        <v>6.4441260759757299E-2</v>
      </c>
      <c r="R123" s="11">
        <f t="shared" si="36"/>
        <v>0</v>
      </c>
      <c r="S123" s="11">
        <f t="shared" si="37"/>
        <v>-0.8626677008903807</v>
      </c>
      <c r="T123" s="11">
        <f t="shared" si="38"/>
        <v>-0.24438178495478202</v>
      </c>
      <c r="U123" s="11">
        <f>'OddsRatio_working_3-way'!S123-'OddsRatio_working_3-way'!R123^2/3</f>
        <v>-0.8626677008903807</v>
      </c>
      <c r="V123" s="11">
        <f>'OddsRatio_working_3-way'!S123*'OddsRatio_working_3-way'!R123/3-2*'OddsRatio_working_3-way'!R123^3/27-'OddsRatio_working_3-way'!T123</f>
        <v>0.24438178495478202</v>
      </c>
      <c r="W123" s="11">
        <f>'OddsRatio_working_3-way'!V123^2+4*'OddsRatio_working_3-way'!U123^3/27</f>
        <v>-3.5387687570604488E-2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0.15419966309000954</v>
      </c>
      <c r="Y123" s="11">
        <f>IF('OddsRatio_working_3-way'!W123&gt;=0,IF('OddsRatio_working_3-way'!V123+SQRT('OddsRatio_working_3-way'!W123)&gt;0,0,PI()),ACOS('OddsRatio_working_3-way'!V123/(2*'OddsRatio_working_3-way'!X123)))</f>
        <v>0.65603016888623356</v>
      </c>
      <c r="Z123" s="11">
        <f>'OddsRatio_working_3-way'!X123^(1/3)*COS('OddsRatio_working_3-way'!Y123/3)</f>
        <v>0.52347197704858572</v>
      </c>
      <c r="AA123" s="11">
        <f>'OddsRatio_working_3-way'!X123^(1/3)*COS(('OddsRatio_working_3-way'!Y123+2*PI())/3)</f>
        <v>-0.36248191725706552</v>
      </c>
      <c r="AB123" s="11">
        <f>'OddsRatio_working_3-way'!X123^(1/3)*COS(('OddsRatio_working_3-way'!Y123+4*PI())/3)</f>
        <v>-0.16099005979152023</v>
      </c>
      <c r="AC123" s="11">
        <f>'OddsRatio_working_3-way'!X123^(1/3)*SIN('OddsRatio_working_3-way'!Y123/3)</f>
        <v>0.11633137814725036</v>
      </c>
      <c r="AD123" s="11">
        <f>'OddsRatio_working_3-way'!X123^(1/3)*SIN(('OddsRatio_working_3-way'!Y123+2*PI())/3)</f>
        <v>0.39517434121971462</v>
      </c>
      <c r="AE123" s="11">
        <f>'OddsRatio_working_3-way'!X123^(1/3)*SIN(('OddsRatio_working_3-way'!Y123+4*PI())/3)</f>
        <v>-0.51150571936696498</v>
      </c>
      <c r="AF123" s="11">
        <f>-'OddsRatio_working_3-way'!U123/(3*'OddsRatio_working_3-way'!X123^(1/3))*COS(('OddsRatio_working_3-way'!Y123)/3)</f>
        <v>0.52347197704858572</v>
      </c>
      <c r="AG123" s="11">
        <f>-'OddsRatio_working_3-way'!U123/(3*'OddsRatio_working_3-way'!X123^(1/3))*COS(('OddsRatio_working_3-way'!Y123+2*PI())/3)</f>
        <v>-0.36248191725706552</v>
      </c>
      <c r="AH123" s="11">
        <f>-'OddsRatio_working_3-way'!U123/(3*'OddsRatio_working_3-way'!X123^(1/3))*COS(('OddsRatio_working_3-way'!Y123+4*PI())/3)</f>
        <v>-0.16099005979152023</v>
      </c>
      <c r="AI123" s="11">
        <f>'OddsRatio_working_3-way'!U123/(3*'OddsRatio_working_3-way'!X123^(1/3))*SIN(('OddsRatio_working_3-way'!Y123)/3)</f>
        <v>-0.11633137814725036</v>
      </c>
      <c r="AJ123" s="11">
        <f>'OddsRatio_working_3-way'!U123/(3*'OddsRatio_working_3-way'!X123^(1/3))*SIN(('OddsRatio_working_3-way'!Y123+2*PI())/3)</f>
        <v>-0.39517434121971462</v>
      </c>
      <c r="AK123" s="11">
        <f>'OddsRatio_working_3-way'!U123/(3*'OddsRatio_working_3-way'!X123^(1/3))*SIN(('OddsRatio_working_3-way'!Y123+4*PI())/3)</f>
        <v>0.51150571936696498</v>
      </c>
      <c r="AL123" s="11">
        <f>'OddsRatio_working_3-way'!Z123+'OddsRatio_working_3-way'!AF123</f>
        <v>1.0469439540971714</v>
      </c>
      <c r="AM123" s="11">
        <f>'OddsRatio_working_3-way'!AA123+'OddsRatio_working_3-way'!AG123</f>
        <v>-0.72496383451413104</v>
      </c>
      <c r="AN123" s="11">
        <f>'OddsRatio_working_3-way'!AB123+'OddsRatio_working_3-way'!AH123</f>
        <v>-0.32198011958304046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1.0469439540971714</v>
      </c>
      <c r="AS123" s="11">
        <f>IF(('OddsRatio_working_3-way'!X123=0),IF(Q123&gt;0,-Q123^(1/3),(-Q123)^(1/3)),'OddsRatio_working_3-way'!AM123-'OddsRatio_working_3-way'!R123/3)</f>
        <v>-0.72496383451413104</v>
      </c>
      <c r="AT123" s="11">
        <f>IF(('OddsRatio_working_3-way'!X123=0),IF(Q123&gt;0,-Q123^(1/3),(-Q123)^(1/3)),'OddsRatio_working_3-way'!AN123-'OddsRatio_working_3-way'!R123/3)</f>
        <v>-0.32198011958304046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2.31</v>
      </c>
      <c r="B124" s="4">
        <f>IF('True_Odds_Calculator_3-way'!B125="","",'True_Odds_Calculator_3-way'!B125)</f>
        <v>3.74</v>
      </c>
      <c r="C124" s="4">
        <f>IF('True_Odds_Calculator_3-way'!C125="","",'True_Odds_Calculator_3-way'!C125)</f>
        <v>3.05</v>
      </c>
      <c r="D124" s="9">
        <f t="shared" si="26"/>
        <v>0.42242041601480462</v>
      </c>
      <c r="E124" s="9">
        <f t="shared" si="27"/>
        <v>0.25907612318218531</v>
      </c>
      <c r="F124" s="9">
        <f t="shared" si="28"/>
        <v>0.3185034608030099</v>
      </c>
      <c r="G124" s="9">
        <f t="shared" si="29"/>
        <v>1.0437479560049796</v>
      </c>
      <c r="H124" s="9">
        <f t="shared" si="30"/>
        <v>2.3673098223665234</v>
      </c>
      <c r="I124" s="9">
        <f t="shared" si="31"/>
        <v>3.8598693994536442</v>
      </c>
      <c r="J124" s="9">
        <f t="shared" si="32"/>
        <v>3.1396833098102079</v>
      </c>
      <c r="K124" s="11">
        <f t="shared" si="33"/>
        <v>0.4329004329004329</v>
      </c>
      <c r="L124" s="11">
        <f t="shared" si="34"/>
        <v>0.26737967914438499</v>
      </c>
      <c r="M124" s="11">
        <f t="shared" si="35"/>
        <v>0.32786885245901642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-0.27924943178734696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0.2314975577007663</v>
      </c>
      <c r="Q124" s="11">
        <f>2*'OddsRatio_working_3-way'!K124*'OddsRatio_working_3-way'!L124*'OddsRatio_working_3-way'!M124</f>
        <v>7.5900838590415159E-2</v>
      </c>
      <c r="R124" s="11">
        <f t="shared" si="36"/>
        <v>0</v>
      </c>
      <c r="S124" s="11">
        <f t="shared" si="37"/>
        <v>-0.82899920769420044</v>
      </c>
      <c r="T124" s="11">
        <f t="shared" si="38"/>
        <v>-0.27180301891613123</v>
      </c>
      <c r="U124" s="11">
        <f>'OddsRatio_working_3-way'!S124-'OddsRatio_working_3-way'!R124^2/3</f>
        <v>-0.82899920769420044</v>
      </c>
      <c r="V124" s="11">
        <f>'OddsRatio_working_3-way'!S124*'OddsRatio_working_3-way'!R124/3-2*'OddsRatio_working_3-way'!R124^3/27-'OddsRatio_working_3-way'!T124</f>
        <v>0.27180301891613123</v>
      </c>
      <c r="W124" s="11">
        <f>'OddsRatio_working_3-way'!V124^2+4*'OddsRatio_working_3-way'!U124^3/27</f>
        <v>-1.0526253054221099E-2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0.14526108748228472</v>
      </c>
      <c r="Y124" s="11">
        <f>IF('OddsRatio_working_3-way'!W124&gt;=0,IF('OddsRatio_working_3-way'!V124+SQRT('OddsRatio_working_3-way'!W124)&gt;0,0,PI()),ACOS('OddsRatio_working_3-way'!V124/(2*'OddsRatio_working_3-way'!X124)))</f>
        <v>0.36093453073307824</v>
      </c>
      <c r="Z124" s="11">
        <f>'OddsRatio_working_3-way'!X124^(1/3)*COS('OddsRatio_working_3-way'!Y124/3)</f>
        <v>0.5218739780024898</v>
      </c>
      <c r="AA124" s="11">
        <f>'OddsRatio_working_3-way'!X124^(1/3)*COS(('OddsRatio_working_3-way'!Y124+2*PI())/3)</f>
        <v>-0.31557640001969106</v>
      </c>
      <c r="AB124" s="11">
        <f>'OddsRatio_working_3-way'!X124^(1/3)*COS(('OddsRatio_working_3-way'!Y124+4*PI())/3)</f>
        <v>-0.20629757798279888</v>
      </c>
      <c r="AC124" s="11">
        <f>'OddsRatio_working_3-way'!X124^(1/3)*SIN('OddsRatio_working_3-way'!Y124/3)</f>
        <v>6.3092157319724923E-2</v>
      </c>
      <c r="AD124" s="11">
        <f>'OddsRatio_working_3-way'!X124^(1/3)*SIN(('OddsRatio_working_3-way'!Y124+2*PI())/3)</f>
        <v>0.420410043864335</v>
      </c>
      <c r="AE124" s="11">
        <f>'OddsRatio_working_3-way'!X124^(1/3)*SIN(('OddsRatio_working_3-way'!Y124+4*PI())/3)</f>
        <v>-0.4835022011840599</v>
      </c>
      <c r="AF124" s="11">
        <f>-'OddsRatio_working_3-way'!U124/(3*'OddsRatio_working_3-way'!X124^(1/3))*COS(('OddsRatio_working_3-way'!Y124)/3)</f>
        <v>0.5218739780024898</v>
      </c>
      <c r="AG124" s="11">
        <f>-'OddsRatio_working_3-way'!U124/(3*'OddsRatio_working_3-way'!X124^(1/3))*COS(('OddsRatio_working_3-way'!Y124+2*PI())/3)</f>
        <v>-0.31557640001969106</v>
      </c>
      <c r="AH124" s="11">
        <f>-'OddsRatio_working_3-way'!U124/(3*'OddsRatio_working_3-way'!X124^(1/3))*COS(('OddsRatio_working_3-way'!Y124+4*PI())/3)</f>
        <v>-0.20629757798279888</v>
      </c>
      <c r="AI124" s="11">
        <f>'OddsRatio_working_3-way'!U124/(3*'OddsRatio_working_3-way'!X124^(1/3))*SIN(('OddsRatio_working_3-way'!Y124)/3)</f>
        <v>-6.3092157319724923E-2</v>
      </c>
      <c r="AJ124" s="11">
        <f>'OddsRatio_working_3-way'!U124/(3*'OddsRatio_working_3-way'!X124^(1/3))*SIN(('OddsRatio_working_3-way'!Y124+2*PI())/3)</f>
        <v>-0.420410043864335</v>
      </c>
      <c r="AK124" s="11">
        <f>'OddsRatio_working_3-way'!U124/(3*'OddsRatio_working_3-way'!X124^(1/3))*SIN(('OddsRatio_working_3-way'!Y124+4*PI())/3)</f>
        <v>0.4835022011840599</v>
      </c>
      <c r="AL124" s="11">
        <f>'OddsRatio_working_3-way'!Z124+'OddsRatio_working_3-way'!AF124</f>
        <v>1.0437479560049796</v>
      </c>
      <c r="AM124" s="11">
        <f>'OddsRatio_working_3-way'!AA124+'OddsRatio_working_3-way'!AG124</f>
        <v>-0.63115280003938212</v>
      </c>
      <c r="AN124" s="11">
        <f>'OddsRatio_working_3-way'!AB124+'OddsRatio_working_3-way'!AH124</f>
        <v>-0.41259515596559776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1.0437479560049796</v>
      </c>
      <c r="AS124" s="11">
        <f>IF(('OddsRatio_working_3-way'!X124=0),IF(Q124&gt;0,-Q124^(1/3),(-Q124)^(1/3)),'OddsRatio_working_3-way'!AM124-'OddsRatio_working_3-way'!R124/3)</f>
        <v>-0.63115280003938212</v>
      </c>
      <c r="AT124" s="11">
        <f>IF(('OddsRatio_working_3-way'!X124=0),IF(Q124&gt;0,-Q124^(1/3),(-Q124)^(1/3)),'OddsRatio_working_3-way'!AN124-'OddsRatio_working_3-way'!R124/3)</f>
        <v>-0.41259515596559776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2.19</v>
      </c>
      <c r="B125" s="4">
        <f>IF('True_Odds_Calculator_3-way'!B126="","",'True_Odds_Calculator_3-way'!B126)</f>
        <v>3.34</v>
      </c>
      <c r="C125" s="4">
        <f>IF('True_Odds_Calculator_3-way'!C126="","",'True_Odds_Calculator_3-way'!C126)</f>
        <v>3.76</v>
      </c>
      <c r="D125" s="9">
        <f t="shared" si="26"/>
        <v>0.44824053315210366</v>
      </c>
      <c r="E125" s="9">
        <f t="shared" si="27"/>
        <v>0.29235373922204699</v>
      </c>
      <c r="F125" s="9">
        <f t="shared" si="28"/>
        <v>0.25940572762584918</v>
      </c>
      <c r="G125" s="9">
        <f t="shared" si="29"/>
        <v>1.0344076075822073</v>
      </c>
      <c r="H125" s="9">
        <f t="shared" si="30"/>
        <v>2.2309450530228268</v>
      </c>
      <c r="I125" s="9">
        <f t="shared" si="31"/>
        <v>3.4205138017423651</v>
      </c>
      <c r="J125" s="9">
        <f t="shared" si="32"/>
        <v>3.8549649969268924</v>
      </c>
      <c r="K125" s="11">
        <f t="shared" si="33"/>
        <v>0.45662100456621008</v>
      </c>
      <c r="L125" s="11">
        <f t="shared" si="34"/>
        <v>0.29940119760479045</v>
      </c>
      <c r="M125" s="11">
        <f t="shared" si="35"/>
        <v>0.26595744680851063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-0.27944315391368235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0.2287031882024351</v>
      </c>
      <c r="Q125" s="11">
        <f>2*'OddsRatio_working_3-way'!K125*'OddsRatio_working_3-way'!L125*'OddsRatio_working_3-way'!M125</f>
        <v>7.2719614690758383E-2</v>
      </c>
      <c r="R125" s="11">
        <f t="shared" si="36"/>
        <v>0</v>
      </c>
      <c r="S125" s="11">
        <f t="shared" si="37"/>
        <v>-0.81842473146820982</v>
      </c>
      <c r="T125" s="11">
        <f t="shared" si="38"/>
        <v>-0.26023043925857231</v>
      </c>
      <c r="U125" s="11">
        <f>'OddsRatio_working_3-way'!S125-'OddsRatio_working_3-way'!R125^2/3</f>
        <v>-0.81842473146820982</v>
      </c>
      <c r="V125" s="11">
        <f>'OddsRatio_working_3-way'!S125*'OddsRatio_working_3-way'!R125/3-2*'OddsRatio_working_3-way'!R125^3/27-'OddsRatio_working_3-way'!T125</f>
        <v>0.26023043925857231</v>
      </c>
      <c r="W125" s="11">
        <f>'OddsRatio_working_3-way'!V125^2+4*'OddsRatio_working_3-way'!U125^3/27</f>
        <v>-1.3494410161397186E-2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0.14249060642556993</v>
      </c>
      <c r="Y125" s="11">
        <f>IF('OddsRatio_working_3-way'!W125&gt;=0,IF('OddsRatio_working_3-way'!V125+SQRT('OddsRatio_working_3-way'!W125)&gt;0,0,PI()),ACOS('OddsRatio_working_3-way'!V125/(2*'OddsRatio_working_3-way'!X125)))</f>
        <v>0.41985156738279716</v>
      </c>
      <c r="Z125" s="11">
        <f>'OddsRatio_working_3-way'!X125^(1/3)*COS('OddsRatio_working_3-way'!Y125/3)</f>
        <v>0.51720380379110364</v>
      </c>
      <c r="AA125" s="11">
        <f>'OddsRatio_working_3-way'!X125^(1/3)*COS(('OddsRatio_working_3-way'!Y125+2*PI())/3)</f>
        <v>-0.32169985649839677</v>
      </c>
      <c r="AB125" s="11">
        <f>'OddsRatio_working_3-way'!X125^(1/3)*COS(('OddsRatio_working_3-way'!Y125+4*PI())/3)</f>
        <v>-0.1955039472927072</v>
      </c>
      <c r="AC125" s="11">
        <f>'OddsRatio_working_3-way'!X125^(1/3)*SIN('OddsRatio_working_3-way'!Y125/3)</f>
        <v>7.2859242150534687E-2</v>
      </c>
      <c r="AD125" s="11">
        <f>'OddsRatio_working_3-way'!X125^(1/3)*SIN(('OddsRatio_working_3-way'!Y125+2*PI())/3)</f>
        <v>0.41148201194177075</v>
      </c>
      <c r="AE125" s="11">
        <f>'OddsRatio_working_3-way'!X125^(1/3)*SIN(('OddsRatio_working_3-way'!Y125+4*PI())/3)</f>
        <v>-0.48434125409230527</v>
      </c>
      <c r="AF125" s="11">
        <f>-'OddsRatio_working_3-way'!U125/(3*'OddsRatio_working_3-way'!X125^(1/3))*COS(('OddsRatio_working_3-way'!Y125)/3)</f>
        <v>0.51720380379110364</v>
      </c>
      <c r="AG125" s="11">
        <f>-'OddsRatio_working_3-way'!U125/(3*'OddsRatio_working_3-way'!X125^(1/3))*COS(('OddsRatio_working_3-way'!Y125+2*PI())/3)</f>
        <v>-0.32169985649839677</v>
      </c>
      <c r="AH125" s="11">
        <f>-'OddsRatio_working_3-way'!U125/(3*'OddsRatio_working_3-way'!X125^(1/3))*COS(('OddsRatio_working_3-way'!Y125+4*PI())/3)</f>
        <v>-0.1955039472927072</v>
      </c>
      <c r="AI125" s="11">
        <f>'OddsRatio_working_3-way'!U125/(3*'OddsRatio_working_3-way'!X125^(1/3))*SIN(('OddsRatio_working_3-way'!Y125)/3)</f>
        <v>-7.2859242150534687E-2</v>
      </c>
      <c r="AJ125" s="11">
        <f>'OddsRatio_working_3-way'!U125/(3*'OddsRatio_working_3-way'!X125^(1/3))*SIN(('OddsRatio_working_3-way'!Y125+2*PI())/3)</f>
        <v>-0.41148201194177075</v>
      </c>
      <c r="AK125" s="11">
        <f>'OddsRatio_working_3-way'!U125/(3*'OddsRatio_working_3-way'!X125^(1/3))*SIN(('OddsRatio_working_3-way'!Y125+4*PI())/3)</f>
        <v>0.48434125409230527</v>
      </c>
      <c r="AL125" s="11">
        <f>'OddsRatio_working_3-way'!Z125+'OddsRatio_working_3-way'!AF125</f>
        <v>1.0344076075822073</v>
      </c>
      <c r="AM125" s="11">
        <f>'OddsRatio_working_3-way'!AA125+'OddsRatio_working_3-way'!AG125</f>
        <v>-0.64339971299679355</v>
      </c>
      <c r="AN125" s="11">
        <f>'OddsRatio_working_3-way'!AB125+'OddsRatio_working_3-way'!AH125</f>
        <v>-0.39100789458541441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1.0344076075822073</v>
      </c>
      <c r="AS125" s="11">
        <f>IF(('OddsRatio_working_3-way'!X125=0),IF(Q125&gt;0,-Q125^(1/3),(-Q125)^(1/3)),'OddsRatio_working_3-way'!AM125-'OddsRatio_working_3-way'!R125/3)</f>
        <v>-0.64339971299679355</v>
      </c>
      <c r="AT125" s="11">
        <f>IF(('OddsRatio_working_3-way'!X125=0),IF(Q125&gt;0,-Q125^(1/3),(-Q125)^(1/3)),'OddsRatio_working_3-way'!AN125-'OddsRatio_working_3-way'!R125/3)</f>
        <v>-0.39100789458541441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2.73</v>
      </c>
      <c r="B126" s="4">
        <f>IF('True_Odds_Calculator_3-way'!B127="","",'True_Odds_Calculator_3-way'!B127)</f>
        <v>3.15</v>
      </c>
      <c r="C126" s="4">
        <f>IF('True_Odds_Calculator_3-way'!C127="","",'True_Odds_Calculator_3-way'!C127)</f>
        <v>2.95</v>
      </c>
      <c r="D126" s="9">
        <f t="shared" si="26"/>
        <v>0.35844780875272275</v>
      </c>
      <c r="E126" s="9">
        <f t="shared" si="27"/>
        <v>0.31014234592936285</v>
      </c>
      <c r="F126" s="9">
        <f t="shared" si="28"/>
        <v>0.3314098453179144</v>
      </c>
      <c r="G126" s="9">
        <f t="shared" si="29"/>
        <v>1.0345701880458873</v>
      </c>
      <c r="H126" s="9">
        <f t="shared" si="30"/>
        <v>2.7898064253193851</v>
      </c>
      <c r="I126" s="9">
        <f t="shared" si="31"/>
        <v>3.2243259042986576</v>
      </c>
      <c r="J126" s="9">
        <f t="shared" si="32"/>
        <v>3.0174118666894802</v>
      </c>
      <c r="K126" s="11">
        <f t="shared" si="33"/>
        <v>0.36630036630036628</v>
      </c>
      <c r="L126" s="11">
        <f t="shared" si="34"/>
        <v>0.31746031746031744</v>
      </c>
      <c r="M126" s="11">
        <f t="shared" si="35"/>
        <v>0.33898305084745761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-0.28590645297667083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0.22981233634986659</v>
      </c>
      <c r="Q126" s="11">
        <f>2*'OddsRatio_working_3-way'!K126*'OddsRatio_working_3-way'!L126*'OddsRatio_working_3-way'!M126</f>
        <v>7.8837851234945661E-2</v>
      </c>
      <c r="R126" s="11">
        <f t="shared" si="36"/>
        <v>0</v>
      </c>
      <c r="S126" s="11">
        <f t="shared" si="37"/>
        <v>-0.8038025513492647</v>
      </c>
      <c r="T126" s="11">
        <f t="shared" si="38"/>
        <v>-0.27574701590026235</v>
      </c>
      <c r="U126" s="11">
        <f>'OddsRatio_working_3-way'!S126-'OddsRatio_working_3-way'!R126^2/3</f>
        <v>-0.8038025513492647</v>
      </c>
      <c r="V126" s="11">
        <f>'OddsRatio_working_3-way'!S126*'OddsRatio_working_3-way'!R126/3-2*'OddsRatio_working_3-way'!R126^3/27-'OddsRatio_working_3-way'!T126</f>
        <v>0.27574701590026235</v>
      </c>
      <c r="W126" s="11">
        <f>'OddsRatio_working_3-way'!V126^2+4*'OddsRatio_working_3-way'!U126^3/27</f>
        <v>-9.0219894438491044E-4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0.13868905483336136</v>
      </c>
      <c r="Y126" s="11">
        <f>IF('OddsRatio_working_3-way'!W126&gt;=0,IF('OddsRatio_working_3-way'!V126+SQRT('OddsRatio_working_3-way'!W126)&gt;0,0,PI()),ACOS('OddsRatio_working_3-way'!V126/(2*'OddsRatio_working_3-way'!X126)))</f>
        <v>0.10850041974133662</v>
      </c>
      <c r="Z126" s="11">
        <f>'OddsRatio_working_3-way'!X126^(1/3)*COS('OddsRatio_working_3-way'!Y126/3)</f>
        <v>0.51728509402294365</v>
      </c>
      <c r="AA126" s="11">
        <f>'OddsRatio_working_3-way'!X126^(1/3)*COS(('OddsRatio_working_3-way'!Y126+2*PI())/3)</f>
        <v>-0.2748516945390847</v>
      </c>
      <c r="AB126" s="11">
        <f>'OddsRatio_working_3-way'!X126^(1/3)*COS(('OddsRatio_working_3-way'!Y126+4*PI())/3)</f>
        <v>-0.24243339948385903</v>
      </c>
      <c r="AC126" s="11">
        <f>'OddsRatio_working_3-way'!X126^(1/3)*SIN('OddsRatio_working_3-way'!Y126/3)</f>
        <v>1.8716711376803363E-2</v>
      </c>
      <c r="AD126" s="11">
        <f>'OddsRatio_working_3-way'!X126^(1/3)*SIN(('OddsRatio_working_3-way'!Y126+2*PI())/3)</f>
        <v>0.43862367673448943</v>
      </c>
      <c r="AE126" s="11">
        <f>'OddsRatio_working_3-way'!X126^(1/3)*SIN(('OddsRatio_working_3-way'!Y126+4*PI())/3)</f>
        <v>-0.45734038811129268</v>
      </c>
      <c r="AF126" s="11">
        <f>-'OddsRatio_working_3-way'!U126/(3*'OddsRatio_working_3-way'!X126^(1/3))*COS(('OddsRatio_working_3-way'!Y126)/3)</f>
        <v>0.51728509402294365</v>
      </c>
      <c r="AG126" s="11">
        <f>-'OddsRatio_working_3-way'!U126/(3*'OddsRatio_working_3-way'!X126^(1/3))*COS(('OddsRatio_working_3-way'!Y126+2*PI())/3)</f>
        <v>-0.2748516945390847</v>
      </c>
      <c r="AH126" s="11">
        <f>-'OddsRatio_working_3-way'!U126/(3*'OddsRatio_working_3-way'!X126^(1/3))*COS(('OddsRatio_working_3-way'!Y126+4*PI())/3)</f>
        <v>-0.24243339948385903</v>
      </c>
      <c r="AI126" s="11">
        <f>'OddsRatio_working_3-way'!U126/(3*'OddsRatio_working_3-way'!X126^(1/3))*SIN(('OddsRatio_working_3-way'!Y126)/3)</f>
        <v>-1.8716711376803363E-2</v>
      </c>
      <c r="AJ126" s="11">
        <f>'OddsRatio_working_3-way'!U126/(3*'OddsRatio_working_3-way'!X126^(1/3))*SIN(('OddsRatio_working_3-way'!Y126+2*PI())/3)</f>
        <v>-0.43862367673448943</v>
      </c>
      <c r="AK126" s="11">
        <f>'OddsRatio_working_3-way'!U126/(3*'OddsRatio_working_3-way'!X126^(1/3))*SIN(('OddsRatio_working_3-way'!Y126+4*PI())/3)</f>
        <v>0.45734038811129268</v>
      </c>
      <c r="AL126" s="11">
        <f>'OddsRatio_working_3-way'!Z126+'OddsRatio_working_3-way'!AF126</f>
        <v>1.0345701880458873</v>
      </c>
      <c r="AM126" s="11">
        <f>'OddsRatio_working_3-way'!AA126+'OddsRatio_working_3-way'!AG126</f>
        <v>-0.5497033890781694</v>
      </c>
      <c r="AN126" s="11">
        <f>'OddsRatio_working_3-way'!AB126+'OddsRatio_working_3-way'!AH126</f>
        <v>-0.48486679896771806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1.0345701880458873</v>
      </c>
      <c r="AS126" s="11">
        <f>IF(('OddsRatio_working_3-way'!X126=0),IF(Q126&gt;0,-Q126^(1/3),(-Q126)^(1/3)),'OddsRatio_working_3-way'!AM126-'OddsRatio_working_3-way'!R126/3)</f>
        <v>-0.5497033890781694</v>
      </c>
      <c r="AT126" s="11">
        <f>IF(('OddsRatio_working_3-way'!X126=0),IF(Q126&gt;0,-Q126^(1/3),(-Q126)^(1/3)),'OddsRatio_working_3-way'!AN126-'OddsRatio_working_3-way'!R126/3)</f>
        <v>-0.48486679896771806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1.53</v>
      </c>
      <c r="B127" s="4">
        <f>IF('True_Odds_Calculator_3-way'!B128="","",'True_Odds_Calculator_3-way'!B128)</f>
        <v>4.53</v>
      </c>
      <c r="C127" s="4">
        <f>IF('True_Odds_Calculator_3-way'!C128="","",'True_Odds_Calculator_3-way'!C128)</f>
        <v>6.68</v>
      </c>
      <c r="D127" s="9">
        <f t="shared" si="26"/>
        <v>0.64311382107799642</v>
      </c>
      <c r="E127" s="9">
        <f t="shared" si="27"/>
        <v>0.21294380865265372</v>
      </c>
      <c r="F127" s="9">
        <f t="shared" si="28"/>
        <v>0.1439423702693497</v>
      </c>
      <c r="G127" s="9">
        <f t="shared" si="29"/>
        <v>1.0470466142069972</v>
      </c>
      <c r="H127" s="9">
        <f t="shared" si="30"/>
        <v>1.5549347055297085</v>
      </c>
      <c r="I127" s="9">
        <f t="shared" si="31"/>
        <v>4.6960745481507002</v>
      </c>
      <c r="J127" s="9">
        <f t="shared" si="32"/>
        <v>6.9472247686957438</v>
      </c>
      <c r="K127" s="11">
        <f t="shared" si="33"/>
        <v>0.65359477124183007</v>
      </c>
      <c r="L127" s="11">
        <f t="shared" si="34"/>
        <v>0.22075055187637968</v>
      </c>
      <c r="M127" s="11">
        <f t="shared" si="35"/>
        <v>0.14970059880239522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-0.22952649002302694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0.21037438605885664</v>
      </c>
      <c r="Q127" s="11">
        <f>2*'OddsRatio_working_3-way'!K127*'OddsRatio_working_3-way'!L127*'OddsRatio_working_3-way'!M127</f>
        <v>4.319802588477549E-2</v>
      </c>
      <c r="R127" s="11">
        <f t="shared" si="36"/>
        <v>0</v>
      </c>
      <c r="S127" s="11">
        <f t="shared" si="37"/>
        <v>-0.91655819786967119</v>
      </c>
      <c r="T127" s="11">
        <f t="shared" si="38"/>
        <v>-0.18820496876173945</v>
      </c>
      <c r="U127" s="11">
        <f>'OddsRatio_working_3-way'!S127-'OddsRatio_working_3-way'!R127^2/3</f>
        <v>-0.91655819786967119</v>
      </c>
      <c r="V127" s="11">
        <f>'OddsRatio_working_3-way'!S127*'OddsRatio_working_3-way'!R127/3-2*'OddsRatio_working_3-way'!R127^3/27-'OddsRatio_working_3-way'!T127</f>
        <v>0.18820496876173945</v>
      </c>
      <c r="W127" s="11">
        <f>'OddsRatio_working_3-way'!V127^2+4*'OddsRatio_working_3-way'!U127^3/27</f>
        <v>-7.8650183099960164E-2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0.16887221009284467</v>
      </c>
      <c r="Y127" s="11">
        <f>IF('OddsRatio_working_3-way'!W127&gt;=0,IF('OddsRatio_working_3-way'!V127+SQRT('OddsRatio_working_3-way'!W127)&gt;0,0,PI()),ACOS('OddsRatio_working_3-way'!V127/(2*'OddsRatio_working_3-way'!X127)))</f>
        <v>0.97973718623238859</v>
      </c>
      <c r="Z127" s="11">
        <f>'OddsRatio_working_3-way'!X127^(1/3)*COS('OddsRatio_working_3-way'!Y127/3)</f>
        <v>0.5235233071034987</v>
      </c>
      <c r="AA127" s="11">
        <f>'OddsRatio_working_3-way'!X127^(1/3)*COS(('OddsRatio_working_3-way'!Y127+2*PI())/3)</f>
        <v>-0.41532616656494409</v>
      </c>
      <c r="AB127" s="11">
        <f>'OddsRatio_working_3-way'!X127^(1/3)*COS(('OddsRatio_working_3-way'!Y127+4*PI())/3)</f>
        <v>-0.10819714053855475</v>
      </c>
      <c r="AC127" s="11">
        <f>'OddsRatio_working_3-way'!X127^(1/3)*SIN('OddsRatio_working_3-way'!Y127/3)</f>
        <v>0.17732102585228363</v>
      </c>
      <c r="AD127" s="11">
        <f>'OddsRatio_working_3-way'!X127^(1/3)*SIN(('OddsRatio_working_3-way'!Y127+2*PI())/3)</f>
        <v>0.3647239704987304</v>
      </c>
      <c r="AE127" s="11">
        <f>'OddsRatio_working_3-way'!X127^(1/3)*SIN(('OddsRatio_working_3-way'!Y127+4*PI())/3)</f>
        <v>-0.54204499635101389</v>
      </c>
      <c r="AF127" s="11">
        <f>-'OddsRatio_working_3-way'!U127/(3*'OddsRatio_working_3-way'!X127^(1/3))*COS(('OddsRatio_working_3-way'!Y127)/3)</f>
        <v>0.52352330710349859</v>
      </c>
      <c r="AG127" s="11">
        <f>-'OddsRatio_working_3-way'!U127/(3*'OddsRatio_working_3-way'!X127^(1/3))*COS(('OddsRatio_working_3-way'!Y127+2*PI())/3)</f>
        <v>-0.41532616656494398</v>
      </c>
      <c r="AH127" s="11">
        <f>-'OddsRatio_working_3-way'!U127/(3*'OddsRatio_working_3-way'!X127^(1/3))*COS(('OddsRatio_working_3-way'!Y127+4*PI())/3)</f>
        <v>-0.10819714053855473</v>
      </c>
      <c r="AI127" s="11">
        <f>'OddsRatio_working_3-way'!U127/(3*'OddsRatio_working_3-way'!X127^(1/3))*SIN(('OddsRatio_working_3-way'!Y127)/3)</f>
        <v>-0.1773210258522836</v>
      </c>
      <c r="AJ127" s="11">
        <f>'OddsRatio_working_3-way'!U127/(3*'OddsRatio_working_3-way'!X127^(1/3))*SIN(('OddsRatio_working_3-way'!Y127+2*PI())/3)</f>
        <v>-0.36472397049873029</v>
      </c>
      <c r="AK127" s="11">
        <f>'OddsRatio_working_3-way'!U127/(3*'OddsRatio_working_3-way'!X127^(1/3))*SIN(('OddsRatio_working_3-way'!Y127+4*PI())/3)</f>
        <v>0.54204499635101377</v>
      </c>
      <c r="AL127" s="11">
        <f>'OddsRatio_working_3-way'!Z127+'OddsRatio_working_3-way'!AF127</f>
        <v>1.0470466142069972</v>
      </c>
      <c r="AM127" s="11">
        <f>'OddsRatio_working_3-way'!AA127+'OddsRatio_working_3-way'!AG127</f>
        <v>-0.83065233312988807</v>
      </c>
      <c r="AN127" s="11">
        <f>'OddsRatio_working_3-way'!AB127+'OddsRatio_working_3-way'!AH127</f>
        <v>-0.21639428107710948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1.0470466142069972</v>
      </c>
      <c r="AS127" s="11">
        <f>IF(('OddsRatio_working_3-way'!X127=0),IF(Q127&gt;0,-Q127^(1/3),(-Q127)^(1/3)),'OddsRatio_working_3-way'!AM127-'OddsRatio_working_3-way'!R127/3)</f>
        <v>-0.83065233312988807</v>
      </c>
      <c r="AT127" s="11">
        <f>IF(('OddsRatio_working_3-way'!X127=0),IF(Q127&gt;0,-Q127^(1/3),(-Q127)^(1/3)),'OddsRatio_working_3-way'!AN127-'OddsRatio_working_3-way'!R127/3)</f>
        <v>-0.21639428107710948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1.18</v>
      </c>
      <c r="B128" s="4">
        <f>IF('True_Odds_Calculator_3-way'!B129="","",'True_Odds_Calculator_3-way'!B129)</f>
        <v>7.75</v>
      </c>
      <c r="C128" s="4">
        <f>IF('True_Odds_Calculator_3-way'!C129="","",'True_Odds_Calculator_3-way'!C129)</f>
        <v>18</v>
      </c>
      <c r="D128" s="9">
        <f t="shared" si="26"/>
        <v>0.83272994087288099</v>
      </c>
      <c r="E128" s="9">
        <f t="shared" si="27"/>
        <v>0.11719747823216894</v>
      </c>
      <c r="F128" s="9">
        <f t="shared" si="28"/>
        <v>5.0072580894950043E-2</v>
      </c>
      <c r="G128" s="9">
        <f t="shared" si="29"/>
        <v>1.1159417485189604</v>
      </c>
      <c r="H128" s="9">
        <f t="shared" si="30"/>
        <v>1.2008695147334127</v>
      </c>
      <c r="I128" s="9">
        <f t="shared" si="31"/>
        <v>8.5326068025029826</v>
      </c>
      <c r="J128" s="9">
        <f t="shared" si="32"/>
        <v>19.971009724822327</v>
      </c>
      <c r="K128" s="11">
        <f t="shared" si="33"/>
        <v>0.84745762711864414</v>
      </c>
      <c r="L128" s="11">
        <f t="shared" si="34"/>
        <v>0.12903225806451613</v>
      </c>
      <c r="M128" s="11">
        <f t="shared" si="35"/>
        <v>5.5555555555555552E-2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-0.12547840349917971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0.14537391409999395</v>
      </c>
      <c r="Q128" s="11">
        <f>2*'OddsRatio_working_3-way'!K128*'OddsRatio_working_3-way'!L128*'OddsRatio_working_3-way'!M128</f>
        <v>1.2149930137901707E-2</v>
      </c>
      <c r="R128" s="11">
        <f t="shared" si="36"/>
        <v>0</v>
      </c>
      <c r="S128" s="11">
        <f t="shared" si="37"/>
        <v>-1.1585572500605197</v>
      </c>
      <c r="T128" s="11">
        <f t="shared" si="38"/>
        <v>-9.6828854998789765E-2</v>
      </c>
      <c r="U128" s="11">
        <f>'OddsRatio_working_3-way'!S128-'OddsRatio_working_3-way'!R128^2/3</f>
        <v>-1.1585572500605197</v>
      </c>
      <c r="V128" s="11">
        <f>'OddsRatio_working_3-way'!S128*'OddsRatio_working_3-way'!R128/3-2*'OddsRatio_working_3-way'!R128^3/27-'OddsRatio_working_3-way'!T128</f>
        <v>9.6828854998789765E-2</v>
      </c>
      <c r="W128" s="11">
        <f>'OddsRatio_working_3-way'!V128^2+4*'OddsRatio_working_3-way'!U128^3/27</f>
        <v>-0.22100626880354812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0.23999067480004549</v>
      </c>
      <c r="Y128" s="11">
        <f>IF('OddsRatio_working_3-way'!W128&gt;=0,IF('OddsRatio_working_3-way'!V128+SQRT('OddsRatio_working_3-way'!W128)&gt;0,0,PI()),ACOS('OddsRatio_working_3-way'!V128/(2*'OddsRatio_working_3-way'!X128)))</f>
        <v>1.3676676963098007</v>
      </c>
      <c r="Z128" s="11">
        <f>'OddsRatio_working_3-way'!X128^(1/3)*COS('OddsRatio_working_3-way'!Y128/3)</f>
        <v>0.55797087425948033</v>
      </c>
      <c r="AA128" s="11">
        <f>'OddsRatio_working_3-way'!X128^(1/3)*COS(('OddsRatio_working_3-way'!Y128+2*PI())/3)</f>
        <v>-0.51592570412484884</v>
      </c>
      <c r="AB128" s="11">
        <f>'OddsRatio_working_3-way'!X128^(1/3)*COS(('OddsRatio_working_3-way'!Y128+4*PI())/3)</f>
        <v>-4.2045170134631535E-2</v>
      </c>
      <c r="AC128" s="11">
        <f>'OddsRatio_working_3-way'!X128^(1/3)*SIN('OddsRatio_working_3-way'!Y128/3)</f>
        <v>0.27359505386297556</v>
      </c>
      <c r="AD128" s="11">
        <f>'OddsRatio_working_3-way'!X128^(1/3)*SIN(('OddsRatio_working_3-way'!Y128+2*PI())/3)</f>
        <v>0.34641942474903475</v>
      </c>
      <c r="AE128" s="11">
        <f>'OddsRatio_working_3-way'!X128^(1/3)*SIN(('OddsRatio_working_3-way'!Y128+4*PI())/3)</f>
        <v>-0.62001447861201042</v>
      </c>
      <c r="AF128" s="11">
        <f>-'OddsRatio_working_3-way'!U128/(3*'OddsRatio_working_3-way'!X128^(1/3))*COS(('OddsRatio_working_3-way'!Y128)/3)</f>
        <v>0.55797087425948022</v>
      </c>
      <c r="AG128" s="11">
        <f>-'OddsRatio_working_3-way'!U128/(3*'OddsRatio_working_3-way'!X128^(1/3))*COS(('OddsRatio_working_3-way'!Y128+2*PI())/3)</f>
        <v>-0.51592570412484873</v>
      </c>
      <c r="AH128" s="11">
        <f>-'OddsRatio_working_3-way'!U128/(3*'OddsRatio_working_3-way'!X128^(1/3))*COS(('OddsRatio_working_3-way'!Y128+4*PI())/3)</f>
        <v>-4.2045170134631528E-2</v>
      </c>
      <c r="AI128" s="11">
        <f>'OddsRatio_working_3-way'!U128/(3*'OddsRatio_working_3-way'!X128^(1/3))*SIN(('OddsRatio_working_3-way'!Y128)/3)</f>
        <v>-0.2735950538629755</v>
      </c>
      <c r="AJ128" s="11">
        <f>'OddsRatio_working_3-way'!U128/(3*'OddsRatio_working_3-way'!X128^(1/3))*SIN(('OddsRatio_working_3-way'!Y128+2*PI())/3)</f>
        <v>-0.3464194247490347</v>
      </c>
      <c r="AK128" s="11">
        <f>'OddsRatio_working_3-way'!U128/(3*'OddsRatio_working_3-way'!X128^(1/3))*SIN(('OddsRatio_working_3-way'!Y128+4*PI())/3)</f>
        <v>0.62001447861201031</v>
      </c>
      <c r="AL128" s="11">
        <f>'OddsRatio_working_3-way'!Z128+'OddsRatio_working_3-way'!AF128</f>
        <v>1.1159417485189604</v>
      </c>
      <c r="AM128" s="11">
        <f>'OddsRatio_working_3-way'!AA128+'OddsRatio_working_3-way'!AG128</f>
        <v>-1.0318514082496977</v>
      </c>
      <c r="AN128" s="11">
        <f>'OddsRatio_working_3-way'!AB128+'OddsRatio_working_3-way'!AH128</f>
        <v>-8.409034026926307E-2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1.1159417485189604</v>
      </c>
      <c r="AS128" s="11">
        <f>IF(('OddsRatio_working_3-way'!X128=0),IF(Q128&gt;0,-Q128^(1/3),(-Q128)^(1/3)),'OddsRatio_working_3-way'!AM128-'OddsRatio_working_3-way'!R128/3)</f>
        <v>-1.0318514082496977</v>
      </c>
      <c r="AT128" s="11">
        <f>IF(('OddsRatio_working_3-way'!X128=0),IF(Q128&gt;0,-Q128^(1/3),(-Q128)^(1/3)),'OddsRatio_working_3-way'!AN128-'OddsRatio_working_3-way'!R128/3)</f>
        <v>-8.409034026926307E-2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1.44</v>
      </c>
      <c r="B129" s="4">
        <f>IF('True_Odds_Calculator_3-way'!B130="","",'True_Odds_Calculator_3-way'!B130)</f>
        <v>4.9800000000000004</v>
      </c>
      <c r="C129" s="4">
        <f>IF('True_Odds_Calculator_3-way'!C130="","",'True_Odds_Calculator_3-way'!C130)</f>
        <v>7.76</v>
      </c>
      <c r="D129" s="9">
        <f t="shared" si="26"/>
        <v>0.68373819406847014</v>
      </c>
      <c r="E129" s="9">
        <f t="shared" si="27"/>
        <v>0.1929028027147707</v>
      </c>
      <c r="F129" s="9">
        <f t="shared" si="28"/>
        <v>0.12335900321675927</v>
      </c>
      <c r="G129" s="9">
        <f t="shared" si="29"/>
        <v>1.0512456930124181</v>
      </c>
      <c r="H129" s="9">
        <f t="shared" si="30"/>
        <v>1.4625481049254638</v>
      </c>
      <c r="I129" s="9">
        <f t="shared" si="31"/>
        <v>5.1839578581894257</v>
      </c>
      <c r="J129" s="9">
        <f t="shared" si="32"/>
        <v>8.1064208847639438</v>
      </c>
      <c r="K129" s="11">
        <f t="shared" si="33"/>
        <v>0.69444444444444442</v>
      </c>
      <c r="L129" s="11">
        <f t="shared" si="34"/>
        <v>0.20080321285140559</v>
      </c>
      <c r="M129" s="11">
        <f t="shared" si="35"/>
        <v>0.12886597938144331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-0.21273007263877963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0.20090384447296628</v>
      </c>
      <c r="Q129" s="11">
        <f>2*'OddsRatio_working_3-way'!K129*'OddsRatio_working_3-way'!L129*'OddsRatio_working_3-way'!M129</f>
        <v>3.593986484310667E-2</v>
      </c>
      <c r="R129" s="11">
        <f t="shared" si="36"/>
        <v>0</v>
      </c>
      <c r="S129" s="11">
        <f t="shared" si="37"/>
        <v>-0.94440735144252708</v>
      </c>
      <c r="T129" s="11">
        <f t="shared" si="38"/>
        <v>-0.16894585893426245</v>
      </c>
      <c r="U129" s="11">
        <f>'OddsRatio_working_3-way'!S129-'OddsRatio_working_3-way'!R129^2/3</f>
        <v>-0.94440735144252708</v>
      </c>
      <c r="V129" s="11">
        <f>'OddsRatio_working_3-way'!S129*'OddsRatio_working_3-way'!R129/3-2*'OddsRatio_working_3-way'!R129^3/27-'OddsRatio_working_3-way'!T129</f>
        <v>0.16894585893426245</v>
      </c>
      <c r="W129" s="11">
        <f>'OddsRatio_working_3-way'!V129^2+4*'OddsRatio_working_3-way'!U129^3/27</f>
        <v>-9.6245722023236488E-2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0.17662702601405045</v>
      </c>
      <c r="Y129" s="11">
        <f>IF('OddsRatio_working_3-way'!W129&gt;=0,IF('OddsRatio_working_3-way'!V129+SQRT('OddsRatio_working_3-way'!W129)&gt;0,0,PI()),ACOS('OddsRatio_working_3-way'!V129/(2*'OddsRatio_working_3-way'!X129)))</f>
        <v>1.0721285599191959</v>
      </c>
      <c r="Z129" s="11">
        <f>'OddsRatio_working_3-way'!X129^(1/3)*COS('OddsRatio_working_3-way'!Y129/3)</f>
        <v>0.52562284650620905</v>
      </c>
      <c r="AA129" s="11">
        <f>'OddsRatio_working_3-way'!X129^(1/3)*COS(('OddsRatio_working_3-way'!Y129+2*PI())/3)</f>
        <v>-0.43278879022784145</v>
      </c>
      <c r="AB129" s="11">
        <f>'OddsRatio_working_3-way'!X129^(1/3)*COS(('OddsRatio_working_3-way'!Y129+4*PI())/3)</f>
        <v>-9.2834056278367522E-2</v>
      </c>
      <c r="AC129" s="11">
        <f>'OddsRatio_working_3-way'!X129^(1/3)*SIN('OddsRatio_working_3-way'!Y129/3)</f>
        <v>0.19627295715801643</v>
      </c>
      <c r="AD129" s="11">
        <f>'OddsRatio_working_3-way'!X129^(1/3)*SIN(('OddsRatio_working_3-way'!Y129+2*PI())/3)</f>
        <v>0.35706625930485758</v>
      </c>
      <c r="AE129" s="11">
        <f>'OddsRatio_working_3-way'!X129^(1/3)*SIN(('OddsRatio_working_3-way'!Y129+4*PI())/3)</f>
        <v>-0.55333921646287398</v>
      </c>
      <c r="AF129" s="11">
        <f>-'OddsRatio_working_3-way'!U129/(3*'OddsRatio_working_3-way'!X129^(1/3))*COS(('OddsRatio_working_3-way'!Y129)/3)</f>
        <v>0.52562284650620905</v>
      </c>
      <c r="AG129" s="11">
        <f>-'OddsRatio_working_3-way'!U129/(3*'OddsRatio_working_3-way'!X129^(1/3))*COS(('OddsRatio_working_3-way'!Y129+2*PI())/3)</f>
        <v>-0.43278879022784145</v>
      </c>
      <c r="AH129" s="11">
        <f>-'OddsRatio_working_3-way'!U129/(3*'OddsRatio_working_3-way'!X129^(1/3))*COS(('OddsRatio_working_3-way'!Y129+4*PI())/3)</f>
        <v>-9.2834056278367522E-2</v>
      </c>
      <c r="AI129" s="11">
        <f>'OddsRatio_working_3-way'!U129/(3*'OddsRatio_working_3-way'!X129^(1/3))*SIN(('OddsRatio_working_3-way'!Y129)/3)</f>
        <v>-0.19627295715801643</v>
      </c>
      <c r="AJ129" s="11">
        <f>'OddsRatio_working_3-way'!U129/(3*'OddsRatio_working_3-way'!X129^(1/3))*SIN(('OddsRatio_working_3-way'!Y129+2*PI())/3)</f>
        <v>-0.35706625930485758</v>
      </c>
      <c r="AK129" s="11">
        <f>'OddsRatio_working_3-way'!U129/(3*'OddsRatio_working_3-way'!X129^(1/3))*SIN(('OddsRatio_working_3-way'!Y129+4*PI())/3)</f>
        <v>0.55333921646287398</v>
      </c>
      <c r="AL129" s="11">
        <f>'OddsRatio_working_3-way'!Z129+'OddsRatio_working_3-way'!AF129</f>
        <v>1.0512456930124181</v>
      </c>
      <c r="AM129" s="11">
        <f>'OddsRatio_working_3-way'!AA129+'OddsRatio_working_3-way'!AG129</f>
        <v>-0.86557758045568289</v>
      </c>
      <c r="AN129" s="11">
        <f>'OddsRatio_working_3-way'!AB129+'OddsRatio_working_3-way'!AH129</f>
        <v>-0.18566811255673504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1.0512456930124181</v>
      </c>
      <c r="AS129" s="11">
        <f>IF(('OddsRatio_working_3-way'!X129=0),IF(Q129&gt;0,-Q129^(1/3),(-Q129)^(1/3)),'OddsRatio_working_3-way'!AM129-'OddsRatio_working_3-way'!R129/3)</f>
        <v>-0.86557758045568289</v>
      </c>
      <c r="AT129" s="11">
        <f>IF(('OddsRatio_working_3-way'!X129=0),IF(Q129&gt;0,-Q129^(1/3),(-Q129)^(1/3)),'OddsRatio_working_3-way'!AN129-'OddsRatio_working_3-way'!R129/3)</f>
        <v>-0.18566811255673504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2.2999999999999998</v>
      </c>
      <c r="B130" s="4">
        <f>IF('True_Odds_Calculator_3-way'!B131="","",'True_Odds_Calculator_3-way'!B131)</f>
        <v>3.29</v>
      </c>
      <c r="C130" s="4">
        <f>IF('True_Odds_Calculator_3-way'!C131="","",'True_Odds_Calculator_3-way'!C131)</f>
        <v>3.53</v>
      </c>
      <c r="D130" s="9">
        <f t="shared" si="26"/>
        <v>0.42656366358515058</v>
      </c>
      <c r="E130" s="9">
        <f t="shared" si="27"/>
        <v>0.29690645009863276</v>
      </c>
      <c r="F130" s="9">
        <f t="shared" si="28"/>
        <v>0.27652988631621628</v>
      </c>
      <c r="G130" s="9">
        <f t="shared" si="29"/>
        <v>1.0340891918873334</v>
      </c>
      <c r="H130" s="9">
        <f t="shared" si="30"/>
        <v>2.3443159494535335</v>
      </c>
      <c r="I130" s="9">
        <f t="shared" si="31"/>
        <v>3.3680642494219932</v>
      </c>
      <c r="J130" s="9">
        <f t="shared" si="32"/>
        <v>3.616245655474954</v>
      </c>
      <c r="K130" s="11">
        <f t="shared" si="33"/>
        <v>0.43478260869565222</v>
      </c>
      <c r="L130" s="11">
        <f t="shared" si="34"/>
        <v>0.303951367781155</v>
      </c>
      <c r="M130" s="11">
        <f t="shared" si="35"/>
        <v>0.28328611898016998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-0.2819687093691069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0.22911471496744285</v>
      </c>
      <c r="Q130" s="11">
        <f>2*'OddsRatio_working_3-way'!K130*'OddsRatio_working_3-way'!L130*'OddsRatio_working_3-way'!M130</f>
        <v>7.4874089858641468E-2</v>
      </c>
      <c r="R130" s="11">
        <f t="shared" si="36"/>
        <v>0</v>
      </c>
      <c r="S130" s="11">
        <f t="shared" si="37"/>
        <v>-0.81255368895391744</v>
      </c>
      <c r="T130" s="11">
        <f t="shared" si="38"/>
        <v>-0.26554042122677046</v>
      </c>
      <c r="U130" s="11">
        <f>'OddsRatio_working_3-way'!S130-'OddsRatio_working_3-way'!R130^2/3</f>
        <v>-0.81255368895391744</v>
      </c>
      <c r="V130" s="11">
        <f>'OddsRatio_working_3-way'!S130*'OddsRatio_working_3-way'!R130/3-2*'OddsRatio_working_3-way'!R130^3/27-'OddsRatio_working_3-way'!T130</f>
        <v>0.26554042122677046</v>
      </c>
      <c r="W130" s="11">
        <f>'OddsRatio_working_3-way'!V130^2+4*'OddsRatio_working_3-way'!U130^3/27</f>
        <v>-8.9672905386665447E-3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0.14096010592004146</v>
      </c>
      <c r="Y130" s="11">
        <f>IF('OddsRatio_working_3-way'!W130&gt;=0,IF('OddsRatio_working_3-way'!V130+SQRT('OddsRatio_working_3-way'!W130)&gt;0,0,PI()),ACOS('OddsRatio_working_3-way'!V130/(2*'OddsRatio_working_3-way'!X130)))</f>
        <v>0.34255598989857305</v>
      </c>
      <c r="Z130" s="11">
        <f>'OddsRatio_working_3-way'!X130^(1/3)*COS('OddsRatio_working_3-way'!Y130/3)</f>
        <v>0.5170445959436667</v>
      </c>
      <c r="AA130" s="11">
        <f>'OddsRatio_working_3-way'!X130^(1/3)*COS(('OddsRatio_working_3-way'!Y130+2*PI())/3)</f>
        <v>-0.30987486940274855</v>
      </c>
      <c r="AB130" s="11">
        <f>'OddsRatio_working_3-way'!X130^(1/3)*COS(('OddsRatio_working_3-way'!Y130+4*PI())/3)</f>
        <v>-0.20716972654091825</v>
      </c>
      <c r="AC130" s="11">
        <f>'OddsRatio_working_3-way'!X130^(1/3)*SIN('OddsRatio_working_3-way'!Y130/3)</f>
        <v>5.9296841878436771E-2</v>
      </c>
      <c r="AD130" s="11">
        <f>'OddsRatio_working_3-way'!X130^(1/3)*SIN(('OddsRatio_working_3-way'!Y130+2*PI())/3)</f>
        <v>0.4181253340374575</v>
      </c>
      <c r="AE130" s="11">
        <f>'OddsRatio_working_3-way'!X130^(1/3)*SIN(('OddsRatio_working_3-way'!Y130+4*PI())/3)</f>
        <v>-0.4774221759158942</v>
      </c>
      <c r="AF130" s="11">
        <f>-'OddsRatio_working_3-way'!U130/(3*'OddsRatio_working_3-way'!X130^(1/3))*COS(('OddsRatio_working_3-way'!Y130)/3)</f>
        <v>0.51704459594366659</v>
      </c>
      <c r="AG130" s="11">
        <f>-'OddsRatio_working_3-way'!U130/(3*'OddsRatio_working_3-way'!X130^(1/3))*COS(('OddsRatio_working_3-way'!Y130+2*PI())/3)</f>
        <v>-0.3098748694027485</v>
      </c>
      <c r="AH130" s="11">
        <f>-'OddsRatio_working_3-way'!U130/(3*'OddsRatio_working_3-way'!X130^(1/3))*COS(('OddsRatio_working_3-way'!Y130+4*PI())/3)</f>
        <v>-0.2071697265409182</v>
      </c>
      <c r="AI130" s="11">
        <f>'OddsRatio_working_3-way'!U130/(3*'OddsRatio_working_3-way'!X130^(1/3))*SIN(('OddsRatio_working_3-way'!Y130)/3)</f>
        <v>-5.9296841878436757E-2</v>
      </c>
      <c r="AJ130" s="11">
        <f>'OddsRatio_working_3-way'!U130/(3*'OddsRatio_working_3-way'!X130^(1/3))*SIN(('OddsRatio_working_3-way'!Y130+2*PI())/3)</f>
        <v>-0.41812533403745739</v>
      </c>
      <c r="AK130" s="11">
        <f>'OddsRatio_working_3-way'!U130/(3*'OddsRatio_working_3-way'!X130^(1/3))*SIN(('OddsRatio_working_3-way'!Y130+4*PI())/3)</f>
        <v>0.47742217591589409</v>
      </c>
      <c r="AL130" s="11">
        <f>'OddsRatio_working_3-way'!Z130+'OddsRatio_working_3-way'!AF130</f>
        <v>1.0340891918873334</v>
      </c>
      <c r="AM130" s="11">
        <f>'OddsRatio_working_3-way'!AA130+'OddsRatio_working_3-way'!AG130</f>
        <v>-0.61974973880549711</v>
      </c>
      <c r="AN130" s="11">
        <f>'OddsRatio_working_3-way'!AB130+'OddsRatio_working_3-way'!AH130</f>
        <v>-0.41433945308183645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1.0340891918873334</v>
      </c>
      <c r="AS130" s="11">
        <f>IF(('OddsRatio_working_3-way'!X130=0),IF(Q130&gt;0,-Q130^(1/3),(-Q130)^(1/3)),'OddsRatio_working_3-way'!AM130-'OddsRatio_working_3-way'!R130/3)</f>
        <v>-0.61974973880549711</v>
      </c>
      <c r="AT130" s="11">
        <f>IF(('OddsRatio_working_3-way'!X130=0),IF(Q130&gt;0,-Q130^(1/3),(-Q130)^(1/3)),'OddsRatio_working_3-way'!AN130-'OddsRatio_working_3-way'!R130/3)</f>
        <v>-0.41433945308183645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2.97</v>
      </c>
      <c r="B131" s="4">
        <f>IF('True_Odds_Calculator_3-way'!B132="","",'True_Odds_Calculator_3-way'!B132)</f>
        <v>3.2</v>
      </c>
      <c r="C131" s="4">
        <f>IF('True_Odds_Calculator_3-way'!C132="","",'True_Odds_Calculator_3-way'!C132)</f>
        <v>2.68</v>
      </c>
      <c r="D131" s="9">
        <f t="shared" si="26"/>
        <v>0.32927974027860574</v>
      </c>
      <c r="E131" s="9">
        <f t="shared" si="27"/>
        <v>0.30536721496006042</v>
      </c>
      <c r="F131" s="9">
        <f t="shared" si="28"/>
        <v>0.36535304476133373</v>
      </c>
      <c r="G131" s="9">
        <f t="shared" si="29"/>
        <v>1.0339753567174881</v>
      </c>
      <c r="H131" s="9">
        <f t="shared" si="30"/>
        <v>3.0369314527334526</v>
      </c>
      <c r="I131" s="9">
        <f t="shared" si="31"/>
        <v>3.274745784778474</v>
      </c>
      <c r="J131" s="9">
        <f t="shared" si="32"/>
        <v>2.7370785992853799</v>
      </c>
      <c r="K131" s="11">
        <f t="shared" si="33"/>
        <v>0.33670033670033667</v>
      </c>
      <c r="L131" s="11">
        <f t="shared" si="34"/>
        <v>0.3125</v>
      </c>
      <c r="M131" s="11">
        <f t="shared" si="35"/>
        <v>0.37313432835820892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-0.28586235489220557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0.2296754862053369</v>
      </c>
      <c r="Q131" s="11">
        <f>2*'OddsRatio_working_3-way'!K131*'OddsRatio_working_3-way'!L131*'OddsRatio_working_3-way'!M131</f>
        <v>7.8521533745414332E-2</v>
      </c>
      <c r="R131" s="11">
        <f t="shared" si="36"/>
        <v>0</v>
      </c>
      <c r="S131" s="11">
        <f t="shared" si="37"/>
        <v>-0.80344782121431868</v>
      </c>
      <c r="T131" s="11">
        <f t="shared" si="38"/>
        <v>-0.27468301579976712</v>
      </c>
      <c r="U131" s="11">
        <f>'OddsRatio_working_3-way'!S131-'OddsRatio_working_3-way'!R131^2/3</f>
        <v>-0.80344782121431868</v>
      </c>
      <c r="V131" s="11">
        <f>'OddsRatio_working_3-way'!S131*'OddsRatio_working_3-way'!R131/3-2*'OddsRatio_working_3-way'!R131^3/27-'OddsRatio_working_3-way'!T131</f>
        <v>0.27468301579976712</v>
      </c>
      <c r="W131" s="11">
        <f>'OddsRatio_working_3-way'!V131^2+4*'OddsRatio_working_3-way'!U131^3/27</f>
        <v>-1.3860390012292029E-3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0.13859725661975089</v>
      </c>
      <c r="Y131" s="11">
        <f>IF('OddsRatio_working_3-way'!W131&gt;=0,IF('OddsRatio_working_3-way'!V131+SQRT('OddsRatio_working_3-way'!W131)&gt;0,0,PI()),ACOS('OddsRatio_working_3-way'!V131/(2*'OddsRatio_working_3-way'!X131)))</f>
        <v>0.13471548106669973</v>
      </c>
      <c r="Z131" s="11">
        <f>'OddsRatio_working_3-way'!X131^(1/3)*COS('OddsRatio_working_3-way'!Y131/3)</f>
        <v>0.51698767835874404</v>
      </c>
      <c r="AA131" s="11">
        <f>'OddsRatio_working_3-way'!X131^(1/3)*COS(('OddsRatio_working_3-way'!Y131+2*PI())/3)</f>
        <v>-0.27861250271616161</v>
      </c>
      <c r="AB131" s="11">
        <f>'OddsRatio_working_3-way'!X131^(1/3)*COS(('OddsRatio_working_3-way'!Y131+4*PI())/3)</f>
        <v>-0.23837517564258237</v>
      </c>
      <c r="AC131" s="11">
        <f>'OddsRatio_working_3-way'!X131^(1/3)*SIN('OddsRatio_working_3-way'!Y131/3)</f>
        <v>2.3231031617402025E-2</v>
      </c>
      <c r="AD131" s="11">
        <f>'OddsRatio_working_3-way'!X131^(1/3)*SIN(('OddsRatio_working_3-way'!Y131+2*PI())/3)</f>
        <v>0.43610894709350984</v>
      </c>
      <c r="AE131" s="11">
        <f>'OddsRatio_working_3-way'!X131^(1/3)*SIN(('OddsRatio_working_3-way'!Y131+4*PI())/3)</f>
        <v>-0.45933997871091176</v>
      </c>
      <c r="AF131" s="11">
        <f>-'OddsRatio_working_3-way'!U131/(3*'OddsRatio_working_3-way'!X131^(1/3))*COS(('OddsRatio_working_3-way'!Y131)/3)</f>
        <v>0.51698767835874404</v>
      </c>
      <c r="AG131" s="11">
        <f>-'OddsRatio_working_3-way'!U131/(3*'OddsRatio_working_3-way'!X131^(1/3))*COS(('OddsRatio_working_3-way'!Y131+2*PI())/3)</f>
        <v>-0.27861250271616161</v>
      </c>
      <c r="AH131" s="11">
        <f>-'OddsRatio_working_3-way'!U131/(3*'OddsRatio_working_3-way'!X131^(1/3))*COS(('OddsRatio_working_3-way'!Y131+4*PI())/3)</f>
        <v>-0.23837517564258237</v>
      </c>
      <c r="AI131" s="11">
        <f>'OddsRatio_working_3-way'!U131/(3*'OddsRatio_working_3-way'!X131^(1/3))*SIN(('OddsRatio_working_3-way'!Y131)/3)</f>
        <v>-2.3231031617402025E-2</v>
      </c>
      <c r="AJ131" s="11">
        <f>'OddsRatio_working_3-way'!U131/(3*'OddsRatio_working_3-way'!X131^(1/3))*SIN(('OddsRatio_working_3-way'!Y131+2*PI())/3)</f>
        <v>-0.43610894709350984</v>
      </c>
      <c r="AK131" s="11">
        <f>'OddsRatio_working_3-way'!U131/(3*'OddsRatio_working_3-way'!X131^(1/3))*SIN(('OddsRatio_working_3-way'!Y131+4*PI())/3)</f>
        <v>0.45933997871091176</v>
      </c>
      <c r="AL131" s="11">
        <f>'OddsRatio_working_3-way'!Z131+'OddsRatio_working_3-way'!AF131</f>
        <v>1.0339753567174881</v>
      </c>
      <c r="AM131" s="11">
        <f>'OddsRatio_working_3-way'!AA131+'OddsRatio_working_3-way'!AG131</f>
        <v>-0.55722500543232323</v>
      </c>
      <c r="AN131" s="11">
        <f>'OddsRatio_working_3-way'!AB131+'OddsRatio_working_3-way'!AH131</f>
        <v>-0.47675035128516474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1.0339753567174881</v>
      </c>
      <c r="AS131" s="11">
        <f>IF(('OddsRatio_working_3-way'!X131=0),IF(Q131&gt;0,-Q131^(1/3),(-Q131)^(1/3)),'OddsRatio_working_3-way'!AM131-'OddsRatio_working_3-way'!R131/3)</f>
        <v>-0.55722500543232323</v>
      </c>
      <c r="AT131" s="11">
        <f>IF(('OddsRatio_working_3-way'!X131=0),IF(Q131&gt;0,-Q131^(1/3),(-Q131)^(1/3)),'OddsRatio_working_3-way'!AN131-'OddsRatio_working_3-way'!R131/3)</f>
        <v>-0.47675035128516474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1.83</v>
      </c>
      <c r="B132" s="4">
        <f>IF('True_Odds_Calculator_3-way'!B133="","",'True_Odds_Calculator_3-way'!B133)</f>
        <v>3.8</v>
      </c>
      <c r="C132" s="4">
        <f>IF('True_Odds_Calculator_3-way'!C133="","",'True_Odds_Calculator_3-way'!C133)</f>
        <v>4.68</v>
      </c>
      <c r="D132" s="9">
        <f t="shared" ref="D132:D195" si="39">(K132/(AR132+K132-(AR132*K132)))</f>
        <v>0.53691951897727253</v>
      </c>
      <c r="E132" s="9">
        <f t="shared" ref="E132:E195" si="40">(L132/(AR132+L132-(AR132*L132)))</f>
        <v>0.25578330123748005</v>
      </c>
      <c r="F132" s="9">
        <f t="shared" ref="F132:F195" si="41">(M132/(AR132+M132-(AR132*M132)))</f>
        <v>0.20729717978524764</v>
      </c>
      <c r="G132" s="9">
        <f t="shared" ref="G132:G195" si="42">AR132</f>
        <v>1.0391283435766558</v>
      </c>
      <c r="H132" s="9">
        <f t="shared" ref="H132:H195" si="43">IF(A132="","",1/D132)</f>
        <v>1.8624765251686248</v>
      </c>
      <c r="I132" s="9">
        <f t="shared" ref="I132:I195" si="44">IF(B132="","",1/E132)</f>
        <v>3.9095593620146363</v>
      </c>
      <c r="J132" s="9">
        <f t="shared" ref="J132:J195" si="45">IF(C132="","",1/F132)</f>
        <v>4.8239923043620934</v>
      </c>
      <c r="K132" s="11">
        <f t="shared" ref="K132:K195" si="46">1/A132</f>
        <v>0.54644808743169393</v>
      </c>
      <c r="L132" s="11">
        <f t="shared" ref="L132:L195" si="47">1/B132</f>
        <v>0.26315789473684209</v>
      </c>
      <c r="M132" s="11">
        <f t="shared" ref="M132:M195" si="48">1/C132</f>
        <v>0.21367521367521369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-0.26278671317497915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0.22461400804800286</v>
      </c>
      <c r="Q132" s="11">
        <f>2*'OddsRatio_working_3-way'!K132*'OddsRatio_working_3-way'!L132*'OddsRatio_working_3-way'!M132</f>
        <v>6.1453900970725818E-2</v>
      </c>
      <c r="R132" s="11">
        <f t="shared" ref="R132:R195" si="49">O132/N132</f>
        <v>0</v>
      </c>
      <c r="S132" s="11">
        <f t="shared" ref="S132:S195" si="50">P132/N132</f>
        <v>-0.85473883110079996</v>
      </c>
      <c r="T132" s="11">
        <f t="shared" ref="T132:T195" si="51">Q132/N132</f>
        <v>-0.23385467335179205</v>
      </c>
      <c r="U132" s="11">
        <f>'OddsRatio_working_3-way'!S132-'OddsRatio_working_3-way'!R132^2/3</f>
        <v>-0.85473883110079996</v>
      </c>
      <c r="V132" s="11">
        <f>'OddsRatio_working_3-way'!S132*'OddsRatio_working_3-way'!R132/3-2*'OddsRatio_working_3-way'!R132^3/27-'OddsRatio_working_3-way'!T132</f>
        <v>0.23385467335179205</v>
      </c>
      <c r="W132" s="11">
        <f>'OddsRatio_working_3-way'!V132^2+4*'OddsRatio_working_3-way'!U132^3/27</f>
        <v>-3.7823663893031087E-2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0.15207865739602028</v>
      </c>
      <c r="Y132" s="11">
        <f>IF('OddsRatio_working_3-way'!W132&gt;=0,IF('OddsRatio_working_3-way'!V132+SQRT('OddsRatio_working_3-way'!W132)&gt;0,0,PI()),ACOS('OddsRatio_working_3-way'!V132/(2*'OddsRatio_working_3-way'!X132)))</f>
        <v>0.69373852363278388</v>
      </c>
      <c r="Z132" s="11">
        <f>'OddsRatio_working_3-way'!X132^(1/3)*COS('OddsRatio_working_3-way'!Y132/3)</f>
        <v>0.51956417178832803</v>
      </c>
      <c r="AA132" s="11">
        <f>'OddsRatio_working_3-way'!X132^(1/3)*COS(('OddsRatio_working_3-way'!Y132+2*PI())/3)</f>
        <v>-0.3657278801506213</v>
      </c>
      <c r="AB132" s="11">
        <f>'OddsRatio_working_3-way'!X132^(1/3)*COS(('OddsRatio_working_3-way'!Y132+4*PI())/3)</f>
        <v>-0.15383629163770693</v>
      </c>
      <c r="AC132" s="11">
        <f>'OddsRatio_working_3-way'!X132^(1/3)*SIN('OddsRatio_working_3-way'!Y132/3)</f>
        <v>0.1223356656669487</v>
      </c>
      <c r="AD132" s="11">
        <f>'OddsRatio_working_3-way'!X132^(1/3)*SIN(('OddsRatio_working_3-way'!Y132+2*PI())/3)</f>
        <v>0.38878793883143997</v>
      </c>
      <c r="AE132" s="11">
        <f>'OddsRatio_working_3-way'!X132^(1/3)*SIN(('OddsRatio_working_3-way'!Y132+4*PI())/3)</f>
        <v>-0.51112360449838856</v>
      </c>
      <c r="AF132" s="11">
        <f>-'OddsRatio_working_3-way'!U132/(3*'OddsRatio_working_3-way'!X132^(1/3))*COS(('OddsRatio_working_3-way'!Y132)/3)</f>
        <v>0.51956417178832792</v>
      </c>
      <c r="AG132" s="11">
        <f>-'OddsRatio_working_3-way'!U132/(3*'OddsRatio_working_3-way'!X132^(1/3))*COS(('OddsRatio_working_3-way'!Y132+2*PI())/3)</f>
        <v>-0.36572788015062119</v>
      </c>
      <c r="AH132" s="11">
        <f>-'OddsRatio_working_3-way'!U132/(3*'OddsRatio_working_3-way'!X132^(1/3))*COS(('OddsRatio_working_3-way'!Y132+4*PI())/3)</f>
        <v>-0.15383629163770687</v>
      </c>
      <c r="AI132" s="11">
        <f>'OddsRatio_working_3-way'!U132/(3*'OddsRatio_working_3-way'!X132^(1/3))*SIN(('OddsRatio_working_3-way'!Y132)/3)</f>
        <v>-0.12233566566694867</v>
      </c>
      <c r="AJ132" s="11">
        <f>'OddsRatio_working_3-way'!U132/(3*'OddsRatio_working_3-way'!X132^(1/3))*SIN(('OddsRatio_working_3-way'!Y132+2*PI())/3)</f>
        <v>-0.38878793883143992</v>
      </c>
      <c r="AK132" s="11">
        <f>'OddsRatio_working_3-way'!U132/(3*'OddsRatio_working_3-way'!X132^(1/3))*SIN(('OddsRatio_working_3-way'!Y132+4*PI())/3)</f>
        <v>0.51112360449838845</v>
      </c>
      <c r="AL132" s="11">
        <f>'OddsRatio_working_3-way'!Z132+'OddsRatio_working_3-way'!AF132</f>
        <v>1.0391283435766558</v>
      </c>
      <c r="AM132" s="11">
        <f>'OddsRatio_working_3-way'!AA132+'OddsRatio_working_3-way'!AG132</f>
        <v>-0.73145576030124249</v>
      </c>
      <c r="AN132" s="11">
        <f>'OddsRatio_working_3-way'!AB132+'OddsRatio_working_3-way'!AH132</f>
        <v>-0.3076725832754138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1.0391283435766558</v>
      </c>
      <c r="AS132" s="11">
        <f>IF(('OddsRatio_working_3-way'!X132=0),IF(Q132&gt;0,-Q132^(1/3),(-Q132)^(1/3)),'OddsRatio_working_3-way'!AM132-'OddsRatio_working_3-way'!R132/3)</f>
        <v>-0.73145576030124249</v>
      </c>
      <c r="AT132" s="11">
        <f>IF(('OddsRatio_working_3-way'!X132=0),IF(Q132&gt;0,-Q132^(1/3),(-Q132)^(1/3)),'OddsRatio_working_3-way'!AN132-'OddsRatio_working_3-way'!R132/3)</f>
        <v>-0.3076725832754138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1.64</v>
      </c>
      <c r="B133" s="4">
        <f>IF('True_Odds_Calculator_3-way'!B134="","",'True_Odds_Calculator_3-way'!B134)</f>
        <v>4.09</v>
      </c>
      <c r="C133" s="4">
        <f>IF('True_Odds_Calculator_3-way'!C134="","",'True_Odds_Calculator_3-way'!C134)</f>
        <v>5.91</v>
      </c>
      <c r="D133" s="9">
        <f t="shared" si="39"/>
        <v>0.59975011563537395</v>
      </c>
      <c r="E133" s="9">
        <f t="shared" si="40"/>
        <v>0.23684880938995967</v>
      </c>
      <c r="F133" s="9">
        <f t="shared" si="41"/>
        <v>0.16340107497466635</v>
      </c>
      <c r="G133" s="9">
        <f t="shared" si="42"/>
        <v>1.042751686103788</v>
      </c>
      <c r="H133" s="9">
        <f t="shared" si="43"/>
        <v>1.6673610791064246</v>
      </c>
      <c r="I133" s="9">
        <f t="shared" si="44"/>
        <v>4.2221027100607049</v>
      </c>
      <c r="J133" s="9">
        <f t="shared" si="45"/>
        <v>6.119910778769599</v>
      </c>
      <c r="K133" s="11">
        <f t="shared" si="46"/>
        <v>0.6097560975609756</v>
      </c>
      <c r="L133" s="11">
        <f t="shared" si="47"/>
        <v>0.24449877750611249</v>
      </c>
      <c r="M133" s="11">
        <f t="shared" si="48"/>
        <v>0.16920473773265651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-0.2449431556234567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0.21795112022335147</v>
      </c>
      <c r="Q133" s="11">
        <f>2*'OddsRatio_working_3-way'!K133*'OddsRatio_working_3-way'!L133*'OddsRatio_working_3-way'!M133</f>
        <v>5.0451648199849881E-2</v>
      </c>
      <c r="R133" s="11">
        <f t="shared" si="49"/>
        <v>0</v>
      </c>
      <c r="S133" s="11">
        <f t="shared" si="50"/>
        <v>-0.88980285923318791</v>
      </c>
      <c r="T133" s="11">
        <f t="shared" si="51"/>
        <v>-0.20597288408175646</v>
      </c>
      <c r="U133" s="11">
        <f>'OddsRatio_working_3-way'!S133-'OddsRatio_working_3-way'!R133^2/3</f>
        <v>-0.88980285923318791</v>
      </c>
      <c r="V133" s="11">
        <f>'OddsRatio_working_3-way'!S133*'OddsRatio_working_3-way'!R133/3-2*'OddsRatio_working_3-way'!R133^3/27-'OddsRatio_working_3-way'!T133</f>
        <v>0.20597288408175646</v>
      </c>
      <c r="W133" s="11">
        <f>'OddsRatio_working_3-way'!V133^2+4*'OddsRatio_working_3-way'!U133^3/27</f>
        <v>-6.1945635935092128E-2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0.16153209039696168</v>
      </c>
      <c r="Y133" s="11">
        <f>IF('OddsRatio_working_3-way'!W133&gt;=0,IF('OddsRatio_working_3-way'!V133+SQRT('OddsRatio_working_3-way'!W133)&gt;0,0,PI()),ACOS('OddsRatio_working_3-way'!V133/(2*'OddsRatio_working_3-way'!X133)))</f>
        <v>0.87946906966584526</v>
      </c>
      <c r="Z133" s="11">
        <f>'OddsRatio_working_3-way'!X133^(1/3)*COS('OddsRatio_working_3-way'!Y133/3)</f>
        <v>0.52137584305189411</v>
      </c>
      <c r="AA133" s="11">
        <f>'OddsRatio_working_3-way'!X133^(1/3)*COS(('OddsRatio_working_3-way'!Y133+2*PI())/3)</f>
        <v>-0.39698222632164271</v>
      </c>
      <c r="AB133" s="11">
        <f>'OddsRatio_working_3-way'!X133^(1/3)*COS(('OddsRatio_working_3-way'!Y133+4*PI())/3)</f>
        <v>-0.12439361673025152</v>
      </c>
      <c r="AC133" s="11">
        <f>'OddsRatio_working_3-way'!X133^(1/3)*SIN('OddsRatio_working_3-way'!Y133/3)</f>
        <v>0.15737910712561565</v>
      </c>
      <c r="AD133" s="11">
        <f>'OddsRatio_working_3-way'!X133^(1/3)*SIN(('OddsRatio_working_3-way'!Y133+2*PI())/3)</f>
        <v>0.37283517143966094</v>
      </c>
      <c r="AE133" s="11">
        <f>'OddsRatio_working_3-way'!X133^(1/3)*SIN(('OddsRatio_working_3-way'!Y133+4*PI())/3)</f>
        <v>-0.53021427856527648</v>
      </c>
      <c r="AF133" s="11">
        <f>-'OddsRatio_working_3-way'!U133/(3*'OddsRatio_working_3-way'!X133^(1/3))*COS(('OddsRatio_working_3-way'!Y133)/3)</f>
        <v>0.52137584305189399</v>
      </c>
      <c r="AG133" s="11">
        <f>-'OddsRatio_working_3-way'!U133/(3*'OddsRatio_working_3-way'!X133^(1/3))*COS(('OddsRatio_working_3-way'!Y133+2*PI())/3)</f>
        <v>-0.39698222632164265</v>
      </c>
      <c r="AH133" s="11">
        <f>-'OddsRatio_working_3-way'!U133/(3*'OddsRatio_working_3-way'!X133^(1/3))*COS(('OddsRatio_working_3-way'!Y133+4*PI())/3)</f>
        <v>-0.1243936167302515</v>
      </c>
      <c r="AI133" s="11">
        <f>'OddsRatio_working_3-way'!U133/(3*'OddsRatio_working_3-way'!X133^(1/3))*SIN(('OddsRatio_working_3-way'!Y133)/3)</f>
        <v>-0.15737910712561559</v>
      </c>
      <c r="AJ133" s="11">
        <f>'OddsRatio_working_3-way'!U133/(3*'OddsRatio_working_3-way'!X133^(1/3))*SIN(('OddsRatio_working_3-way'!Y133+2*PI())/3)</f>
        <v>-0.37283517143966083</v>
      </c>
      <c r="AK133" s="11">
        <f>'OddsRatio_working_3-way'!U133/(3*'OddsRatio_working_3-way'!X133^(1/3))*SIN(('OddsRatio_working_3-way'!Y133+4*PI())/3)</f>
        <v>0.53021427856527636</v>
      </c>
      <c r="AL133" s="11">
        <f>'OddsRatio_working_3-way'!Z133+'OddsRatio_working_3-way'!AF133</f>
        <v>1.042751686103788</v>
      </c>
      <c r="AM133" s="11">
        <f>'OddsRatio_working_3-way'!AA133+'OddsRatio_working_3-way'!AG133</f>
        <v>-0.79396445264328541</v>
      </c>
      <c r="AN133" s="11">
        <f>'OddsRatio_working_3-way'!AB133+'OddsRatio_working_3-way'!AH133</f>
        <v>-0.24878723346050302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1.042751686103788</v>
      </c>
      <c r="AS133" s="11">
        <f>IF(('OddsRatio_working_3-way'!X133=0),IF(Q133&gt;0,-Q133^(1/3),(-Q133)^(1/3)),'OddsRatio_working_3-way'!AM133-'OddsRatio_working_3-way'!R133/3)</f>
        <v>-0.79396445264328541</v>
      </c>
      <c r="AT133" s="11">
        <f>IF(('OddsRatio_working_3-way'!X133=0),IF(Q133&gt;0,-Q133^(1/3),(-Q133)^(1/3)),'OddsRatio_working_3-way'!AN133-'OddsRatio_working_3-way'!R133/3)</f>
        <v>-0.24878723346050302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2.37</v>
      </c>
      <c r="B134" s="4">
        <f>IF('True_Odds_Calculator_3-way'!B135="","",'True_Odds_Calculator_3-way'!B135)</f>
        <v>3.38</v>
      </c>
      <c r="C134" s="4">
        <f>IF('True_Odds_Calculator_3-way'!C135="","",'True_Odds_Calculator_3-way'!C135)</f>
        <v>3.3</v>
      </c>
      <c r="D134" s="9">
        <f t="shared" si="39"/>
        <v>0.41426459595287962</v>
      </c>
      <c r="E134" s="9">
        <f t="shared" si="40"/>
        <v>0.28932738159614607</v>
      </c>
      <c r="F134" s="9">
        <f t="shared" si="41"/>
        <v>0.29640802245097436</v>
      </c>
      <c r="G134" s="9">
        <f t="shared" si="42"/>
        <v>1.0320555865072625</v>
      </c>
      <c r="H134" s="9">
        <f t="shared" si="43"/>
        <v>2.4139161535149496</v>
      </c>
      <c r="I134" s="9">
        <f t="shared" si="44"/>
        <v>3.4562922958872839</v>
      </c>
      <c r="J134" s="9">
        <f t="shared" si="45"/>
        <v>3.3737278489667033</v>
      </c>
      <c r="K134" s="11">
        <f t="shared" si="46"/>
        <v>0.42194092827004215</v>
      </c>
      <c r="L134" s="11">
        <f t="shared" si="47"/>
        <v>0.29585798816568049</v>
      </c>
      <c r="M134" s="11">
        <f t="shared" si="48"/>
        <v>0.30303030303030304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-0.2836915329612506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0.22886342263167969</v>
      </c>
      <c r="Q134" s="11">
        <f>2*'OddsRatio_working_3-way'!K134*'OddsRatio_working_3-way'!L134*'OddsRatio_working_3-way'!M134</f>
        <v>7.5657329795596598E-2</v>
      </c>
      <c r="R134" s="11">
        <f t="shared" si="49"/>
        <v>0</v>
      </c>
      <c r="S134" s="11">
        <f t="shared" si="50"/>
        <v>-0.80673335662414758</v>
      </c>
      <c r="T134" s="11">
        <f t="shared" si="51"/>
        <v>-0.26668871293360252</v>
      </c>
      <c r="U134" s="11">
        <f>'OddsRatio_working_3-way'!S134-'OddsRatio_working_3-way'!R134^2/3</f>
        <v>-0.80673335662414758</v>
      </c>
      <c r="V134" s="11">
        <f>'OddsRatio_working_3-way'!S134*'OddsRatio_working_3-way'!R134/3-2*'OddsRatio_working_3-way'!R134^3/27-'OddsRatio_working_3-way'!T134</f>
        <v>0.26668871293360252</v>
      </c>
      <c r="W134" s="11">
        <f>'OddsRatio_working_3-way'!V134^2+4*'OddsRatio_working_3-way'!U134^3/27</f>
        <v>-6.6604135664598274E-3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0.13944827282243522</v>
      </c>
      <c r="Y134" s="11">
        <f>IF('OddsRatio_working_3-way'!W134&gt;=0,IF('OddsRatio_working_3-way'!V134+SQRT('OddsRatio_working_3-way'!W134)&gt;0,0,PI()),ACOS('OddsRatio_working_3-way'!V134/(2*'OddsRatio_working_3-way'!X134)))</f>
        <v>0.29696805949787897</v>
      </c>
      <c r="Z134" s="11">
        <f>'OddsRatio_working_3-way'!X134^(1/3)*COS('OddsRatio_working_3-way'!Y134/3)</f>
        <v>0.51602779325363124</v>
      </c>
      <c r="AA134" s="11">
        <f>'OddsRatio_working_3-way'!X134^(1/3)*COS(('OddsRatio_working_3-way'!Y134+2*PI())/3)</f>
        <v>-0.30239662523128102</v>
      </c>
      <c r="AB134" s="11">
        <f>'OddsRatio_working_3-way'!X134^(1/3)*COS(('OddsRatio_working_3-way'!Y134+4*PI())/3)</f>
        <v>-0.21363116802235038</v>
      </c>
      <c r="AC134" s="11">
        <f>'OddsRatio_working_3-way'!X134^(1/3)*SIN('OddsRatio_working_3-way'!Y134/3)</f>
        <v>5.1248760614316297E-2</v>
      </c>
      <c r="AD134" s="11">
        <f>'OddsRatio_working_3-way'!X134^(1/3)*SIN(('OddsRatio_working_3-way'!Y134+2*PI())/3)</f>
        <v>0.42126879770931069</v>
      </c>
      <c r="AE134" s="11">
        <f>'OddsRatio_working_3-way'!X134^(1/3)*SIN(('OddsRatio_working_3-way'!Y134+4*PI())/3)</f>
        <v>-0.47251755832362702</v>
      </c>
      <c r="AF134" s="11">
        <f>-'OddsRatio_working_3-way'!U134/(3*'OddsRatio_working_3-way'!X134^(1/3))*COS(('OddsRatio_working_3-way'!Y134)/3)</f>
        <v>0.51602779325363113</v>
      </c>
      <c r="AG134" s="11">
        <f>-'OddsRatio_working_3-way'!U134/(3*'OddsRatio_working_3-way'!X134^(1/3))*COS(('OddsRatio_working_3-way'!Y134+2*PI())/3)</f>
        <v>-0.30239662523128097</v>
      </c>
      <c r="AH134" s="11">
        <f>-'OddsRatio_working_3-way'!U134/(3*'OddsRatio_working_3-way'!X134^(1/3))*COS(('OddsRatio_working_3-way'!Y134+4*PI())/3)</f>
        <v>-0.21363116802235033</v>
      </c>
      <c r="AI134" s="11">
        <f>'OddsRatio_working_3-way'!U134/(3*'OddsRatio_working_3-way'!X134^(1/3))*SIN(('OddsRatio_working_3-way'!Y134)/3)</f>
        <v>-5.1248760614316283E-2</v>
      </c>
      <c r="AJ134" s="11">
        <f>'OddsRatio_working_3-way'!U134/(3*'OddsRatio_working_3-way'!X134^(1/3))*SIN(('OddsRatio_working_3-way'!Y134+2*PI())/3)</f>
        <v>-0.42126879770931058</v>
      </c>
      <c r="AK134" s="11">
        <f>'OddsRatio_working_3-way'!U134/(3*'OddsRatio_working_3-way'!X134^(1/3))*SIN(('OddsRatio_working_3-way'!Y134+4*PI())/3)</f>
        <v>0.47251755832362691</v>
      </c>
      <c r="AL134" s="11">
        <f>'OddsRatio_working_3-way'!Z134+'OddsRatio_working_3-way'!AF134</f>
        <v>1.0320555865072625</v>
      </c>
      <c r="AM134" s="11">
        <f>'OddsRatio_working_3-way'!AA134+'OddsRatio_working_3-way'!AG134</f>
        <v>-0.60479325046256194</v>
      </c>
      <c r="AN134" s="11">
        <f>'OddsRatio_working_3-way'!AB134+'OddsRatio_working_3-way'!AH134</f>
        <v>-0.42726233604470071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1.0320555865072625</v>
      </c>
      <c r="AS134" s="11">
        <f>IF(('OddsRatio_working_3-way'!X134=0),IF(Q134&gt;0,-Q134^(1/3),(-Q134)^(1/3)),'OddsRatio_working_3-way'!AM134-'OddsRatio_working_3-way'!R134/3)</f>
        <v>-0.60479325046256194</v>
      </c>
      <c r="AT134" s="11">
        <f>IF(('OddsRatio_working_3-way'!X134=0),IF(Q134&gt;0,-Q134^(1/3),(-Q134)^(1/3)),'OddsRatio_working_3-way'!AN134-'OddsRatio_working_3-way'!R134/3)</f>
        <v>-0.42726233604470071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4.13</v>
      </c>
      <c r="B135" s="4">
        <f>IF('True_Odds_Calculator_3-way'!B136="","",'True_Odds_Calculator_3-way'!B136)</f>
        <v>3.35</v>
      </c>
      <c r="C135" s="4">
        <f>IF('True_Odds_Calculator_3-way'!C136="","",'True_Odds_Calculator_3-way'!C136)</f>
        <v>2.0699999999999998</v>
      </c>
      <c r="D135" s="9">
        <f t="shared" si="39"/>
        <v>0.23538252167879076</v>
      </c>
      <c r="E135" s="9">
        <f t="shared" si="40"/>
        <v>0.29079087770068185</v>
      </c>
      <c r="F135" s="9">
        <f t="shared" si="41"/>
        <v>0.47382660062052723</v>
      </c>
      <c r="G135" s="9">
        <f t="shared" si="42"/>
        <v>1.0378286907015399</v>
      </c>
      <c r="H135" s="9">
        <f t="shared" si="43"/>
        <v>4.2484038018958206</v>
      </c>
      <c r="I135" s="9">
        <f t="shared" si="44"/>
        <v>3.4388974231486191</v>
      </c>
      <c r="J135" s="9">
        <f t="shared" si="45"/>
        <v>2.1104766990506478</v>
      </c>
      <c r="K135" s="11">
        <f t="shared" si="46"/>
        <v>0.24213075060532688</v>
      </c>
      <c r="L135" s="11">
        <f t="shared" si="47"/>
        <v>0.29850746268656714</v>
      </c>
      <c r="M135" s="11">
        <f t="shared" si="48"/>
        <v>0.48309178743961356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-0.27480888710114715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0.228705229860104</v>
      </c>
      <c r="Q135" s="11">
        <f>2*'OddsRatio_working_3-way'!K135*'OddsRatio_working_3-way'!L135*'OddsRatio_working_3-way'!M135</f>
        <v>6.9833657972550825E-2</v>
      </c>
      <c r="R135" s="11">
        <f t="shared" si="49"/>
        <v>0</v>
      </c>
      <c r="S135" s="11">
        <f t="shared" si="50"/>
        <v>-0.83223374714197629</v>
      </c>
      <c r="T135" s="11">
        <f t="shared" si="51"/>
        <v>-0.25411717469984002</v>
      </c>
      <c r="U135" s="11">
        <f>'OddsRatio_working_3-way'!S135-'OddsRatio_working_3-way'!R135^2/3</f>
        <v>-0.83223374714197629</v>
      </c>
      <c r="V135" s="11">
        <f>'OddsRatio_working_3-way'!S135*'OddsRatio_working_3-way'!R135/3-2*'OddsRatio_working_3-way'!R135^3/27-'OddsRatio_working_3-way'!T135</f>
        <v>0.25411717469984002</v>
      </c>
      <c r="W135" s="11">
        <f>'OddsRatio_working_3-way'!V135^2+4*'OddsRatio_working_3-way'!U135^3/27</f>
        <v>-2.0819412712698188E-2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0.14611207273025661</v>
      </c>
      <c r="Y135" s="11">
        <f>IF('OddsRatio_working_3-way'!W135&gt;=0,IF('OddsRatio_working_3-way'!V135+SQRT('OddsRatio_working_3-way'!W135)&gt;0,0,PI()),ACOS('OddsRatio_working_3-way'!V135/(2*'OddsRatio_working_3-way'!X135)))</f>
        <v>0.51641123032712355</v>
      </c>
      <c r="Z135" s="11">
        <f>'OddsRatio_working_3-way'!X135^(1/3)*COS('OddsRatio_working_3-way'!Y135/3)</f>
        <v>0.51891434535076997</v>
      </c>
      <c r="AA135" s="11">
        <f>'OddsRatio_working_3-way'!X135^(1/3)*COS(('OddsRatio_working_3-way'!Y135+2*PI())/3)</f>
        <v>-0.33758759842221181</v>
      </c>
      <c r="AB135" s="11">
        <f>'OddsRatio_working_3-way'!X135^(1/3)*COS(('OddsRatio_working_3-way'!Y135+4*PI())/3)</f>
        <v>-0.18132674692855796</v>
      </c>
      <c r="AC135" s="11">
        <f>'OddsRatio_working_3-way'!X135^(1/3)*SIN('OddsRatio_working_3-way'!Y135/3)</f>
        <v>9.0217244673661157E-2</v>
      </c>
      <c r="AD135" s="11">
        <f>'OddsRatio_working_3-way'!X135^(1/3)*SIN(('OddsRatio_working_3-way'!Y135+2*PI())/3)</f>
        <v>0.40428438312510778</v>
      </c>
      <c r="AE135" s="11">
        <f>'OddsRatio_working_3-way'!X135^(1/3)*SIN(('OddsRatio_working_3-way'!Y135+4*PI())/3)</f>
        <v>-0.49450162779876888</v>
      </c>
      <c r="AF135" s="11">
        <f>-'OddsRatio_working_3-way'!U135/(3*'OddsRatio_working_3-way'!X135^(1/3))*COS(('OddsRatio_working_3-way'!Y135)/3)</f>
        <v>0.51891434535076997</v>
      </c>
      <c r="AG135" s="11">
        <f>-'OddsRatio_working_3-way'!U135/(3*'OddsRatio_working_3-way'!X135^(1/3))*COS(('OddsRatio_working_3-way'!Y135+2*PI())/3)</f>
        <v>-0.33758759842221181</v>
      </c>
      <c r="AH135" s="11">
        <f>-'OddsRatio_working_3-way'!U135/(3*'OddsRatio_working_3-way'!X135^(1/3))*COS(('OddsRatio_working_3-way'!Y135+4*PI())/3)</f>
        <v>-0.18132674692855796</v>
      </c>
      <c r="AI135" s="11">
        <f>'OddsRatio_working_3-way'!U135/(3*'OddsRatio_working_3-way'!X135^(1/3))*SIN(('OddsRatio_working_3-way'!Y135)/3)</f>
        <v>-9.0217244673661157E-2</v>
      </c>
      <c r="AJ135" s="11">
        <f>'OddsRatio_working_3-way'!U135/(3*'OddsRatio_working_3-way'!X135^(1/3))*SIN(('OddsRatio_working_3-way'!Y135+2*PI())/3)</f>
        <v>-0.40428438312510778</v>
      </c>
      <c r="AK135" s="11">
        <f>'OddsRatio_working_3-way'!U135/(3*'OddsRatio_working_3-way'!X135^(1/3))*SIN(('OddsRatio_working_3-way'!Y135+4*PI())/3)</f>
        <v>0.49450162779876888</v>
      </c>
      <c r="AL135" s="11">
        <f>'OddsRatio_working_3-way'!Z135+'OddsRatio_working_3-way'!AF135</f>
        <v>1.0378286907015399</v>
      </c>
      <c r="AM135" s="11">
        <f>'OddsRatio_working_3-way'!AA135+'OddsRatio_working_3-way'!AG135</f>
        <v>-0.67517519684442362</v>
      </c>
      <c r="AN135" s="11">
        <f>'OddsRatio_working_3-way'!AB135+'OddsRatio_working_3-way'!AH135</f>
        <v>-0.36265349385711593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1.0378286907015399</v>
      </c>
      <c r="AS135" s="11">
        <f>IF(('OddsRatio_working_3-way'!X135=0),IF(Q135&gt;0,-Q135^(1/3),(-Q135)^(1/3)),'OddsRatio_working_3-way'!AM135-'OddsRatio_working_3-way'!R135/3)</f>
        <v>-0.67517519684442362</v>
      </c>
      <c r="AT135" s="11">
        <f>IF(('OddsRatio_working_3-way'!X135=0),IF(Q135&gt;0,-Q135^(1/3),(-Q135)^(1/3)),'OddsRatio_working_3-way'!AN135-'OddsRatio_working_3-way'!R135/3)</f>
        <v>-0.36265349385711593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5.86</v>
      </c>
      <c r="B136" s="4">
        <f>IF('True_Odds_Calculator_3-way'!B137="","",'True_Odds_Calculator_3-way'!B137)</f>
        <v>4.0999999999999996</v>
      </c>
      <c r="C136" s="4">
        <f>IF('True_Odds_Calculator_3-way'!C137="","",'True_Odds_Calculator_3-way'!C137)</f>
        <v>1.64</v>
      </c>
      <c r="D136" s="9">
        <f t="shared" si="39"/>
        <v>0.16460281771918311</v>
      </c>
      <c r="E136" s="9">
        <f t="shared" si="40"/>
        <v>0.23600007898849876</v>
      </c>
      <c r="F136" s="9">
        <f t="shared" si="41"/>
        <v>0.59939710329231799</v>
      </c>
      <c r="G136" s="9">
        <f t="shared" si="42"/>
        <v>1.0442860378664345</v>
      </c>
      <c r="H136" s="9">
        <f t="shared" si="43"/>
        <v>6.0752301440308711</v>
      </c>
      <c r="I136" s="9">
        <f t="shared" si="44"/>
        <v>4.2372867173859463</v>
      </c>
      <c r="J136" s="9">
        <f t="shared" si="45"/>
        <v>1.6683430642345185</v>
      </c>
      <c r="K136" s="11">
        <f t="shared" si="46"/>
        <v>0.17064846416382251</v>
      </c>
      <c r="L136" s="11">
        <f t="shared" si="47"/>
        <v>0.24390243902439027</v>
      </c>
      <c r="M136" s="11">
        <f t="shared" si="48"/>
        <v>0.6097560975609756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-0.24471050670716465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0.21825948718156954</v>
      </c>
      <c r="Q136" s="11">
        <f>2*'OddsRatio_working_3-way'!K136*'OddsRatio_working_3-way'!L136*'OddsRatio_working_3-way'!M136</f>
        <v>5.0758020274783613E-2</v>
      </c>
      <c r="R136" s="11">
        <f t="shared" si="49"/>
        <v>0</v>
      </c>
      <c r="S136" s="11">
        <f t="shared" si="50"/>
        <v>-0.89190893402362981</v>
      </c>
      <c r="T136" s="11">
        <f t="shared" si="51"/>
        <v>-0.20742068233107669</v>
      </c>
      <c r="U136" s="11">
        <f>'OddsRatio_working_3-way'!S136-'OddsRatio_working_3-way'!R136^2/3</f>
        <v>-0.89190893402362981</v>
      </c>
      <c r="V136" s="11">
        <f>'OddsRatio_working_3-way'!S136*'OddsRatio_working_3-way'!R136/3-2*'OddsRatio_working_3-way'!R136^3/27-'OddsRatio_working_3-way'!T136</f>
        <v>0.20742068233107669</v>
      </c>
      <c r="W136" s="11">
        <f>'OddsRatio_working_3-way'!V136^2+4*'OddsRatio_working_3-way'!U136^3/27</f>
        <v>-6.2089984457499789E-2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0.16210592518179989</v>
      </c>
      <c r="Y136" s="11">
        <f>IF('OddsRatio_working_3-way'!W136&gt;=0,IF('OddsRatio_working_3-way'!V136+SQRT('OddsRatio_working_3-way'!W136)&gt;0,0,PI()),ACOS('OddsRatio_working_3-way'!V136/(2*'OddsRatio_working_3-way'!X136)))</f>
        <v>0.87659869400847845</v>
      </c>
      <c r="Z136" s="11">
        <f>'OddsRatio_working_3-way'!X136^(1/3)*COS('OddsRatio_working_3-way'!Y136/3)</f>
        <v>0.52214301893321735</v>
      </c>
      <c r="AA136" s="11">
        <f>'OddsRatio_working_3-way'!X136^(1/3)*COS(('OddsRatio_working_3-way'!Y136+2*PI())/3)</f>
        <v>-0.39709442790459409</v>
      </c>
      <c r="AB136" s="11">
        <f>'OddsRatio_working_3-way'!X136^(1/3)*COS(('OddsRatio_working_3-way'!Y136+4*PI())/3)</f>
        <v>-0.12504859102862317</v>
      </c>
      <c r="AC136" s="11">
        <f>'OddsRatio_working_3-way'!X136^(1/3)*SIN('OddsRatio_working_3-way'!Y136/3)</f>
        <v>0.15706573715225877</v>
      </c>
      <c r="AD136" s="11">
        <f>'OddsRatio_working_3-way'!X136^(1/3)*SIN(('OddsRatio_working_3-way'!Y136+2*PI())/3)</f>
        <v>0.37365625022873594</v>
      </c>
      <c r="AE136" s="11">
        <f>'OddsRatio_working_3-way'!X136^(1/3)*SIN(('OddsRatio_working_3-way'!Y136+4*PI())/3)</f>
        <v>-0.53072198738099474</v>
      </c>
      <c r="AF136" s="11">
        <f>-'OddsRatio_working_3-way'!U136/(3*'OddsRatio_working_3-way'!X136^(1/3))*COS(('OddsRatio_working_3-way'!Y136)/3)</f>
        <v>0.52214301893321724</v>
      </c>
      <c r="AG136" s="11">
        <f>-'OddsRatio_working_3-way'!U136/(3*'OddsRatio_working_3-way'!X136^(1/3))*COS(('OddsRatio_working_3-way'!Y136+2*PI())/3)</f>
        <v>-0.39709442790459398</v>
      </c>
      <c r="AH136" s="11">
        <f>-'OddsRatio_working_3-way'!U136/(3*'OddsRatio_working_3-way'!X136^(1/3))*COS(('OddsRatio_working_3-way'!Y136+4*PI())/3)</f>
        <v>-0.12504859102862315</v>
      </c>
      <c r="AI136" s="11">
        <f>'OddsRatio_working_3-way'!U136/(3*'OddsRatio_working_3-way'!X136^(1/3))*SIN(('OddsRatio_working_3-way'!Y136)/3)</f>
        <v>-0.15706573715225874</v>
      </c>
      <c r="AJ136" s="11">
        <f>'OddsRatio_working_3-way'!U136/(3*'OddsRatio_working_3-way'!X136^(1/3))*SIN(('OddsRatio_working_3-way'!Y136+2*PI())/3)</f>
        <v>-0.37365625022873589</v>
      </c>
      <c r="AK136" s="11">
        <f>'OddsRatio_working_3-way'!U136/(3*'OddsRatio_working_3-way'!X136^(1/3))*SIN(('OddsRatio_working_3-way'!Y136+4*PI())/3)</f>
        <v>0.53072198738099463</v>
      </c>
      <c r="AL136" s="11">
        <f>'OddsRatio_working_3-way'!Z136+'OddsRatio_working_3-way'!AF136</f>
        <v>1.0442860378664345</v>
      </c>
      <c r="AM136" s="11">
        <f>'OddsRatio_working_3-way'!AA136+'OddsRatio_working_3-way'!AG136</f>
        <v>-0.79418885580918808</v>
      </c>
      <c r="AN136" s="11">
        <f>'OddsRatio_working_3-way'!AB136+'OddsRatio_working_3-way'!AH136</f>
        <v>-0.25009718205724629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1.0442860378664345</v>
      </c>
      <c r="AS136" s="11">
        <f>IF(('OddsRatio_working_3-way'!X136=0),IF(Q136&gt;0,-Q136^(1/3),(-Q136)^(1/3)),'OddsRatio_working_3-way'!AM136-'OddsRatio_working_3-way'!R136/3)</f>
        <v>-0.79418885580918808</v>
      </c>
      <c r="AT136" s="11">
        <f>IF(('OddsRatio_working_3-way'!X136=0),IF(Q136&gt;0,-Q136^(1/3),(-Q136)^(1/3)),'OddsRatio_working_3-way'!AN136-'OddsRatio_working_3-way'!R136/3)</f>
        <v>-0.25009718205724629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2.99</v>
      </c>
      <c r="B137" s="4">
        <f>IF('True_Odds_Calculator_3-way'!B138="","",'True_Odds_Calculator_3-way'!B138)</f>
        <v>3.35</v>
      </c>
      <c r="C137" s="4">
        <f>IF('True_Odds_Calculator_3-way'!C138="","",'True_Odds_Calculator_3-way'!C138)</f>
        <v>2.57</v>
      </c>
      <c r="D137" s="9">
        <f t="shared" si="39"/>
        <v>0.32711764138921917</v>
      </c>
      <c r="E137" s="9">
        <f t="shared" si="40"/>
        <v>0.29161953550377506</v>
      </c>
      <c r="F137" s="9">
        <f t="shared" si="41"/>
        <v>0.38126282310700604</v>
      </c>
      <c r="G137" s="9">
        <f t="shared" si="42"/>
        <v>1.0336704466988849</v>
      </c>
      <c r="H137" s="9">
        <f t="shared" si="43"/>
        <v>3.0570041889307809</v>
      </c>
      <c r="I137" s="9">
        <f t="shared" si="44"/>
        <v>3.4291255497423796</v>
      </c>
      <c r="J137" s="9">
        <f t="shared" si="45"/>
        <v>2.6228626013172489</v>
      </c>
      <c r="K137" s="11">
        <f t="shared" si="46"/>
        <v>0.33444816053511706</v>
      </c>
      <c r="L137" s="11">
        <f t="shared" si="47"/>
        <v>0.29850746268656714</v>
      </c>
      <c r="M137" s="11">
        <f t="shared" si="48"/>
        <v>0.38910505836575876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-0.28521441566939854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0.22958227873425191</v>
      </c>
      <c r="Q137" s="11">
        <f>2*'OddsRatio_working_3-way'!K137*'OddsRatio_working_3-way'!L137*'OddsRatio_working_3-way'!M137</f>
        <v>7.7692818522589469E-2</v>
      </c>
      <c r="R137" s="11">
        <f t="shared" si="49"/>
        <v>0</v>
      </c>
      <c r="S137" s="11">
        <f t="shared" si="50"/>
        <v>-0.80494626541026004</v>
      </c>
      <c r="T137" s="11">
        <f t="shared" si="51"/>
        <v>-0.27240144345524869</v>
      </c>
      <c r="U137" s="11">
        <f>'OddsRatio_working_3-way'!S137-'OddsRatio_working_3-way'!R137^2/3</f>
        <v>-0.80494626541026004</v>
      </c>
      <c r="V137" s="11">
        <f>'OddsRatio_working_3-way'!S137*'OddsRatio_working_3-way'!R137/3-2*'OddsRatio_working_3-way'!R137^3/27-'OddsRatio_working_3-way'!T137</f>
        <v>0.27240144345524869</v>
      </c>
      <c r="W137" s="11">
        <f>'OddsRatio_working_3-way'!V137^2+4*'OddsRatio_working_3-way'!U137^3/27</f>
        <v>-3.0649599591091037E-3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0.13898516679452896</v>
      </c>
      <c r="Y137" s="11">
        <f>IF('OddsRatio_working_3-way'!W137&gt;=0,IF('OddsRatio_working_3-way'!V137+SQRT('OddsRatio_working_3-way'!W137)&gt;0,0,PI()),ACOS('OddsRatio_working_3-way'!V137/(2*'OddsRatio_working_3-way'!X137)))</f>
        <v>0.20050621344821651</v>
      </c>
      <c r="Z137" s="11">
        <f>'OddsRatio_working_3-way'!X137^(1/3)*COS('OddsRatio_working_3-way'!Y137/3)</f>
        <v>0.51683522334944243</v>
      </c>
      <c r="AA137" s="11">
        <f>'OddsRatio_working_3-way'!X137^(1/3)*COS(('OddsRatio_working_3-way'!Y137+2*PI())/3)</f>
        <v>-0.28837725589096525</v>
      </c>
      <c r="AB137" s="11">
        <f>'OddsRatio_working_3-way'!X137^(1/3)*COS(('OddsRatio_working_3-way'!Y137+4*PI())/3)</f>
        <v>-0.22845796745847732</v>
      </c>
      <c r="AC137" s="11">
        <f>'OddsRatio_working_3-way'!X137^(1/3)*SIN('OddsRatio_working_3-way'!Y137/3)</f>
        <v>3.4594417306147797E-2</v>
      </c>
      <c r="AD137" s="11">
        <f>'OddsRatio_working_3-way'!X137^(1/3)*SIN(('OddsRatio_working_3-way'!Y137+2*PI())/3)</f>
        <v>0.4302952243381476</v>
      </c>
      <c r="AE137" s="11">
        <f>'OddsRatio_working_3-way'!X137^(1/3)*SIN(('OddsRatio_working_3-way'!Y137+4*PI())/3)</f>
        <v>-0.4648896416442953</v>
      </c>
      <c r="AF137" s="11">
        <f>-'OddsRatio_working_3-way'!U137/(3*'OddsRatio_working_3-way'!X137^(1/3))*COS(('OddsRatio_working_3-way'!Y137)/3)</f>
        <v>0.51683522334944254</v>
      </c>
      <c r="AG137" s="11">
        <f>-'OddsRatio_working_3-way'!U137/(3*'OddsRatio_working_3-way'!X137^(1/3))*COS(('OddsRatio_working_3-way'!Y137+2*PI())/3)</f>
        <v>-0.2883772558909653</v>
      </c>
      <c r="AH137" s="11">
        <f>-'OddsRatio_working_3-way'!U137/(3*'OddsRatio_working_3-way'!X137^(1/3))*COS(('OddsRatio_working_3-way'!Y137+4*PI())/3)</f>
        <v>-0.22845796745847738</v>
      </c>
      <c r="AI137" s="11">
        <f>'OddsRatio_working_3-way'!U137/(3*'OddsRatio_working_3-way'!X137^(1/3))*SIN(('OddsRatio_working_3-way'!Y137)/3)</f>
        <v>-3.4594417306147804E-2</v>
      </c>
      <c r="AJ137" s="11">
        <f>'OddsRatio_working_3-way'!U137/(3*'OddsRatio_working_3-way'!X137^(1/3))*SIN(('OddsRatio_working_3-way'!Y137+2*PI())/3)</f>
        <v>-0.43029522433814765</v>
      </c>
      <c r="AK137" s="11">
        <f>'OddsRatio_working_3-way'!U137/(3*'OddsRatio_working_3-way'!X137^(1/3))*SIN(('OddsRatio_working_3-way'!Y137+4*PI())/3)</f>
        <v>0.46488964164429541</v>
      </c>
      <c r="AL137" s="11">
        <f>'OddsRatio_working_3-way'!Z137+'OddsRatio_working_3-way'!AF137</f>
        <v>1.0336704466988849</v>
      </c>
      <c r="AM137" s="11">
        <f>'OddsRatio_working_3-way'!AA137+'OddsRatio_working_3-way'!AG137</f>
        <v>-0.5767545117819306</v>
      </c>
      <c r="AN137" s="11">
        <f>'OddsRatio_working_3-way'!AB137+'OddsRatio_working_3-way'!AH137</f>
        <v>-0.4569159349169547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1.0336704466988849</v>
      </c>
      <c r="AS137" s="11">
        <f>IF(('OddsRatio_working_3-way'!X137=0),IF(Q137&gt;0,-Q137^(1/3),(-Q137)^(1/3)),'OddsRatio_working_3-way'!AM137-'OddsRatio_working_3-way'!R137/3)</f>
        <v>-0.5767545117819306</v>
      </c>
      <c r="AT137" s="11">
        <f>IF(('OddsRatio_working_3-way'!X137=0),IF(Q137&gt;0,-Q137^(1/3),(-Q137)^(1/3)),'OddsRatio_working_3-way'!AN137-'OddsRatio_working_3-way'!R137/3)</f>
        <v>-0.4569159349169547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5.69</v>
      </c>
      <c r="B138" s="4">
        <f>IF('True_Odds_Calculator_3-way'!B139="","",'True_Odds_Calculator_3-way'!B139)</f>
        <v>4.2300000000000004</v>
      </c>
      <c r="C138" s="4">
        <f>IF('True_Odds_Calculator_3-way'!C139="","",'True_Odds_Calculator_3-way'!C139)</f>
        <v>1.63</v>
      </c>
      <c r="D138" s="9">
        <f t="shared" si="39"/>
        <v>0.16920258182023548</v>
      </c>
      <c r="E138" s="9">
        <f t="shared" si="40"/>
        <v>0.22822891720228375</v>
      </c>
      <c r="F138" s="9">
        <f t="shared" si="41"/>
        <v>0.60256850097748083</v>
      </c>
      <c r="G138" s="9">
        <f t="shared" si="42"/>
        <v>1.0469243716170786</v>
      </c>
      <c r="H138" s="9">
        <f t="shared" si="43"/>
        <v>5.9100753028841009</v>
      </c>
      <c r="I138" s="9">
        <f t="shared" si="44"/>
        <v>4.381565720323163</v>
      </c>
      <c r="J138" s="9">
        <f t="shared" si="45"/>
        <v>1.6595623541187594</v>
      </c>
      <c r="K138" s="11">
        <f t="shared" si="46"/>
        <v>0.17574692442882248</v>
      </c>
      <c r="L138" s="11">
        <f t="shared" si="47"/>
        <v>0.23640661938534277</v>
      </c>
      <c r="M138" s="11">
        <f t="shared" si="48"/>
        <v>0.61349693251533743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-0.24326278604182638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0.21793444486017666</v>
      </c>
      <c r="Q138" s="11">
        <f>2*'OddsRatio_working_3-way'!K138*'OddsRatio_working_3-way'!L138*'OddsRatio_working_3-way'!M138</f>
        <v>5.0978817511152436E-2</v>
      </c>
      <c r="R138" s="11">
        <f t="shared" si="49"/>
        <v>0</v>
      </c>
      <c r="S138" s="11">
        <f t="shared" si="50"/>
        <v>-0.89588074035584386</v>
      </c>
      <c r="T138" s="11">
        <f t="shared" si="51"/>
        <v>-0.20956274628206875</v>
      </c>
      <c r="U138" s="11">
        <f>'OddsRatio_working_3-way'!S138-'OddsRatio_working_3-way'!R138^2/3</f>
        <v>-0.89588074035584386</v>
      </c>
      <c r="V138" s="11">
        <f>'OddsRatio_working_3-way'!S138*'OddsRatio_working_3-way'!R138/3-2*'OddsRatio_working_3-way'!R138^3/27-'OddsRatio_working_3-way'!T138</f>
        <v>0.20956274628206875</v>
      </c>
      <c r="W138" s="11">
        <f>'OddsRatio_working_3-way'!V138^2+4*'OddsRatio_working_3-way'!U138^3/27</f>
        <v>-6.2607298863741029E-2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0.16318995334657074</v>
      </c>
      <c r="Y138" s="11">
        <f>IF('OddsRatio_working_3-way'!W138&gt;=0,IF('OddsRatio_working_3-way'!V138+SQRT('OddsRatio_working_3-way'!W138)&gt;0,0,PI()),ACOS('OddsRatio_working_3-way'!V138/(2*'OddsRatio_working_3-way'!X138)))</f>
        <v>0.87358504662131997</v>
      </c>
      <c r="Z138" s="11">
        <f>'OddsRatio_working_3-way'!X138^(1/3)*COS('OddsRatio_working_3-way'!Y138/3)</f>
        <v>0.52346218580853943</v>
      </c>
      <c r="AA138" s="11">
        <f>'OddsRatio_working_3-way'!X138^(1/3)*COS(('OddsRatio_working_3-way'!Y138+2*PI())/3)</f>
        <v>-0.39760121511798768</v>
      </c>
      <c r="AB138" s="11">
        <f>'OddsRatio_working_3-way'!X138^(1/3)*COS(('OddsRatio_working_3-way'!Y138+4*PI())/3)</f>
        <v>-0.12586097069055185</v>
      </c>
      <c r="AC138" s="11">
        <f>'OddsRatio_working_3-way'!X138^(1/3)*SIN('OddsRatio_working_3-way'!Y138/3)</f>
        <v>0.15688930326983488</v>
      </c>
      <c r="AD138" s="11">
        <f>'OddsRatio_working_3-way'!X138^(1/3)*SIN(('OddsRatio_working_3-way'!Y138+2*PI())/3)</f>
        <v>0.37488689919580775</v>
      </c>
      <c r="AE138" s="11">
        <f>'OddsRatio_working_3-way'!X138^(1/3)*SIN(('OddsRatio_working_3-way'!Y138+4*PI())/3)</f>
        <v>-0.53177620246564261</v>
      </c>
      <c r="AF138" s="11">
        <f>-'OddsRatio_working_3-way'!U138/(3*'OddsRatio_working_3-way'!X138^(1/3))*COS(('OddsRatio_working_3-way'!Y138)/3)</f>
        <v>0.5234621858085392</v>
      </c>
      <c r="AG138" s="11">
        <f>-'OddsRatio_working_3-way'!U138/(3*'OddsRatio_working_3-way'!X138^(1/3))*COS(('OddsRatio_working_3-way'!Y138+2*PI())/3)</f>
        <v>-0.39760121511798752</v>
      </c>
      <c r="AH138" s="11">
        <f>-'OddsRatio_working_3-way'!U138/(3*'OddsRatio_working_3-way'!X138^(1/3))*COS(('OddsRatio_working_3-way'!Y138+4*PI())/3)</f>
        <v>-0.1258609706905518</v>
      </c>
      <c r="AI138" s="11">
        <f>'OddsRatio_working_3-way'!U138/(3*'OddsRatio_working_3-way'!X138^(1/3))*SIN(('OddsRatio_working_3-way'!Y138)/3)</f>
        <v>-0.1568893032698348</v>
      </c>
      <c r="AJ138" s="11">
        <f>'OddsRatio_working_3-way'!U138/(3*'OddsRatio_working_3-way'!X138^(1/3))*SIN(('OddsRatio_working_3-way'!Y138+2*PI())/3)</f>
        <v>-0.37488689919580764</v>
      </c>
      <c r="AK138" s="11">
        <f>'OddsRatio_working_3-way'!U138/(3*'OddsRatio_working_3-way'!X138^(1/3))*SIN(('OddsRatio_working_3-way'!Y138+4*PI())/3)</f>
        <v>0.53177620246564239</v>
      </c>
      <c r="AL138" s="11">
        <f>'OddsRatio_working_3-way'!Z138+'OddsRatio_working_3-way'!AF138</f>
        <v>1.0469243716170786</v>
      </c>
      <c r="AM138" s="11">
        <f>'OddsRatio_working_3-way'!AA138+'OddsRatio_working_3-way'!AG138</f>
        <v>-0.79520243023597526</v>
      </c>
      <c r="AN138" s="11">
        <f>'OddsRatio_working_3-way'!AB138+'OddsRatio_working_3-way'!AH138</f>
        <v>-0.25172194138110365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1.0469243716170786</v>
      </c>
      <c r="AS138" s="11">
        <f>IF(('OddsRatio_working_3-way'!X138=0),IF(Q138&gt;0,-Q138^(1/3),(-Q138)^(1/3)),'OddsRatio_working_3-way'!AM138-'OddsRatio_working_3-way'!R138/3)</f>
        <v>-0.79520243023597526</v>
      </c>
      <c r="AT138" s="11">
        <f>IF(('OddsRatio_working_3-way'!X138=0),IF(Q138&gt;0,-Q138^(1/3),(-Q138)^(1/3)),'OddsRatio_working_3-way'!AN138-'OddsRatio_working_3-way'!R138/3)</f>
        <v>-0.25172194138110365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2.27</v>
      </c>
      <c r="B139" s="4">
        <f>IF('True_Odds_Calculator_3-way'!B140="","",'True_Odds_Calculator_3-way'!B140)</f>
        <v>3.22</v>
      </c>
      <c r="C139" s="4">
        <f>IF('True_Odds_Calculator_3-way'!C140="","",'True_Odds_Calculator_3-way'!C140)</f>
        <v>3.69</v>
      </c>
      <c r="D139" s="9">
        <f t="shared" si="39"/>
        <v>0.43223018547372177</v>
      </c>
      <c r="E139" s="9">
        <f t="shared" si="40"/>
        <v>0.30338123220968632</v>
      </c>
      <c r="F139" s="9">
        <f t="shared" si="41"/>
        <v>0.2643885823165919</v>
      </c>
      <c r="G139" s="9">
        <f t="shared" si="42"/>
        <v>1.0343165773896734</v>
      </c>
      <c r="H139" s="9">
        <f t="shared" si="43"/>
        <v>2.3135820532848852</v>
      </c>
      <c r="I139" s="9">
        <f t="shared" si="44"/>
        <v>3.2961828018050752</v>
      </c>
      <c r="J139" s="9">
        <f t="shared" si="45"/>
        <v>3.7823115931782212</v>
      </c>
      <c r="K139" s="11">
        <f t="shared" si="46"/>
        <v>0.44052863436123346</v>
      </c>
      <c r="L139" s="11">
        <f t="shared" si="47"/>
        <v>0.3105590062111801</v>
      </c>
      <c r="M139" s="11">
        <f t="shared" si="48"/>
        <v>0.2710027100271003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-0.28119065304260182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0.22912916901079156</v>
      </c>
      <c r="Q139" s="11">
        <f>2*'OddsRatio_working_3-way'!K139*'OddsRatio_working_3-way'!L139*'OddsRatio_working_3-way'!M139</f>
        <v>7.4151834631324118E-2</v>
      </c>
      <c r="R139" s="11">
        <f t="shared" si="49"/>
        <v>0</v>
      </c>
      <c r="S139" s="11">
        <f t="shared" si="50"/>
        <v>-0.81485343318320513</v>
      </c>
      <c r="T139" s="11">
        <f t="shared" si="51"/>
        <v>-0.26370661268064888</v>
      </c>
      <c r="U139" s="11">
        <f>'OddsRatio_working_3-way'!S139-'OddsRatio_working_3-way'!R139^2/3</f>
        <v>-0.81485343318320513</v>
      </c>
      <c r="V139" s="11">
        <f>'OddsRatio_working_3-way'!S139*'OddsRatio_working_3-way'!R139/3-2*'OddsRatio_working_3-way'!R139^3/27-'OddsRatio_working_3-way'!T139</f>
        <v>0.26370661268064888</v>
      </c>
      <c r="W139" s="11">
        <f>'OddsRatio_working_3-way'!V139^2+4*'OddsRatio_working_3-way'!U139^3/27</f>
        <v>-1.0614580574909119E-2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0.14155896134333112</v>
      </c>
      <c r="Y139" s="11">
        <f>IF('OddsRatio_working_3-way'!W139&gt;=0,IF('OddsRatio_working_3-way'!V139+SQRT('OddsRatio_working_3-way'!W139)&gt;0,0,PI()),ACOS('OddsRatio_working_3-way'!V139/(2*'OddsRatio_working_3-way'!X139)))</f>
        <v>0.37245336012754038</v>
      </c>
      <c r="Z139" s="11">
        <f>'OddsRatio_working_3-way'!X139^(1/3)*COS('OddsRatio_working_3-way'!Y139/3)</f>
        <v>0.51715828869483671</v>
      </c>
      <c r="AA139" s="11">
        <f>'OddsRatio_working_3-way'!X139^(1/3)*COS(('OddsRatio_working_3-way'!Y139+2*PI())/3)</f>
        <v>-0.31447043724239643</v>
      </c>
      <c r="AB139" s="11">
        <f>'OddsRatio_working_3-way'!X139^(1/3)*COS(('OddsRatio_working_3-way'!Y139+4*PI())/3)</f>
        <v>-0.20268785145244014</v>
      </c>
      <c r="AC139" s="11">
        <f>'OddsRatio_working_3-way'!X139^(1/3)*SIN('OddsRatio_working_3-way'!Y139/3)</f>
        <v>6.4537705996543682E-2</v>
      </c>
      <c r="AD139" s="11">
        <f>'OddsRatio_working_3-way'!X139^(1/3)*SIN(('OddsRatio_working_3-way'!Y139+2*PI())/3)</f>
        <v>0.41560336278914339</v>
      </c>
      <c r="AE139" s="11">
        <f>'OddsRatio_working_3-way'!X139^(1/3)*SIN(('OddsRatio_working_3-way'!Y139+4*PI())/3)</f>
        <v>-0.48014106878568708</v>
      </c>
      <c r="AF139" s="11">
        <f>-'OddsRatio_working_3-way'!U139/(3*'OddsRatio_working_3-way'!X139^(1/3))*COS(('OddsRatio_working_3-way'!Y139)/3)</f>
        <v>0.51715828869483682</v>
      </c>
      <c r="AG139" s="11">
        <f>-'OddsRatio_working_3-way'!U139/(3*'OddsRatio_working_3-way'!X139^(1/3))*COS(('OddsRatio_working_3-way'!Y139+2*PI())/3)</f>
        <v>-0.31447043724239654</v>
      </c>
      <c r="AH139" s="11">
        <f>-'OddsRatio_working_3-way'!U139/(3*'OddsRatio_working_3-way'!X139^(1/3))*COS(('OddsRatio_working_3-way'!Y139+4*PI())/3)</f>
        <v>-0.2026878514524402</v>
      </c>
      <c r="AI139" s="11">
        <f>'OddsRatio_working_3-way'!U139/(3*'OddsRatio_working_3-way'!X139^(1/3))*SIN(('OddsRatio_working_3-way'!Y139)/3)</f>
        <v>-6.4537705996543696E-2</v>
      </c>
      <c r="AJ139" s="11">
        <f>'OddsRatio_working_3-way'!U139/(3*'OddsRatio_working_3-way'!X139^(1/3))*SIN(('OddsRatio_working_3-way'!Y139+2*PI())/3)</f>
        <v>-0.4156033627891435</v>
      </c>
      <c r="AK139" s="11">
        <f>'OddsRatio_working_3-way'!U139/(3*'OddsRatio_working_3-way'!X139^(1/3))*SIN(('OddsRatio_working_3-way'!Y139+4*PI())/3)</f>
        <v>0.48014106878568719</v>
      </c>
      <c r="AL139" s="11">
        <f>'OddsRatio_working_3-way'!Z139+'OddsRatio_working_3-way'!AF139</f>
        <v>1.0343165773896734</v>
      </c>
      <c r="AM139" s="11">
        <f>'OddsRatio_working_3-way'!AA139+'OddsRatio_working_3-way'!AG139</f>
        <v>-0.62894087448479297</v>
      </c>
      <c r="AN139" s="11">
        <f>'OddsRatio_working_3-way'!AB139+'OddsRatio_working_3-way'!AH139</f>
        <v>-0.40537570290488034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1.0343165773896734</v>
      </c>
      <c r="AS139" s="11">
        <f>IF(('OddsRatio_working_3-way'!X139=0),IF(Q139&gt;0,-Q139^(1/3),(-Q139)^(1/3)),'OddsRatio_working_3-way'!AM139-'OddsRatio_working_3-way'!R139/3)</f>
        <v>-0.62894087448479297</v>
      </c>
      <c r="AT139" s="11">
        <f>IF(('OddsRatio_working_3-way'!X139=0),IF(Q139&gt;0,-Q139^(1/3),(-Q139)^(1/3)),'OddsRatio_working_3-way'!AN139-'OddsRatio_working_3-way'!R139/3)</f>
        <v>-0.40537570290488034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2.9</v>
      </c>
      <c r="B140" s="4">
        <f>IF('True_Odds_Calculator_3-way'!B141="","",'True_Odds_Calculator_3-way'!B141)</f>
        <v>3.55</v>
      </c>
      <c r="C140" s="4">
        <f>IF('True_Odds_Calculator_3-way'!C141="","",'True_Odds_Calculator_3-way'!C141)</f>
        <v>2.52</v>
      </c>
      <c r="D140" s="9">
        <f t="shared" si="39"/>
        <v>0.33692816421574479</v>
      </c>
      <c r="E140" s="9">
        <f t="shared" si="40"/>
        <v>0.27463081087201502</v>
      </c>
      <c r="F140" s="9">
        <f t="shared" si="41"/>
        <v>0.38844102491224014</v>
      </c>
      <c r="G140" s="9">
        <f t="shared" si="42"/>
        <v>1.0357851132477311</v>
      </c>
      <c r="H140" s="9">
        <f t="shared" si="43"/>
        <v>2.9679917151706894</v>
      </c>
      <c r="I140" s="9">
        <f t="shared" si="44"/>
        <v>3.641252038781714</v>
      </c>
      <c r="J140" s="9">
        <f t="shared" si="45"/>
        <v>2.5743933721365511</v>
      </c>
      <c r="K140" s="11">
        <f t="shared" si="46"/>
        <v>0.34482758620689657</v>
      </c>
      <c r="L140" s="11">
        <f t="shared" si="47"/>
        <v>0.28169014084507044</v>
      </c>
      <c r="M140" s="11">
        <f t="shared" si="48"/>
        <v>0.3968253968253968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-0.28386410416522112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0.23011633016489744</v>
      </c>
      <c r="Q140" s="11">
        <f>2*'OddsRatio_working_3-way'!K140*'OddsRatio_working_3-way'!L140*'OddsRatio_working_3-way'!M140</f>
        <v>7.7090897877687595E-2</v>
      </c>
      <c r="R140" s="11">
        <f t="shared" si="49"/>
        <v>0</v>
      </c>
      <c r="S140" s="11">
        <f t="shared" si="50"/>
        <v>-0.81065667264135599</v>
      </c>
      <c r="T140" s="11">
        <f t="shared" si="51"/>
        <v>-0.27157677475422315</v>
      </c>
      <c r="U140" s="11">
        <f>'OddsRatio_working_3-way'!S140-'OddsRatio_working_3-way'!R140^2/3</f>
        <v>-0.81065667264135599</v>
      </c>
      <c r="V140" s="11">
        <f>'OddsRatio_working_3-way'!S140*'OddsRatio_working_3-way'!R140/3-2*'OddsRatio_working_3-way'!R140^3/27-'OddsRatio_working_3-way'!T140</f>
        <v>0.27157677475422315</v>
      </c>
      <c r="W140" s="11">
        <f>'OddsRatio_working_3-way'!V140^2+4*'OddsRatio_working_3-way'!U140^3/27</f>
        <v>-5.1696964370892551E-3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0.14046675854360999</v>
      </c>
      <c r="Y140" s="11">
        <f>IF('OddsRatio_working_3-way'!W140&gt;=0,IF('OddsRatio_working_3-way'!V140+SQRT('OddsRatio_working_3-way'!W140)&gt;0,0,PI()),ACOS('OddsRatio_working_3-way'!V140/(2*'OddsRatio_working_3-way'!X140)))</f>
        <v>0.25881435685826637</v>
      </c>
      <c r="Z140" s="11">
        <f>'OddsRatio_working_3-way'!X140^(1/3)*COS('OddsRatio_working_3-way'!Y140/3)</f>
        <v>0.51789255662386557</v>
      </c>
      <c r="AA140" s="11">
        <f>'OddsRatio_working_3-way'!X140^(1/3)*COS(('OddsRatio_working_3-way'!Y140+2*PI())/3)</f>
        <v>-0.29773600640502634</v>
      </c>
      <c r="AB140" s="11">
        <f>'OddsRatio_working_3-way'!X140^(1/3)*COS(('OddsRatio_working_3-way'!Y140+4*PI())/3)</f>
        <v>-0.22015655021883909</v>
      </c>
      <c r="AC140" s="11">
        <f>'OddsRatio_working_3-way'!X140^(1/3)*SIN('OddsRatio_working_3-way'!Y140/3)</f>
        <v>4.4790519912679932E-2</v>
      </c>
      <c r="AD140" s="11">
        <f>'OddsRatio_working_3-way'!X140^(1/3)*SIN(('OddsRatio_working_3-way'!Y140+2*PI())/3)</f>
        <v>0.42611285051079845</v>
      </c>
      <c r="AE140" s="11">
        <f>'OddsRatio_working_3-way'!X140^(1/3)*SIN(('OddsRatio_working_3-way'!Y140+4*PI())/3)</f>
        <v>-0.47090337042347846</v>
      </c>
      <c r="AF140" s="11">
        <f>-'OddsRatio_working_3-way'!U140/(3*'OddsRatio_working_3-way'!X140^(1/3))*COS(('OddsRatio_working_3-way'!Y140)/3)</f>
        <v>0.51789255662386557</v>
      </c>
      <c r="AG140" s="11">
        <f>-'OddsRatio_working_3-way'!U140/(3*'OddsRatio_working_3-way'!X140^(1/3))*COS(('OddsRatio_working_3-way'!Y140+2*PI())/3)</f>
        <v>-0.29773600640502634</v>
      </c>
      <c r="AH140" s="11">
        <f>-'OddsRatio_working_3-way'!U140/(3*'OddsRatio_working_3-way'!X140^(1/3))*COS(('OddsRatio_working_3-way'!Y140+4*PI())/3)</f>
        <v>-0.22015655021883909</v>
      </c>
      <c r="AI140" s="11">
        <f>'OddsRatio_working_3-way'!U140/(3*'OddsRatio_working_3-way'!X140^(1/3))*SIN(('OddsRatio_working_3-way'!Y140)/3)</f>
        <v>-4.4790519912679932E-2</v>
      </c>
      <c r="AJ140" s="11">
        <f>'OddsRatio_working_3-way'!U140/(3*'OddsRatio_working_3-way'!X140^(1/3))*SIN(('OddsRatio_working_3-way'!Y140+2*PI())/3)</f>
        <v>-0.42611285051079845</v>
      </c>
      <c r="AK140" s="11">
        <f>'OddsRatio_working_3-way'!U140/(3*'OddsRatio_working_3-way'!X140^(1/3))*SIN(('OddsRatio_working_3-way'!Y140+4*PI())/3)</f>
        <v>0.47090337042347846</v>
      </c>
      <c r="AL140" s="11">
        <f>'OddsRatio_working_3-way'!Z140+'OddsRatio_working_3-way'!AF140</f>
        <v>1.0357851132477311</v>
      </c>
      <c r="AM140" s="11">
        <f>'OddsRatio_working_3-way'!AA140+'OddsRatio_working_3-way'!AG140</f>
        <v>-0.59547201281005269</v>
      </c>
      <c r="AN140" s="11">
        <f>'OddsRatio_working_3-way'!AB140+'OddsRatio_working_3-way'!AH140</f>
        <v>-0.44031310043767818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1.0357851132477311</v>
      </c>
      <c r="AS140" s="11">
        <f>IF(('OddsRatio_working_3-way'!X140=0),IF(Q140&gt;0,-Q140^(1/3),(-Q140)^(1/3)),'OddsRatio_working_3-way'!AM140-'OddsRatio_working_3-way'!R140/3)</f>
        <v>-0.59547201281005269</v>
      </c>
      <c r="AT140" s="11">
        <f>IF(('OddsRatio_working_3-way'!X140=0),IF(Q140&gt;0,-Q140^(1/3),(-Q140)^(1/3)),'OddsRatio_working_3-way'!AN140-'OddsRatio_working_3-way'!R140/3)</f>
        <v>-0.44031310043767818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3.77</v>
      </c>
      <c r="B141" s="4">
        <f>IF('True_Odds_Calculator_3-way'!B142="","",'True_Odds_Calculator_3-way'!B142)</f>
        <v>3.54</v>
      </c>
      <c r="C141" s="4">
        <f>IF('True_Odds_Calculator_3-way'!C142="","",'True_Odds_Calculator_3-way'!C142)</f>
        <v>2.08</v>
      </c>
      <c r="D141" s="9">
        <f t="shared" si="39"/>
        <v>0.25670121499668885</v>
      </c>
      <c r="E141" s="9">
        <f t="shared" si="40"/>
        <v>0.27358640709681559</v>
      </c>
      <c r="F141" s="9">
        <f t="shared" si="41"/>
        <v>0.46971237790649573</v>
      </c>
      <c r="G141" s="9">
        <f t="shared" si="42"/>
        <v>1.0453355725527178</v>
      </c>
      <c r="H141" s="9">
        <f t="shared" si="43"/>
        <v>3.8955795359710268</v>
      </c>
      <c r="I141" s="9">
        <f t="shared" si="44"/>
        <v>3.6551523542839037</v>
      </c>
      <c r="J141" s="9">
        <f t="shared" si="45"/>
        <v>2.1289624183569358</v>
      </c>
      <c r="K141" s="11">
        <f t="shared" si="46"/>
        <v>0.26525198938992045</v>
      </c>
      <c r="L141" s="11">
        <f t="shared" si="47"/>
        <v>0.2824858757062147</v>
      </c>
      <c r="M141" s="11">
        <f t="shared" si="48"/>
        <v>0.48076923076923073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-0.27373434684723652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0.23019342299565293</v>
      </c>
      <c r="Q141" s="11">
        <f>2*'OddsRatio_working_3-way'!K141*'OddsRatio_working_3-way'!L141*'OddsRatio_working_3-way'!M141</f>
        <v>7.2048019716949269E-2</v>
      </c>
      <c r="R141" s="11">
        <f t="shared" si="49"/>
        <v>0</v>
      </c>
      <c r="S141" s="11">
        <f t="shared" si="50"/>
        <v>-0.84093730160986135</v>
      </c>
      <c r="T141" s="11">
        <f t="shared" si="51"/>
        <v>-0.26320416325817253</v>
      </c>
      <c r="U141" s="11">
        <f>'OddsRatio_working_3-way'!S141-'OddsRatio_working_3-way'!R141^2/3</f>
        <v>-0.84093730160986135</v>
      </c>
      <c r="V141" s="11">
        <f>'OddsRatio_working_3-way'!S141*'OddsRatio_working_3-way'!R141/3-2*'OddsRatio_working_3-way'!R141^3/27-'OddsRatio_working_3-way'!T141</f>
        <v>0.26320416325817253</v>
      </c>
      <c r="W141" s="11">
        <f>'OddsRatio_working_3-way'!V141^2+4*'OddsRatio_working_3-way'!U141^3/27</f>
        <v>-1.8825834336552202E-2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0.14841012928114691</v>
      </c>
      <c r="Y141" s="11">
        <f>IF('OddsRatio_working_3-way'!W141&gt;=0,IF('OddsRatio_working_3-way'!V141+SQRT('OddsRatio_working_3-way'!W141)&gt;0,0,PI()),ACOS('OddsRatio_working_3-way'!V141/(2*'OddsRatio_working_3-way'!X141)))</f>
        <v>0.48053887293672526</v>
      </c>
      <c r="Z141" s="11">
        <f>'OddsRatio_working_3-way'!X141^(1/3)*COS('OddsRatio_working_3-way'!Y141/3)</f>
        <v>0.5226677862763589</v>
      </c>
      <c r="AA141" s="11">
        <f>'OddsRatio_working_3-way'!X141^(1/3)*COS(('OddsRatio_working_3-way'!Y141+2*PI())/3)</f>
        <v>-0.3344646957742311</v>
      </c>
      <c r="AB141" s="11">
        <f>'OddsRatio_working_3-way'!X141^(1/3)*COS(('OddsRatio_working_3-way'!Y141+4*PI())/3)</f>
        <v>-0.18820309050212772</v>
      </c>
      <c r="AC141" s="11">
        <f>'OddsRatio_working_3-way'!X141^(1/3)*SIN('OddsRatio_working_3-way'!Y141/3)</f>
        <v>8.4444177175955745E-2</v>
      </c>
      <c r="AD141" s="11">
        <f>'OddsRatio_working_3-way'!X141^(1/3)*SIN(('OddsRatio_working_3-way'!Y141+2*PI())/3)</f>
        <v>0.41042149206712458</v>
      </c>
      <c r="AE141" s="11">
        <f>'OddsRatio_working_3-way'!X141^(1/3)*SIN(('OddsRatio_working_3-way'!Y141+4*PI())/3)</f>
        <v>-0.49486566924308029</v>
      </c>
      <c r="AF141" s="11">
        <f>-'OddsRatio_working_3-way'!U141/(3*'OddsRatio_working_3-way'!X141^(1/3))*COS(('OddsRatio_working_3-way'!Y141)/3)</f>
        <v>0.5226677862763589</v>
      </c>
      <c r="AG141" s="11">
        <f>-'OddsRatio_working_3-way'!U141/(3*'OddsRatio_working_3-way'!X141^(1/3))*COS(('OddsRatio_working_3-way'!Y141+2*PI())/3)</f>
        <v>-0.3344646957742311</v>
      </c>
      <c r="AH141" s="11">
        <f>-'OddsRatio_working_3-way'!U141/(3*'OddsRatio_working_3-way'!X141^(1/3))*COS(('OddsRatio_working_3-way'!Y141+4*PI())/3)</f>
        <v>-0.18820309050212772</v>
      </c>
      <c r="AI141" s="11">
        <f>'OddsRatio_working_3-way'!U141/(3*'OddsRatio_working_3-way'!X141^(1/3))*SIN(('OddsRatio_working_3-way'!Y141)/3)</f>
        <v>-8.4444177175955745E-2</v>
      </c>
      <c r="AJ141" s="11">
        <f>'OddsRatio_working_3-way'!U141/(3*'OddsRatio_working_3-way'!X141^(1/3))*SIN(('OddsRatio_working_3-way'!Y141+2*PI())/3)</f>
        <v>-0.41042149206712458</v>
      </c>
      <c r="AK141" s="11">
        <f>'OddsRatio_working_3-way'!U141/(3*'OddsRatio_working_3-way'!X141^(1/3))*SIN(('OddsRatio_working_3-way'!Y141+4*PI())/3)</f>
        <v>0.49486566924308029</v>
      </c>
      <c r="AL141" s="11">
        <f>'OddsRatio_working_3-way'!Z141+'OddsRatio_working_3-way'!AF141</f>
        <v>1.0453355725527178</v>
      </c>
      <c r="AM141" s="11">
        <f>'OddsRatio_working_3-way'!AA141+'OddsRatio_working_3-way'!AG141</f>
        <v>-0.6689293915484622</v>
      </c>
      <c r="AN141" s="11">
        <f>'OddsRatio_working_3-way'!AB141+'OddsRatio_working_3-way'!AH141</f>
        <v>-0.37640618100425544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1.0453355725527178</v>
      </c>
      <c r="AS141" s="11">
        <f>IF(('OddsRatio_working_3-way'!X141=0),IF(Q141&gt;0,-Q141^(1/3),(-Q141)^(1/3)),'OddsRatio_working_3-way'!AM141-'OddsRatio_working_3-way'!R141/3)</f>
        <v>-0.6689293915484622</v>
      </c>
      <c r="AT141" s="11">
        <f>IF(('OddsRatio_working_3-way'!X141=0),IF(Q141&gt;0,-Q141^(1/3),(-Q141)^(1/3)),'OddsRatio_working_3-way'!AN141-'OddsRatio_working_3-way'!R141/3)</f>
        <v>-0.37640618100425544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1.37</v>
      </c>
      <c r="B142" s="4">
        <f>IF('True_Odds_Calculator_3-way'!B143="","",'True_Odds_Calculator_3-way'!B143)</f>
        <v>5.49</v>
      </c>
      <c r="C142" s="4">
        <f>IF('True_Odds_Calculator_3-way'!C143="","",'True_Odds_Calculator_3-way'!C143)</f>
        <v>8.1999999999999993</v>
      </c>
      <c r="D142" s="9">
        <f t="shared" si="39"/>
        <v>0.71476350365958097</v>
      </c>
      <c r="E142" s="9">
        <f t="shared" si="40"/>
        <v>0.17115382079698482</v>
      </c>
      <c r="F142" s="9">
        <f t="shared" si="41"/>
        <v>0.11408267554343417</v>
      </c>
      <c r="G142" s="9">
        <f t="shared" si="42"/>
        <v>1.0785517805842808</v>
      </c>
      <c r="H142" s="9">
        <f t="shared" si="43"/>
        <v>1.3990641588161838</v>
      </c>
      <c r="I142" s="9">
        <f t="shared" si="44"/>
        <v>5.8426974948234216</v>
      </c>
      <c r="J142" s="9">
        <f t="shared" si="45"/>
        <v>8.7655728202068222</v>
      </c>
      <c r="K142" s="11">
        <f t="shared" si="46"/>
        <v>0.72992700729927007</v>
      </c>
      <c r="L142" s="11">
        <f t="shared" si="47"/>
        <v>0.18214936247723132</v>
      </c>
      <c r="M142" s="11">
        <f t="shared" si="48"/>
        <v>0.12195121951219513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-0.19394286081187961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0.19554222106777724</v>
      </c>
      <c r="Q142" s="11">
        <f>2*'OddsRatio_working_3-way'!K142*'OddsRatio_working_3-way'!L142*'OddsRatio_working_3-way'!M142</f>
        <v>3.2428229032798885E-2</v>
      </c>
      <c r="R142" s="11">
        <f t="shared" si="49"/>
        <v>0</v>
      </c>
      <c r="S142" s="11">
        <f t="shared" si="50"/>
        <v>-1.0082465539035694</v>
      </c>
      <c r="T142" s="11">
        <f t="shared" si="51"/>
        <v>-0.16720506698234985</v>
      </c>
      <c r="U142" s="11">
        <f>'OddsRatio_working_3-way'!S142-'OddsRatio_working_3-way'!R142^2/3</f>
        <v>-1.0082465539035694</v>
      </c>
      <c r="V142" s="11">
        <f>'OddsRatio_working_3-way'!S142*'OddsRatio_working_3-way'!R142/3-2*'OddsRatio_working_3-way'!R142^3/27-'OddsRatio_working_3-way'!T142</f>
        <v>0.16720506698234985</v>
      </c>
      <c r="W142" s="11">
        <f>'OddsRatio_working_3-way'!V142^2+4*'OddsRatio_working_3-way'!U142^3/27</f>
        <v>-0.12388605660903246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0.19483556594831741</v>
      </c>
      <c r="Y142" s="11">
        <f>IF('OddsRatio_working_3-way'!W142&gt;=0,IF('OddsRatio_working_3-way'!V142+SQRT('OddsRatio_working_3-way'!W142)&gt;0,0,PI()),ACOS('OddsRatio_working_3-way'!V142/(2*'OddsRatio_working_3-way'!X142)))</f>
        <v>1.1273081799098694</v>
      </c>
      <c r="Z142" s="11">
        <f>'OddsRatio_working_3-way'!X142^(1/3)*COS('OddsRatio_working_3-way'!Y142/3)</f>
        <v>0.5392758902921404</v>
      </c>
      <c r="AA142" s="11">
        <f>'OddsRatio_working_3-way'!X142^(1/3)*COS(('OddsRatio_working_3-way'!Y142+2*PI())/3)</f>
        <v>-0.45388716247984046</v>
      </c>
      <c r="AB142" s="11">
        <f>'OddsRatio_working_3-way'!X142^(1/3)*COS(('OddsRatio_working_3-way'!Y142+4*PI())/3)</f>
        <v>-8.5388727812299781E-2</v>
      </c>
      <c r="AC142" s="11">
        <f>'OddsRatio_working_3-way'!X142^(1/3)*SIN('OddsRatio_working_3-way'!Y142/3)</f>
        <v>0.21275267045126031</v>
      </c>
      <c r="AD142" s="11">
        <f>'OddsRatio_working_3-way'!X142^(1/3)*SIN(('OddsRatio_working_3-way'!Y142+2*PI())/3)</f>
        <v>0.36065028541583333</v>
      </c>
      <c r="AE142" s="11">
        <f>'OddsRatio_working_3-way'!X142^(1/3)*SIN(('OddsRatio_working_3-way'!Y142+4*PI())/3)</f>
        <v>-0.57340295586709367</v>
      </c>
      <c r="AF142" s="11">
        <f>-'OddsRatio_working_3-way'!U142/(3*'OddsRatio_working_3-way'!X142^(1/3))*COS(('OddsRatio_working_3-way'!Y142)/3)</f>
        <v>0.53927589029214029</v>
      </c>
      <c r="AG142" s="11">
        <f>-'OddsRatio_working_3-way'!U142/(3*'OddsRatio_working_3-way'!X142^(1/3))*COS(('OddsRatio_working_3-way'!Y142+2*PI())/3)</f>
        <v>-0.4538871624798404</v>
      </c>
      <c r="AH142" s="11">
        <f>-'OddsRatio_working_3-way'!U142/(3*'OddsRatio_working_3-way'!X142^(1/3))*COS(('OddsRatio_working_3-way'!Y142+4*PI())/3)</f>
        <v>-8.5388727812299767E-2</v>
      </c>
      <c r="AI142" s="11">
        <f>'OddsRatio_working_3-way'!U142/(3*'OddsRatio_working_3-way'!X142^(1/3))*SIN(('OddsRatio_working_3-way'!Y142)/3)</f>
        <v>-0.21275267045126028</v>
      </c>
      <c r="AJ142" s="11">
        <f>'OddsRatio_working_3-way'!U142/(3*'OddsRatio_working_3-way'!X142^(1/3))*SIN(('OddsRatio_working_3-way'!Y142+2*PI())/3)</f>
        <v>-0.36065028541583327</v>
      </c>
      <c r="AK142" s="11">
        <f>'OddsRatio_working_3-way'!U142/(3*'OddsRatio_working_3-way'!X142^(1/3))*SIN(('OddsRatio_working_3-way'!Y142+4*PI())/3)</f>
        <v>0.57340295586709356</v>
      </c>
      <c r="AL142" s="11">
        <f>'OddsRatio_working_3-way'!Z142+'OddsRatio_working_3-way'!AF142</f>
        <v>1.0785517805842808</v>
      </c>
      <c r="AM142" s="11">
        <f>'OddsRatio_working_3-way'!AA142+'OddsRatio_working_3-way'!AG142</f>
        <v>-0.9077743249596808</v>
      </c>
      <c r="AN142" s="11">
        <f>'OddsRatio_working_3-way'!AB142+'OddsRatio_working_3-way'!AH142</f>
        <v>-0.17077745562459956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1.0785517805842808</v>
      </c>
      <c r="AS142" s="11">
        <f>IF(('OddsRatio_working_3-way'!X142=0),IF(Q142&gt;0,-Q142^(1/3),(-Q142)^(1/3)),'OddsRatio_working_3-way'!AM142-'OddsRatio_working_3-way'!R142/3)</f>
        <v>-0.9077743249596808</v>
      </c>
      <c r="AT142" s="11">
        <f>IF(('OddsRatio_working_3-way'!X142=0),IF(Q142&gt;0,-Q142^(1/3),(-Q142)^(1/3)),'OddsRatio_working_3-way'!AN142-'OddsRatio_working_3-way'!R142/3)</f>
        <v>-0.17077745562459956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2.11</v>
      </c>
      <c r="B143" s="4">
        <f>IF('True_Odds_Calculator_3-way'!B144="","",'True_Odds_Calculator_3-way'!B144)</f>
        <v>3.49</v>
      </c>
      <c r="C143" s="4">
        <f>IF('True_Odds_Calculator_3-way'!C144="","",'True_Odds_Calculator_3-way'!C144)</f>
        <v>3.72</v>
      </c>
      <c r="D143" s="9">
        <f t="shared" si="39"/>
        <v>0.4626453081562476</v>
      </c>
      <c r="E143" s="9">
        <f t="shared" si="40"/>
        <v>0.27735488522354113</v>
      </c>
      <c r="F143" s="9">
        <f t="shared" si="41"/>
        <v>0.25999980662021116</v>
      </c>
      <c r="G143" s="9">
        <f t="shared" si="42"/>
        <v>1.0463811422072564</v>
      </c>
      <c r="H143" s="9">
        <f t="shared" si="43"/>
        <v>2.1614830678500545</v>
      </c>
      <c r="I143" s="9">
        <f t="shared" si="44"/>
        <v>3.6054890440960681</v>
      </c>
      <c r="J143" s="9">
        <f t="shared" si="45"/>
        <v>3.8461567068037379</v>
      </c>
      <c r="K143" s="11">
        <f t="shared" si="46"/>
        <v>0.47393364928909953</v>
      </c>
      <c r="L143" s="11">
        <f t="shared" si="47"/>
        <v>0.28653295128939826</v>
      </c>
      <c r="M143" s="11">
        <f t="shared" si="48"/>
        <v>0.26881720430107525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-0.27443557476775315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0.23070991338594982</v>
      </c>
      <c r="Q143" s="11">
        <f>2*'OddsRatio_working_3-way'!K143*'OddsRatio_working_3-way'!L143*'OddsRatio_working_3-way'!M143</f>
        <v>7.3009466261376513E-2</v>
      </c>
      <c r="R143" s="11">
        <f t="shared" si="49"/>
        <v>0</v>
      </c>
      <c r="S143" s="11">
        <f t="shared" si="50"/>
        <v>-0.84067057844520665</v>
      </c>
      <c r="T143" s="11">
        <f t="shared" si="51"/>
        <v>-0.26603499317886281</v>
      </c>
      <c r="U143" s="11">
        <f>'OddsRatio_working_3-way'!S143-'OddsRatio_working_3-way'!R143^2/3</f>
        <v>-0.84067057844520665</v>
      </c>
      <c r="V143" s="11">
        <f>'OddsRatio_working_3-way'!S143*'OddsRatio_working_3-way'!R143/3-2*'OddsRatio_working_3-way'!R143^3/27-'OddsRatio_working_3-way'!T143</f>
        <v>0.26603499317886281</v>
      </c>
      <c r="W143" s="11">
        <f>'OddsRatio_working_3-way'!V143^2+4*'OddsRatio_working_3-way'!U143^3/27</f>
        <v>-1.7243843728247304E-2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0.14833952720357857</v>
      </c>
      <c r="Y143" s="11">
        <f>IF('OddsRatio_working_3-way'!W143&gt;=0,IF('OddsRatio_working_3-way'!V143+SQRT('OddsRatio_working_3-way'!W143)&gt;0,0,PI()),ACOS('OddsRatio_working_3-way'!V143/(2*'OddsRatio_working_3-way'!X143)))</f>
        <v>0.45851736682745581</v>
      </c>
      <c r="Z143" s="11">
        <f>'OddsRatio_working_3-way'!X143^(1/3)*COS('OddsRatio_working_3-way'!Y143/3)</f>
        <v>0.52319057110362821</v>
      </c>
      <c r="AA143" s="11">
        <f>'OddsRatio_working_3-way'!X143^(1/3)*COS(('OddsRatio_working_3-way'!Y143+2*PI())/3)</f>
        <v>-0.33139044543053497</v>
      </c>
      <c r="AB143" s="11">
        <f>'OddsRatio_working_3-way'!X143^(1/3)*COS(('OddsRatio_working_3-way'!Y143+4*PI())/3)</f>
        <v>-0.19180012567309343</v>
      </c>
      <c r="AC143" s="11">
        <f>'OddsRatio_working_3-way'!X143^(1/3)*SIN('OddsRatio_working_3-way'!Y143/3)</f>
        <v>8.059250868822479E-2</v>
      </c>
      <c r="AD143" s="11">
        <f>'OddsRatio_working_3-way'!X143^(1/3)*SIN(('OddsRatio_working_3-way'!Y143+2*PI())/3)</f>
        <v>0.41280007125211832</v>
      </c>
      <c r="AE143" s="11">
        <f>'OddsRatio_working_3-way'!X143^(1/3)*SIN(('OddsRatio_working_3-way'!Y143+4*PI())/3)</f>
        <v>-0.49339257994034313</v>
      </c>
      <c r="AF143" s="11">
        <f>-'OddsRatio_working_3-way'!U143/(3*'OddsRatio_working_3-way'!X143^(1/3))*COS(('OddsRatio_working_3-way'!Y143)/3)</f>
        <v>0.5231905711036281</v>
      </c>
      <c r="AG143" s="11">
        <f>-'OddsRatio_working_3-way'!U143/(3*'OddsRatio_working_3-way'!X143^(1/3))*COS(('OddsRatio_working_3-way'!Y143+2*PI())/3)</f>
        <v>-0.33139044543053486</v>
      </c>
      <c r="AH143" s="11">
        <f>-'OddsRatio_working_3-way'!U143/(3*'OddsRatio_working_3-way'!X143^(1/3))*COS(('OddsRatio_working_3-way'!Y143+4*PI())/3)</f>
        <v>-0.19180012567309337</v>
      </c>
      <c r="AI143" s="11">
        <f>'OddsRatio_working_3-way'!U143/(3*'OddsRatio_working_3-way'!X143^(1/3))*SIN(('OddsRatio_working_3-way'!Y143)/3)</f>
        <v>-8.0592508688224776E-2</v>
      </c>
      <c r="AJ143" s="11">
        <f>'OddsRatio_working_3-way'!U143/(3*'OddsRatio_working_3-way'!X143^(1/3))*SIN(('OddsRatio_working_3-way'!Y143+2*PI())/3)</f>
        <v>-0.41280007125211821</v>
      </c>
      <c r="AK143" s="11">
        <f>'OddsRatio_working_3-way'!U143/(3*'OddsRatio_working_3-way'!X143^(1/3))*SIN(('OddsRatio_working_3-way'!Y143+4*PI())/3)</f>
        <v>0.49339257994034302</v>
      </c>
      <c r="AL143" s="11">
        <f>'OddsRatio_working_3-way'!Z143+'OddsRatio_working_3-way'!AF143</f>
        <v>1.0463811422072564</v>
      </c>
      <c r="AM143" s="11">
        <f>'OddsRatio_working_3-way'!AA143+'OddsRatio_working_3-way'!AG143</f>
        <v>-0.66278089086106984</v>
      </c>
      <c r="AN143" s="11">
        <f>'OddsRatio_working_3-way'!AB143+'OddsRatio_working_3-way'!AH143</f>
        <v>-0.3836002513461868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1.0463811422072564</v>
      </c>
      <c r="AS143" s="11">
        <f>IF(('OddsRatio_working_3-way'!X143=0),IF(Q143&gt;0,-Q143^(1/3),(-Q143)^(1/3)),'OddsRatio_working_3-way'!AM143-'OddsRatio_working_3-way'!R143/3)</f>
        <v>-0.66278089086106984</v>
      </c>
      <c r="AT143" s="11">
        <f>IF(('OddsRatio_working_3-way'!X143=0),IF(Q143&gt;0,-Q143^(1/3),(-Q143)^(1/3)),'OddsRatio_working_3-way'!AN143-'OddsRatio_working_3-way'!R143/3)</f>
        <v>-0.3836002513461868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2.39</v>
      </c>
      <c r="B144" s="4">
        <f>IF('True_Odds_Calculator_3-way'!B145="","",'True_Odds_Calculator_3-way'!B145)</f>
        <v>3.49</v>
      </c>
      <c r="C144" s="4">
        <f>IF('True_Odds_Calculator_3-way'!C145="","",'True_Odds_Calculator_3-way'!C145)</f>
        <v>3.1</v>
      </c>
      <c r="D144" s="9">
        <f t="shared" si="39"/>
        <v>0.40832805602073097</v>
      </c>
      <c r="E144" s="9">
        <f t="shared" si="40"/>
        <v>0.27810913030614104</v>
      </c>
      <c r="F144" s="9">
        <f t="shared" si="41"/>
        <v>0.31356281367312805</v>
      </c>
      <c r="G144" s="9">
        <f t="shared" si="42"/>
        <v>1.042454131606922</v>
      </c>
      <c r="H144" s="9">
        <f t="shared" si="43"/>
        <v>2.4490112429336222</v>
      </c>
      <c r="I144" s="9">
        <f t="shared" si="44"/>
        <v>3.5957107877012358</v>
      </c>
      <c r="J144" s="9">
        <f t="shared" si="45"/>
        <v>3.1891536763745361</v>
      </c>
      <c r="K144" s="11">
        <f t="shared" si="46"/>
        <v>0.41841004184100417</v>
      </c>
      <c r="L144" s="11">
        <f t="shared" si="47"/>
        <v>0.28653295128939826</v>
      </c>
      <c r="M144" s="11">
        <f t="shared" si="48"/>
        <v>0.32258064516129031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-0.28109195777922069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0.23126832888522086</v>
      </c>
      <c r="Q144" s="11">
        <f>2*'OddsRatio_working_3-way'!K144*'OddsRatio_working_3-way'!L144*'OddsRatio_working_3-way'!M144</f>
        <v>7.7347267185692598E-2</v>
      </c>
      <c r="R144" s="11">
        <f t="shared" si="49"/>
        <v>0</v>
      </c>
      <c r="S144" s="11">
        <f t="shared" si="50"/>
        <v>-0.82274971760973314</v>
      </c>
      <c r="T144" s="11">
        <f t="shared" si="51"/>
        <v>-0.27516712963536227</v>
      </c>
      <c r="U144" s="11">
        <f>'OddsRatio_working_3-way'!S144-'OddsRatio_working_3-way'!R144^2/3</f>
        <v>-0.82274971760973314</v>
      </c>
      <c r="V144" s="11">
        <f>'OddsRatio_working_3-way'!S144*'OddsRatio_working_3-way'!R144/3-2*'OddsRatio_working_3-way'!R144^3/27-'OddsRatio_working_3-way'!T144</f>
        <v>0.27516712963536227</v>
      </c>
      <c r="W144" s="11">
        <f>'OddsRatio_working_3-way'!V144^2+4*'OddsRatio_working_3-way'!U144^3/27</f>
        <v>-6.7916953730177282E-3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0.14362159012904535</v>
      </c>
      <c r="Y144" s="11">
        <f>IF('OddsRatio_working_3-way'!W144&gt;=0,IF('OddsRatio_working_3-way'!V144+SQRT('OddsRatio_working_3-way'!W144)&gt;0,0,PI()),ACOS('OddsRatio_working_3-way'!V144/(2*'OddsRatio_working_3-way'!X144)))</f>
        <v>0.29099530643860283</v>
      </c>
      <c r="Z144" s="11">
        <f>'OddsRatio_working_3-way'!X144^(1/3)*COS('OddsRatio_working_3-way'!Y144/3)</f>
        <v>0.52122706580346112</v>
      </c>
      <c r="AA144" s="11">
        <f>'OddsRatio_working_3-way'!X144^(1/3)*COS(('OddsRatio_working_3-way'!Y144+2*PI())/3)</f>
        <v>-0.30453606479447454</v>
      </c>
      <c r="AB144" s="11">
        <f>'OddsRatio_working_3-way'!X144^(1/3)*COS(('OddsRatio_working_3-way'!Y144+4*PI())/3)</f>
        <v>-0.21669100100898669</v>
      </c>
      <c r="AC144" s="11">
        <f>'OddsRatio_working_3-way'!X144^(1/3)*SIN('OddsRatio_working_3-way'!Y144/3)</f>
        <v>5.0717371223531406E-2</v>
      </c>
      <c r="AD144" s="11">
        <f>'OddsRatio_working_3-way'!X144^(1/3)*SIN(('OddsRatio_working_3-way'!Y144+2*PI())/3)</f>
        <v>0.42603719451405492</v>
      </c>
      <c r="AE144" s="11">
        <f>'OddsRatio_working_3-way'!X144^(1/3)*SIN(('OddsRatio_working_3-way'!Y144+4*PI())/3)</f>
        <v>-0.47675456573758623</v>
      </c>
      <c r="AF144" s="11">
        <f>-'OddsRatio_working_3-way'!U144/(3*'OddsRatio_working_3-way'!X144^(1/3))*COS(('OddsRatio_working_3-way'!Y144)/3)</f>
        <v>0.52122706580346101</v>
      </c>
      <c r="AG144" s="11">
        <f>-'OddsRatio_working_3-way'!U144/(3*'OddsRatio_working_3-way'!X144^(1/3))*COS(('OddsRatio_working_3-way'!Y144+2*PI())/3)</f>
        <v>-0.30453606479447448</v>
      </c>
      <c r="AH144" s="11">
        <f>-'OddsRatio_working_3-way'!U144/(3*'OddsRatio_working_3-way'!X144^(1/3))*COS(('OddsRatio_working_3-way'!Y144+4*PI())/3)</f>
        <v>-0.21669100100898664</v>
      </c>
      <c r="AI144" s="11">
        <f>'OddsRatio_working_3-way'!U144/(3*'OddsRatio_working_3-way'!X144^(1/3))*SIN(('OddsRatio_working_3-way'!Y144)/3)</f>
        <v>-5.0717371223531399E-2</v>
      </c>
      <c r="AJ144" s="11">
        <f>'OddsRatio_working_3-way'!U144/(3*'OddsRatio_working_3-way'!X144^(1/3))*SIN(('OddsRatio_working_3-way'!Y144+2*PI())/3)</f>
        <v>-0.42603719451405486</v>
      </c>
      <c r="AK144" s="11">
        <f>'OddsRatio_working_3-way'!U144/(3*'OddsRatio_working_3-way'!X144^(1/3))*SIN(('OddsRatio_working_3-way'!Y144+4*PI())/3)</f>
        <v>0.47675456573758612</v>
      </c>
      <c r="AL144" s="11">
        <f>'OddsRatio_working_3-way'!Z144+'OddsRatio_working_3-way'!AF144</f>
        <v>1.042454131606922</v>
      </c>
      <c r="AM144" s="11">
        <f>'OddsRatio_working_3-way'!AA144+'OddsRatio_working_3-way'!AG144</f>
        <v>-0.60907212958894896</v>
      </c>
      <c r="AN144" s="11">
        <f>'OddsRatio_working_3-way'!AB144+'OddsRatio_working_3-way'!AH144</f>
        <v>-0.43338200201797333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1.042454131606922</v>
      </c>
      <c r="AS144" s="11">
        <f>IF(('OddsRatio_working_3-way'!X144=0),IF(Q144&gt;0,-Q144^(1/3),(-Q144)^(1/3)),'OddsRatio_working_3-way'!AM144-'OddsRatio_working_3-way'!R144/3)</f>
        <v>-0.60907212958894896</v>
      </c>
      <c r="AT144" s="11">
        <f>IF(('OddsRatio_working_3-way'!X144=0),IF(Q144&gt;0,-Q144^(1/3),(-Q144)^(1/3)),'OddsRatio_working_3-way'!AN144-'OddsRatio_working_3-way'!R144/3)</f>
        <v>-0.43338200201797333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1.83</v>
      </c>
      <c r="B145" s="4">
        <f>IF('True_Odds_Calculator_3-way'!B146="","",'True_Odds_Calculator_3-way'!B146)</f>
        <v>3.46</v>
      </c>
      <c r="C145" s="4">
        <f>IF('True_Odds_Calculator_3-way'!C146="","",'True_Odds_Calculator_3-way'!C146)</f>
        <v>5.13</v>
      </c>
      <c r="D145" s="9">
        <f t="shared" si="39"/>
        <v>0.53399388812841742</v>
      </c>
      <c r="E145" s="9">
        <f t="shared" si="40"/>
        <v>0.2788234309753454</v>
      </c>
      <c r="F145" s="9">
        <f t="shared" si="41"/>
        <v>0.18718268089623696</v>
      </c>
      <c r="G145" s="9">
        <f t="shared" si="42"/>
        <v>1.0514224213334269</v>
      </c>
      <c r="H145" s="9">
        <f t="shared" si="43"/>
        <v>1.8726806097067448</v>
      </c>
      <c r="I145" s="9">
        <f t="shared" si="44"/>
        <v>3.5864991564802304</v>
      </c>
      <c r="J145" s="9">
        <f t="shared" si="45"/>
        <v>5.3423746001070525</v>
      </c>
      <c r="K145" s="11">
        <f t="shared" si="46"/>
        <v>0.54644808743169393</v>
      </c>
      <c r="L145" s="11">
        <f t="shared" si="47"/>
        <v>0.28901734104046245</v>
      </c>
      <c r="M145" s="11">
        <f t="shared" si="48"/>
        <v>0.19493177387914232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-0.25960837425275074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0.22843326734628949</v>
      </c>
      <c r="Q145" s="11">
        <f>2*'OddsRatio_working_3-way'!K145*'OddsRatio_working_3-way'!L145*'OddsRatio_working_3-way'!M145</f>
        <v>6.1572309257759979E-2</v>
      </c>
      <c r="R145" s="11">
        <f t="shared" si="49"/>
        <v>0</v>
      </c>
      <c r="S145" s="11">
        <f t="shared" si="50"/>
        <v>-0.87991486408635788</v>
      </c>
      <c r="T145" s="11">
        <f t="shared" si="51"/>
        <v>-0.23717381781303448</v>
      </c>
      <c r="U145" s="11">
        <f>'OddsRatio_working_3-way'!S145-'OddsRatio_working_3-way'!R145^2/3</f>
        <v>-0.87991486408635788</v>
      </c>
      <c r="V145" s="11">
        <f>'OddsRatio_working_3-way'!S145*'OddsRatio_working_3-way'!R145/3-2*'OddsRatio_working_3-way'!R145^3/27-'OddsRatio_working_3-way'!T145</f>
        <v>0.23717381781303448</v>
      </c>
      <c r="W145" s="11">
        <f>'OddsRatio_working_3-way'!V145^2+4*'OddsRatio_working_3-way'!U145^3/27</f>
        <v>-4.4678095903968255E-2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0.15884703000054701</v>
      </c>
      <c r="Y145" s="11">
        <f>IF('OddsRatio_working_3-way'!W145&gt;=0,IF('OddsRatio_working_3-way'!V145+SQRT('OddsRatio_working_3-way'!W145)&gt;0,0,PI()),ACOS('OddsRatio_working_3-way'!V145/(2*'OddsRatio_working_3-way'!X145)))</f>
        <v>0.72793807701120061</v>
      </c>
      <c r="Z145" s="11">
        <f>'OddsRatio_working_3-way'!X145^(1/3)*COS('OddsRatio_working_3-way'!Y145/3)</f>
        <v>0.52571121066671334</v>
      </c>
      <c r="AA145" s="11">
        <f>'OddsRatio_working_3-way'!X145^(1/3)*COS(('OddsRatio_working_3-way'!Y145+2*PI())/3)</f>
        <v>-0.37554770024730066</v>
      </c>
      <c r="AB145" s="11">
        <f>'OddsRatio_working_3-way'!X145^(1/3)*COS(('OddsRatio_working_3-way'!Y145+4*PI())/3)</f>
        <v>-0.15016351041941281</v>
      </c>
      <c r="AC145" s="11">
        <f>'OddsRatio_working_3-way'!X145^(1/3)*SIN('OddsRatio_working_3-way'!Y145/3)</f>
        <v>0.1301256226682167</v>
      </c>
      <c r="AD145" s="11">
        <f>'OddsRatio_working_3-way'!X145^(1/3)*SIN(('OddsRatio_working_3-way'!Y145+2*PI())/3)</f>
        <v>0.39021645215753809</v>
      </c>
      <c r="AE145" s="11">
        <f>'OddsRatio_working_3-way'!X145^(1/3)*SIN(('OddsRatio_working_3-way'!Y145+4*PI())/3)</f>
        <v>-0.5203420748257549</v>
      </c>
      <c r="AF145" s="11">
        <f>-'OddsRatio_working_3-way'!U145/(3*'OddsRatio_working_3-way'!X145^(1/3))*COS(('OddsRatio_working_3-way'!Y145)/3)</f>
        <v>0.52571121066671345</v>
      </c>
      <c r="AG145" s="11">
        <f>-'OddsRatio_working_3-way'!U145/(3*'OddsRatio_working_3-way'!X145^(1/3))*COS(('OddsRatio_working_3-way'!Y145+2*PI())/3)</f>
        <v>-0.37554770024730072</v>
      </c>
      <c r="AH145" s="11">
        <f>-'OddsRatio_working_3-way'!U145/(3*'OddsRatio_working_3-way'!X145^(1/3))*COS(('OddsRatio_working_3-way'!Y145+4*PI())/3)</f>
        <v>-0.15016351041941287</v>
      </c>
      <c r="AI145" s="11">
        <f>'OddsRatio_working_3-way'!U145/(3*'OddsRatio_working_3-way'!X145^(1/3))*SIN(('OddsRatio_working_3-way'!Y145)/3)</f>
        <v>-0.13012562266821673</v>
      </c>
      <c r="AJ145" s="11">
        <f>'OddsRatio_working_3-way'!U145/(3*'OddsRatio_working_3-way'!X145^(1/3))*SIN(('OddsRatio_working_3-way'!Y145+2*PI())/3)</f>
        <v>-0.3902164521575382</v>
      </c>
      <c r="AK145" s="11">
        <f>'OddsRatio_working_3-way'!U145/(3*'OddsRatio_working_3-way'!X145^(1/3))*SIN(('OddsRatio_working_3-way'!Y145+4*PI())/3)</f>
        <v>0.52034207482575501</v>
      </c>
      <c r="AL145" s="11">
        <f>'OddsRatio_working_3-way'!Z145+'OddsRatio_working_3-way'!AF145</f>
        <v>1.0514224213334269</v>
      </c>
      <c r="AM145" s="11">
        <f>'OddsRatio_working_3-way'!AA145+'OddsRatio_working_3-way'!AG145</f>
        <v>-0.75109540049460133</v>
      </c>
      <c r="AN145" s="11">
        <f>'OddsRatio_working_3-way'!AB145+'OddsRatio_working_3-way'!AH145</f>
        <v>-0.30032702083882568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1.0514224213334269</v>
      </c>
      <c r="AS145" s="11">
        <f>IF(('OddsRatio_working_3-way'!X145=0),IF(Q145&gt;0,-Q145^(1/3),(-Q145)^(1/3)),'OddsRatio_working_3-way'!AM145-'OddsRatio_working_3-way'!R145/3)</f>
        <v>-0.75109540049460133</v>
      </c>
      <c r="AT145" s="11">
        <f>IF(('OddsRatio_working_3-way'!X145=0),IF(Q145&gt;0,-Q145^(1/3),(-Q145)^(1/3)),'OddsRatio_working_3-way'!AN145-'OddsRatio_working_3-way'!R145/3)</f>
        <v>-0.30032702083882568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3.73</v>
      </c>
      <c r="B146" s="4">
        <f>IF('True_Odds_Calculator_3-way'!B147="","",'True_Odds_Calculator_3-way'!B147)</f>
        <v>3.6</v>
      </c>
      <c r="C146" s="4">
        <f>IF('True_Odds_Calculator_3-way'!C147="","",'True_Odds_Calculator_3-way'!C147)</f>
        <v>2.0699999999999998</v>
      </c>
      <c r="D146" s="9">
        <f t="shared" si="39"/>
        <v>0.25933959904426079</v>
      </c>
      <c r="E146" s="9">
        <f t="shared" si="40"/>
        <v>0.26882078526322734</v>
      </c>
      <c r="F146" s="9">
        <f t="shared" si="41"/>
        <v>0.47183961569251182</v>
      </c>
      <c r="G146" s="9">
        <f t="shared" si="42"/>
        <v>1.0461347868744129</v>
      </c>
      <c r="H146" s="9">
        <f t="shared" si="43"/>
        <v>3.8559479681671469</v>
      </c>
      <c r="I146" s="9">
        <f t="shared" si="44"/>
        <v>3.7199504458734745</v>
      </c>
      <c r="J146" s="9">
        <f t="shared" si="45"/>
        <v>2.1193642219556219</v>
      </c>
      <c r="K146" s="11">
        <f t="shared" si="46"/>
        <v>0.26809651474530832</v>
      </c>
      <c r="L146" s="11">
        <f t="shared" si="47"/>
        <v>0.27777777777777779</v>
      </c>
      <c r="M146" s="11">
        <f t="shared" si="48"/>
        <v>0.48309178743961356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-0.27323611057146435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0.23024928802602965</v>
      </c>
      <c r="Q146" s="11">
        <f>2*'OddsRatio_working_3-way'!K146*'OddsRatio_working_3-way'!L146*'OddsRatio_working_3-way'!M146</f>
        <v>7.1952902508134284E-2</v>
      </c>
      <c r="R146" s="11">
        <f t="shared" si="49"/>
        <v>0</v>
      </c>
      <c r="S146" s="11">
        <f t="shared" si="50"/>
        <v>-0.84267517768596112</v>
      </c>
      <c r="T146" s="11">
        <f t="shared" si="51"/>
        <v>-0.26333599302686295</v>
      </c>
      <c r="U146" s="11">
        <f>'OddsRatio_working_3-way'!S146-'OddsRatio_working_3-way'!R146^2/3</f>
        <v>-0.84267517768596112</v>
      </c>
      <c r="V146" s="11">
        <f>'OddsRatio_working_3-way'!S146*'OddsRatio_working_3-way'!R146/3-2*'OddsRatio_working_3-way'!R146^3/27-'OddsRatio_working_3-way'!T146</f>
        <v>0.26333599302686295</v>
      </c>
      <c r="W146" s="11">
        <f>'OddsRatio_working_3-way'!V146^2+4*'OddsRatio_working_3-way'!U146^3/27</f>
        <v>-1.9303765123429406E-2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0.14887042213521917</v>
      </c>
      <c r="Y146" s="11">
        <f>IF('OddsRatio_working_3-way'!W146&gt;=0,IF('OddsRatio_working_3-way'!V146+SQRT('OddsRatio_working_3-way'!W146)&gt;0,0,PI()),ACOS('OddsRatio_working_3-way'!V146/(2*'OddsRatio_working_3-way'!X146)))</f>
        <v>0.48548874090841543</v>
      </c>
      <c r="Z146" s="11">
        <f>'OddsRatio_working_3-way'!X146^(1/3)*COS('OddsRatio_working_3-way'!Y146/3)</f>
        <v>0.52306739343720643</v>
      </c>
      <c r="AA146" s="11">
        <f>'OddsRatio_working_3-way'!X146^(1/3)*COS(('OddsRatio_working_3-way'!Y146+2*PI())/3)</f>
        <v>-0.3354875395098692</v>
      </c>
      <c r="AB146" s="11">
        <f>'OddsRatio_working_3-way'!X146^(1/3)*COS(('OddsRatio_working_3-way'!Y146+4*PI())/3)</f>
        <v>-0.18757985392733711</v>
      </c>
      <c r="AC146" s="11">
        <f>'OddsRatio_working_3-way'!X146^(1/3)*SIN('OddsRatio_working_3-way'!Y146/3)</f>
        <v>8.5394542086289368E-2</v>
      </c>
      <c r="AD146" s="11">
        <f>'OddsRatio_working_3-way'!X146^(1/3)*SIN(('OddsRatio_working_3-way'!Y146+2*PI())/3)</f>
        <v>0.41029237956478587</v>
      </c>
      <c r="AE146" s="11">
        <f>'OddsRatio_working_3-way'!X146^(1/3)*SIN(('OddsRatio_working_3-way'!Y146+4*PI())/3)</f>
        <v>-0.49568692165107525</v>
      </c>
      <c r="AF146" s="11">
        <f>-'OddsRatio_working_3-way'!U146/(3*'OddsRatio_working_3-way'!X146^(1/3))*COS(('OddsRatio_working_3-way'!Y146)/3)</f>
        <v>0.52306739343720643</v>
      </c>
      <c r="AG146" s="11">
        <f>-'OddsRatio_working_3-way'!U146/(3*'OddsRatio_working_3-way'!X146^(1/3))*COS(('OddsRatio_working_3-way'!Y146+2*PI())/3)</f>
        <v>-0.3354875395098692</v>
      </c>
      <c r="AH146" s="11">
        <f>-'OddsRatio_working_3-way'!U146/(3*'OddsRatio_working_3-way'!X146^(1/3))*COS(('OddsRatio_working_3-way'!Y146+4*PI())/3)</f>
        <v>-0.18757985392733711</v>
      </c>
      <c r="AI146" s="11">
        <f>'OddsRatio_working_3-way'!U146/(3*'OddsRatio_working_3-way'!X146^(1/3))*SIN(('OddsRatio_working_3-way'!Y146)/3)</f>
        <v>-8.5394542086289368E-2</v>
      </c>
      <c r="AJ146" s="11">
        <f>'OddsRatio_working_3-way'!U146/(3*'OddsRatio_working_3-way'!X146^(1/3))*SIN(('OddsRatio_working_3-way'!Y146+2*PI())/3)</f>
        <v>-0.41029237956478587</v>
      </c>
      <c r="AK146" s="11">
        <f>'OddsRatio_working_3-way'!U146/(3*'OddsRatio_working_3-way'!X146^(1/3))*SIN(('OddsRatio_working_3-way'!Y146+4*PI())/3)</f>
        <v>0.49568692165107525</v>
      </c>
      <c r="AL146" s="11">
        <f>'OddsRatio_working_3-way'!Z146+'OddsRatio_working_3-way'!AF146</f>
        <v>1.0461347868744129</v>
      </c>
      <c r="AM146" s="11">
        <f>'OddsRatio_working_3-way'!AA146+'OddsRatio_working_3-way'!AG146</f>
        <v>-0.67097507901973841</v>
      </c>
      <c r="AN146" s="11">
        <f>'OddsRatio_working_3-way'!AB146+'OddsRatio_working_3-way'!AH146</f>
        <v>-0.37515970785467423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1.0461347868744129</v>
      </c>
      <c r="AS146" s="11">
        <f>IF(('OddsRatio_working_3-way'!X146=0),IF(Q146&gt;0,-Q146^(1/3),(-Q146)^(1/3)),'OddsRatio_working_3-way'!AM146-'OddsRatio_working_3-way'!R146/3)</f>
        <v>-0.67097507901973841</v>
      </c>
      <c r="AT146" s="11">
        <f>IF(('OddsRatio_working_3-way'!X146=0),IF(Q146&gt;0,-Q146^(1/3),(-Q146)^(1/3)),'OddsRatio_working_3-way'!AN146-'OddsRatio_working_3-way'!R146/3)</f>
        <v>-0.37515970785467423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12.03</v>
      </c>
      <c r="B147" s="4">
        <f>IF('True_Odds_Calculator_3-way'!B148="","",'True_Odds_Calculator_3-way'!B148)</f>
        <v>5.97</v>
      </c>
      <c r="C147" s="4">
        <f>IF('True_Odds_Calculator_3-way'!C148="","",'True_Odds_Calculator_3-way'!C148)</f>
        <v>1.27</v>
      </c>
      <c r="D147" s="9">
        <f t="shared" si="39"/>
        <v>7.5812039194872186E-2</v>
      </c>
      <c r="E147" s="9">
        <f t="shared" si="40"/>
        <v>0.1540139913375316</v>
      </c>
      <c r="F147" s="9">
        <f t="shared" si="41"/>
        <v>0.77017396946759609</v>
      </c>
      <c r="G147" s="9">
        <f t="shared" si="42"/>
        <v>1.1052146063555028</v>
      </c>
      <c r="H147" s="9">
        <f t="shared" si="43"/>
        <v>13.190517108101195</v>
      </c>
      <c r="I147" s="9">
        <f t="shared" si="44"/>
        <v>6.4929165935868483</v>
      </c>
      <c r="J147" s="9">
        <f t="shared" si="45"/>
        <v>1.2984079437159859</v>
      </c>
      <c r="K147" s="11">
        <f t="shared" si="46"/>
        <v>8.3125519534497094E-2</v>
      </c>
      <c r="L147" s="11">
        <f t="shared" si="47"/>
        <v>0.16750418760469013</v>
      </c>
      <c r="M147" s="11">
        <f t="shared" si="48"/>
        <v>0.78740157480314954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-0.16227513754291911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0.1783790610303839</v>
      </c>
      <c r="Q147" s="11">
        <f>2*'OddsRatio_working_3-way'!K147*'OddsRatio_working_3-way'!L147*'OddsRatio_working_3-way'!M147</f>
        <v>2.1927358454872023E-2</v>
      </c>
      <c r="R147" s="11">
        <f t="shared" si="49"/>
        <v>0</v>
      </c>
      <c r="S147" s="11">
        <f t="shared" si="50"/>
        <v>-1.0992383906204088</v>
      </c>
      <c r="T147" s="11">
        <f t="shared" si="51"/>
        <v>-0.13512457168044364</v>
      </c>
      <c r="U147" s="11">
        <f>'OddsRatio_working_3-way'!S147-'OddsRatio_working_3-way'!R147^2/3</f>
        <v>-1.0992383906204088</v>
      </c>
      <c r="V147" s="11">
        <f>'OddsRatio_working_3-way'!S147*'OddsRatio_working_3-way'!R147/3-2*'OddsRatio_working_3-way'!R147^3/27-'OddsRatio_working_3-way'!T147</f>
        <v>0.13512457168044364</v>
      </c>
      <c r="W147" s="11">
        <f>'OddsRatio_working_3-way'!V147^2+4*'OddsRatio_working_3-way'!U147^3/27</f>
        <v>-0.17851724222765947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0.22179714386094043</v>
      </c>
      <c r="Y147" s="11">
        <f>IF('OddsRatio_working_3-way'!W147&gt;=0,IF('OddsRatio_working_3-way'!V147+SQRT('OddsRatio_working_3-way'!W147)&gt;0,0,PI()),ACOS('OddsRatio_working_3-way'!V147/(2*'OddsRatio_working_3-way'!X147)))</f>
        <v>1.2612642689966929</v>
      </c>
      <c r="Z147" s="11">
        <f>'OddsRatio_working_3-way'!X147^(1/3)*COS('OddsRatio_working_3-way'!Y147/3)</f>
        <v>0.55260730317775142</v>
      </c>
      <c r="AA147" s="11">
        <f>'OddsRatio_working_3-way'!X147^(1/3)*COS(('OddsRatio_working_3-way'!Y147+2*PI())/3)</f>
        <v>-0.49026269909811709</v>
      </c>
      <c r="AB147" s="11">
        <f>'OddsRatio_working_3-way'!X147^(1/3)*COS(('OddsRatio_working_3-way'!Y147+4*PI())/3)</f>
        <v>-6.2344604079634727E-2</v>
      </c>
      <c r="AC147" s="11">
        <f>'OddsRatio_working_3-way'!X147^(1/3)*SIN('OddsRatio_working_3-way'!Y147/3)</f>
        <v>0.24705862735003287</v>
      </c>
      <c r="AD147" s="11">
        <f>'OddsRatio_working_3-way'!X147^(1/3)*SIN(('OddsRatio_working_3-way'!Y147+2*PI())/3)</f>
        <v>0.35504264919372541</v>
      </c>
      <c r="AE147" s="11">
        <f>'OddsRatio_working_3-way'!X147^(1/3)*SIN(('OddsRatio_working_3-way'!Y147+4*PI())/3)</f>
        <v>-0.60210127654375822</v>
      </c>
      <c r="AF147" s="11">
        <f>-'OddsRatio_working_3-way'!U147/(3*'OddsRatio_working_3-way'!X147^(1/3))*COS(('OddsRatio_working_3-way'!Y147)/3)</f>
        <v>0.55260730317775131</v>
      </c>
      <c r="AG147" s="11">
        <f>-'OddsRatio_working_3-way'!U147/(3*'OddsRatio_working_3-way'!X147^(1/3))*COS(('OddsRatio_working_3-way'!Y147+2*PI())/3)</f>
        <v>-0.49026269909811704</v>
      </c>
      <c r="AH147" s="11">
        <f>-'OddsRatio_working_3-way'!U147/(3*'OddsRatio_working_3-way'!X147^(1/3))*COS(('OddsRatio_working_3-way'!Y147+4*PI())/3)</f>
        <v>-6.2344604079634713E-2</v>
      </c>
      <c r="AI147" s="11">
        <f>'OddsRatio_working_3-way'!U147/(3*'OddsRatio_working_3-way'!X147^(1/3))*SIN(('OddsRatio_working_3-way'!Y147)/3)</f>
        <v>-0.24705862735003284</v>
      </c>
      <c r="AJ147" s="11">
        <f>'OddsRatio_working_3-way'!U147/(3*'OddsRatio_working_3-way'!X147^(1/3))*SIN(('OddsRatio_working_3-way'!Y147+2*PI())/3)</f>
        <v>-0.35504264919372536</v>
      </c>
      <c r="AK147" s="11">
        <f>'OddsRatio_working_3-way'!U147/(3*'OddsRatio_working_3-way'!X147^(1/3))*SIN(('OddsRatio_working_3-way'!Y147+4*PI())/3)</f>
        <v>0.60210127654375811</v>
      </c>
      <c r="AL147" s="11">
        <f>'OddsRatio_working_3-way'!Z147+'OddsRatio_working_3-way'!AF147</f>
        <v>1.1052146063555028</v>
      </c>
      <c r="AM147" s="11">
        <f>'OddsRatio_working_3-way'!AA147+'OddsRatio_working_3-way'!AG147</f>
        <v>-0.98052539819623408</v>
      </c>
      <c r="AN147" s="11">
        <f>'OddsRatio_working_3-way'!AB147+'OddsRatio_working_3-way'!AH147</f>
        <v>-0.12468920815926944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1.1052146063555028</v>
      </c>
      <c r="AS147" s="11">
        <f>IF(('OddsRatio_working_3-way'!X147=0),IF(Q147&gt;0,-Q147^(1/3),(-Q147)^(1/3)),'OddsRatio_working_3-way'!AM147-'OddsRatio_working_3-way'!R147/3)</f>
        <v>-0.98052539819623408</v>
      </c>
      <c r="AT147" s="11">
        <f>IF(('OddsRatio_working_3-way'!X147=0),IF(Q147&gt;0,-Q147^(1/3),(-Q147)^(1/3)),'OddsRatio_working_3-way'!AN147-'OddsRatio_working_3-way'!R147/3)</f>
        <v>-0.12468920815926944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4.01</v>
      </c>
      <c r="B148" s="4">
        <f>IF('True_Odds_Calculator_3-way'!B149="","",'True_Odds_Calculator_3-way'!B149)</f>
        <v>3.52</v>
      </c>
      <c r="C148" s="4">
        <f>IF('True_Odds_Calculator_3-way'!C149="","",'True_Odds_Calculator_3-way'!C149)</f>
        <v>2.02</v>
      </c>
      <c r="D148" s="9">
        <f t="shared" si="39"/>
        <v>0.24108267852966983</v>
      </c>
      <c r="E148" s="9">
        <f t="shared" si="40"/>
        <v>0.27506556591556597</v>
      </c>
      <c r="F148" s="9">
        <f t="shared" si="41"/>
        <v>0.48385175555476401</v>
      </c>
      <c r="G148" s="9">
        <f t="shared" si="42"/>
        <v>1.0458320855990162</v>
      </c>
      <c r="H148" s="9">
        <f t="shared" si="43"/>
        <v>4.1479545776530387</v>
      </c>
      <c r="I148" s="9">
        <f t="shared" si="44"/>
        <v>3.6354968557095209</v>
      </c>
      <c r="J148" s="9">
        <f t="shared" si="45"/>
        <v>2.0667487273109968</v>
      </c>
      <c r="K148" s="11">
        <f t="shared" si="46"/>
        <v>0.24937655860349128</v>
      </c>
      <c r="L148" s="11">
        <f t="shared" si="47"/>
        <v>0.28409090909090912</v>
      </c>
      <c r="M148" s="11">
        <f t="shared" si="48"/>
        <v>0.49504950495049505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-0.27134936062184756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0.22972216174235879</v>
      </c>
      <c r="Q148" s="11">
        <f>2*'OddsRatio_working_3-way'!K148*'OddsRatio_working_3-way'!L148*'OddsRatio_working_3-way'!M148</f>
        <v>7.0144171524384361E-2</v>
      </c>
      <c r="R148" s="11">
        <f t="shared" si="49"/>
        <v>0</v>
      </c>
      <c r="S148" s="11">
        <f t="shared" si="50"/>
        <v>-0.84659186672084907</v>
      </c>
      <c r="T148" s="11">
        <f t="shared" si="51"/>
        <v>-0.25850133334987757</v>
      </c>
      <c r="U148" s="11">
        <f>'OddsRatio_working_3-way'!S148-'OddsRatio_working_3-way'!R148^2/3</f>
        <v>-0.84659186672084907</v>
      </c>
      <c r="V148" s="11">
        <f>'OddsRatio_working_3-way'!S148*'OddsRatio_working_3-way'!R148/3-2*'OddsRatio_working_3-way'!R148^3/27-'OddsRatio_working_3-way'!T148</f>
        <v>0.25850133334987757</v>
      </c>
      <c r="W148" s="11">
        <f>'OddsRatio_working_3-way'!V148^2+4*'OddsRatio_working_3-way'!U148^3/27</f>
        <v>-2.3068534838623839E-2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0.14990953453857461</v>
      </c>
      <c r="Y148" s="11">
        <f>IF('OddsRatio_working_3-way'!W148&gt;=0,IF('OddsRatio_working_3-way'!V148+SQRT('OddsRatio_working_3-way'!W148)&gt;0,0,PI()),ACOS('OddsRatio_working_3-way'!V148/(2*'OddsRatio_working_3-way'!X148)))</f>
        <v>0.53121719023878589</v>
      </c>
      <c r="Z148" s="11">
        <f>'OddsRatio_working_3-way'!X148^(1/3)*COS('OddsRatio_working_3-way'!Y148/3)</f>
        <v>0.52291604279950821</v>
      </c>
      <c r="AA148" s="11">
        <f>'OddsRatio_working_3-way'!X148^(1/3)*COS(('OddsRatio_working_3-way'!Y148+2*PI())/3)</f>
        <v>-0.34249551776649478</v>
      </c>
      <c r="AB148" s="11">
        <f>'OddsRatio_working_3-way'!X148^(1/3)*COS(('OddsRatio_working_3-way'!Y148+4*PI())/3)</f>
        <v>-0.18042052503301345</v>
      </c>
      <c r="AC148" s="11">
        <f>'OddsRatio_working_3-way'!X148^(1/3)*SIN('OddsRatio_working_3-way'!Y148/3)</f>
        <v>9.3574040683582063E-2</v>
      </c>
      <c r="AD148" s="11">
        <f>'OddsRatio_working_3-way'!X148^(1/3)*SIN(('OddsRatio_working_3-way'!Y148+2*PI())/3)</f>
        <v>0.40607155676901374</v>
      </c>
      <c r="AE148" s="11">
        <f>'OddsRatio_working_3-way'!X148^(1/3)*SIN(('OddsRatio_working_3-way'!Y148+4*PI())/3)</f>
        <v>-0.4996455974525959</v>
      </c>
      <c r="AF148" s="11">
        <f>-'OddsRatio_working_3-way'!U148/(3*'OddsRatio_working_3-way'!X148^(1/3))*COS(('OddsRatio_working_3-way'!Y148)/3)</f>
        <v>0.5229160427995081</v>
      </c>
      <c r="AG148" s="11">
        <f>-'OddsRatio_working_3-way'!U148/(3*'OddsRatio_working_3-way'!X148^(1/3))*COS(('OddsRatio_working_3-way'!Y148+2*PI())/3)</f>
        <v>-0.34249551776649473</v>
      </c>
      <c r="AH148" s="11">
        <f>-'OddsRatio_working_3-way'!U148/(3*'OddsRatio_working_3-way'!X148^(1/3))*COS(('OddsRatio_working_3-way'!Y148+4*PI())/3)</f>
        <v>-0.1804205250330134</v>
      </c>
      <c r="AI148" s="11">
        <f>'OddsRatio_working_3-way'!U148/(3*'OddsRatio_working_3-way'!X148^(1/3))*SIN(('OddsRatio_working_3-way'!Y148)/3)</f>
        <v>-9.3574040683582049E-2</v>
      </c>
      <c r="AJ148" s="11">
        <f>'OddsRatio_working_3-way'!U148/(3*'OddsRatio_working_3-way'!X148^(1/3))*SIN(('OddsRatio_working_3-way'!Y148+2*PI())/3)</f>
        <v>-0.40607155676901369</v>
      </c>
      <c r="AK148" s="11">
        <f>'OddsRatio_working_3-way'!U148/(3*'OddsRatio_working_3-way'!X148^(1/3))*SIN(('OddsRatio_working_3-way'!Y148+4*PI())/3)</f>
        <v>0.49964559745259579</v>
      </c>
      <c r="AL148" s="11">
        <f>'OddsRatio_working_3-way'!Z148+'OddsRatio_working_3-way'!AF148</f>
        <v>1.0458320855990162</v>
      </c>
      <c r="AM148" s="11">
        <f>'OddsRatio_working_3-way'!AA148+'OddsRatio_working_3-way'!AG148</f>
        <v>-0.68499103553298957</v>
      </c>
      <c r="AN148" s="11">
        <f>'OddsRatio_working_3-way'!AB148+'OddsRatio_working_3-way'!AH148</f>
        <v>-0.36084105006602685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1.0458320855990162</v>
      </c>
      <c r="AS148" s="11">
        <f>IF(('OddsRatio_working_3-way'!X148=0),IF(Q148&gt;0,-Q148^(1/3),(-Q148)^(1/3)),'OddsRatio_working_3-way'!AM148-'OddsRatio_working_3-way'!R148/3)</f>
        <v>-0.68499103553298957</v>
      </c>
      <c r="AT148" s="11">
        <f>IF(('OddsRatio_working_3-way'!X148=0),IF(Q148&gt;0,-Q148^(1/3),(-Q148)^(1/3)),'OddsRatio_working_3-way'!AN148-'OddsRatio_working_3-way'!R148/3)</f>
        <v>-0.36084105006602685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1.33</v>
      </c>
      <c r="B149" s="4">
        <f>IF('True_Odds_Calculator_3-way'!B150="","",'True_Odds_Calculator_3-way'!B150)</f>
        <v>5.56</v>
      </c>
      <c r="C149" s="4">
        <f>IF('True_Odds_Calculator_3-way'!C150="","",'True_Odds_Calculator_3-way'!C150)</f>
        <v>10.84</v>
      </c>
      <c r="D149" s="9">
        <f t="shared" si="39"/>
        <v>0.74096309554798434</v>
      </c>
      <c r="E149" s="9">
        <f t="shared" si="40"/>
        <v>0.17150406416114472</v>
      </c>
      <c r="F149" s="9">
        <f t="shared" si="41"/>
        <v>8.7532840290870981E-2</v>
      </c>
      <c r="G149" s="9">
        <f t="shared" si="42"/>
        <v>1.0593784241585431</v>
      </c>
      <c r="H149" s="9">
        <f t="shared" si="43"/>
        <v>1.3495948799723192</v>
      </c>
      <c r="I149" s="9">
        <f t="shared" si="44"/>
        <v>5.8307656141629556</v>
      </c>
      <c r="J149" s="9">
        <f t="shared" si="45"/>
        <v>11.424283693720064</v>
      </c>
      <c r="K149" s="11">
        <f t="shared" si="46"/>
        <v>0.75187969924812026</v>
      </c>
      <c r="L149" s="11">
        <f t="shared" si="47"/>
        <v>0.17985611510791369</v>
      </c>
      <c r="M149" s="11">
        <f t="shared" si="48"/>
        <v>9.2250922509225092E-2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-0.18472180610809197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0.18375832863104963</v>
      </c>
      <c r="Q149" s="11">
        <f>2*'OddsRatio_working_3-way'!K149*'OddsRatio_working_3-way'!L149*'OddsRatio_working_3-way'!M149</f>
        <v>2.4950214342301373E-2</v>
      </c>
      <c r="R149" s="11">
        <f t="shared" si="49"/>
        <v>0</v>
      </c>
      <c r="S149" s="11">
        <f t="shared" si="50"/>
        <v>-0.99478417032974142</v>
      </c>
      <c r="T149" s="11">
        <f t="shared" si="51"/>
        <v>-0.1350691337854367</v>
      </c>
      <c r="U149" s="11">
        <f>'OddsRatio_working_3-way'!S149-'OddsRatio_working_3-way'!R149^2/3</f>
        <v>-0.99478417032974142</v>
      </c>
      <c r="V149" s="11">
        <f>'OddsRatio_working_3-way'!S149*'OddsRatio_working_3-way'!R149/3-2*'OddsRatio_working_3-way'!R149^3/27-'OddsRatio_working_3-way'!T149</f>
        <v>0.1350691337854367</v>
      </c>
      <c r="W149" s="11">
        <f>'OddsRatio_working_3-way'!V149^2+4*'OddsRatio_working_3-way'!U149^3/27</f>
        <v>-0.12759840076225271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0.19094637445091808</v>
      </c>
      <c r="Y149" s="11">
        <f>IF('OddsRatio_working_3-way'!W149&gt;=0,IF('OddsRatio_working_3-way'!V149+SQRT('OddsRatio_working_3-way'!W149)&gt;0,0,PI()),ACOS('OddsRatio_working_3-way'!V149/(2*'OddsRatio_working_3-way'!X149)))</f>
        <v>1.2092901911673042</v>
      </c>
      <c r="Z149" s="11">
        <f>'OddsRatio_working_3-way'!X149^(1/3)*COS('OddsRatio_working_3-way'!Y149/3)</f>
        <v>0.52968921207927155</v>
      </c>
      <c r="AA149" s="11">
        <f>'OddsRatio_working_3-way'!X149^(1/3)*COS(('OddsRatio_working_3-way'!Y149+2*PI())/3)</f>
        <v>-0.4604668096300405</v>
      </c>
      <c r="AB149" s="11">
        <f>'OddsRatio_working_3-way'!X149^(1/3)*COS(('OddsRatio_working_3-way'!Y149+4*PI())/3)</f>
        <v>-6.9222402449231113E-2</v>
      </c>
      <c r="AC149" s="11">
        <f>'OddsRatio_working_3-way'!X149^(1/3)*SIN('OddsRatio_working_3-way'!Y149/3)</f>
        <v>0.22588506380477585</v>
      </c>
      <c r="AD149" s="11">
        <f>'OddsRatio_working_3-way'!X149^(1/3)*SIN(('OddsRatio_working_3-way'!Y149+2*PI())/3)</f>
        <v>0.3457817818688243</v>
      </c>
      <c r="AE149" s="11">
        <f>'OddsRatio_working_3-way'!X149^(1/3)*SIN(('OddsRatio_working_3-way'!Y149+4*PI())/3)</f>
        <v>-0.57166684567360027</v>
      </c>
      <c r="AF149" s="11">
        <f>-'OddsRatio_working_3-way'!U149/(3*'OddsRatio_working_3-way'!X149^(1/3))*COS(('OddsRatio_working_3-way'!Y149)/3)</f>
        <v>0.52968921207927155</v>
      </c>
      <c r="AG149" s="11">
        <f>-'OddsRatio_working_3-way'!U149/(3*'OddsRatio_working_3-way'!X149^(1/3))*COS(('OddsRatio_working_3-way'!Y149+2*PI())/3)</f>
        <v>-0.4604668096300405</v>
      </c>
      <c r="AH149" s="11">
        <f>-'OddsRatio_working_3-way'!U149/(3*'OddsRatio_working_3-way'!X149^(1/3))*COS(('OddsRatio_working_3-way'!Y149+4*PI())/3)</f>
        <v>-6.9222402449231113E-2</v>
      </c>
      <c r="AI149" s="11">
        <f>'OddsRatio_working_3-way'!U149/(3*'OddsRatio_working_3-way'!X149^(1/3))*SIN(('OddsRatio_working_3-way'!Y149)/3)</f>
        <v>-0.22588506380477585</v>
      </c>
      <c r="AJ149" s="11">
        <f>'OddsRatio_working_3-way'!U149/(3*'OddsRatio_working_3-way'!X149^(1/3))*SIN(('OddsRatio_working_3-way'!Y149+2*PI())/3)</f>
        <v>-0.3457817818688243</v>
      </c>
      <c r="AK149" s="11">
        <f>'OddsRatio_working_3-way'!U149/(3*'OddsRatio_working_3-way'!X149^(1/3))*SIN(('OddsRatio_working_3-way'!Y149+4*PI())/3)</f>
        <v>0.57166684567360027</v>
      </c>
      <c r="AL149" s="11">
        <f>'OddsRatio_working_3-way'!Z149+'OddsRatio_working_3-way'!AF149</f>
        <v>1.0593784241585431</v>
      </c>
      <c r="AM149" s="11">
        <f>'OddsRatio_working_3-way'!AA149+'OddsRatio_working_3-way'!AG149</f>
        <v>-0.92093361926008099</v>
      </c>
      <c r="AN149" s="11">
        <f>'OddsRatio_working_3-way'!AB149+'OddsRatio_working_3-way'!AH149</f>
        <v>-0.13844480489846223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1.0593784241585431</v>
      </c>
      <c r="AS149" s="11">
        <f>IF(('OddsRatio_working_3-way'!X149=0),IF(Q149&gt;0,-Q149^(1/3),(-Q149)^(1/3)),'OddsRatio_working_3-way'!AM149-'OddsRatio_working_3-way'!R149/3)</f>
        <v>-0.92093361926008099</v>
      </c>
      <c r="AT149" s="11">
        <f>IF(('OddsRatio_working_3-way'!X149=0),IF(Q149&gt;0,-Q149^(1/3),(-Q149)^(1/3)),'OddsRatio_working_3-way'!AN149-'OddsRatio_working_3-way'!R149/3)</f>
        <v>-0.13844480489846223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4.5199999999999996</v>
      </c>
      <c r="B150" s="4">
        <f>IF('True_Odds_Calculator_3-way'!B151="","",'True_Odds_Calculator_3-way'!B151)</f>
        <v>3.34</v>
      </c>
      <c r="C150" s="4">
        <f>IF('True_Odds_Calculator_3-way'!C151="","",'True_Odds_Calculator_3-way'!C151)</f>
        <v>1.92</v>
      </c>
      <c r="D150" s="9">
        <f t="shared" si="39"/>
        <v>0.21003285365775365</v>
      </c>
      <c r="E150" s="9">
        <f t="shared" si="40"/>
        <v>0.28568844945546523</v>
      </c>
      <c r="F150" s="9">
        <f t="shared" si="41"/>
        <v>0.50427869688678106</v>
      </c>
      <c r="G150" s="9">
        <f t="shared" si="42"/>
        <v>1.0685113345268071</v>
      </c>
      <c r="H150" s="9">
        <f t="shared" si="43"/>
        <v>4.7611598975343616</v>
      </c>
      <c r="I150" s="9">
        <f t="shared" si="44"/>
        <v>3.5003165227927275</v>
      </c>
      <c r="J150" s="9">
        <f t="shared" si="45"/>
        <v>1.9830304277646624</v>
      </c>
      <c r="K150" s="11">
        <f t="shared" si="46"/>
        <v>0.22123893805309736</v>
      </c>
      <c r="L150" s="11">
        <f t="shared" si="47"/>
        <v>0.29940119760479045</v>
      </c>
      <c r="M150" s="11">
        <f t="shared" si="48"/>
        <v>0.52083333333333337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-0.26143288643951024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0.23390718562874258</v>
      </c>
      <c r="Q150" s="11">
        <f>2*'OddsRatio_working_3-way'!K150*'OddsRatio_working_3-way'!L150*'OddsRatio_working_3-way'!M150</f>
        <v>6.8999169801988947E-2</v>
      </c>
      <c r="R150" s="11">
        <f t="shared" si="49"/>
        <v>0</v>
      </c>
      <c r="S150" s="11">
        <f t="shared" si="50"/>
        <v>-0.89471217188608554</v>
      </c>
      <c r="T150" s="11">
        <f t="shared" si="51"/>
        <v>-0.2639268943616771</v>
      </c>
      <c r="U150" s="11">
        <f>'OddsRatio_working_3-way'!S150-'OddsRatio_working_3-way'!R150^2/3</f>
        <v>-0.89471217188608554</v>
      </c>
      <c r="V150" s="11">
        <f>'OddsRatio_working_3-way'!S150*'OddsRatio_working_3-way'!R150/3-2*'OddsRatio_working_3-way'!R150^3/27-'OddsRatio_working_3-way'!T150</f>
        <v>0.2639268943616771</v>
      </c>
      <c r="W150" s="11">
        <f>'OddsRatio_working_3-way'!V150^2+4*'OddsRatio_working_3-way'!U150^3/27</f>
        <v>-3.6450138857814521E-2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0.16287076504487721</v>
      </c>
      <c r="Y150" s="11">
        <f>IF('OddsRatio_working_3-way'!W150&gt;=0,IF('OddsRatio_working_3-way'!V150+SQRT('OddsRatio_working_3-way'!W150)&gt;0,0,PI()),ACOS('OddsRatio_working_3-way'!V150/(2*'OddsRatio_working_3-way'!X150)))</f>
        <v>0.62624491207895172</v>
      </c>
      <c r="Z150" s="11">
        <f>'OddsRatio_working_3-way'!X150^(1/3)*COS('OddsRatio_working_3-way'!Y150/3)</f>
        <v>0.53425566726340357</v>
      </c>
      <c r="AA150" s="11">
        <f>'OddsRatio_working_3-way'!X150^(1/3)*COS(('OddsRatio_working_3-way'!Y150+2*PI())/3)</f>
        <v>-0.36513908027831327</v>
      </c>
      <c r="AB150" s="11">
        <f>'OddsRatio_working_3-way'!X150^(1/3)*COS(('OddsRatio_working_3-way'!Y150+4*PI())/3)</f>
        <v>-0.16911658698509019</v>
      </c>
      <c r="AC150" s="11">
        <f>'OddsRatio_working_3-way'!X150^(1/3)*SIN('OddsRatio_working_3-way'!Y150/3)</f>
        <v>0.11317363927006392</v>
      </c>
      <c r="AD150" s="11">
        <f>'OddsRatio_working_3-way'!X150^(1/3)*SIN(('OddsRatio_working_3-way'!Y150+2*PI())/3)</f>
        <v>0.4060921603308818</v>
      </c>
      <c r="AE150" s="11">
        <f>'OddsRatio_working_3-way'!X150^(1/3)*SIN(('OddsRatio_working_3-way'!Y150+4*PI())/3)</f>
        <v>-0.51926579960094577</v>
      </c>
      <c r="AF150" s="11">
        <f>-'OddsRatio_working_3-way'!U150/(3*'OddsRatio_working_3-way'!X150^(1/3))*COS(('OddsRatio_working_3-way'!Y150)/3)</f>
        <v>0.53425566726340368</v>
      </c>
      <c r="AG150" s="11">
        <f>-'OddsRatio_working_3-way'!U150/(3*'OddsRatio_working_3-way'!X150^(1/3))*COS(('OddsRatio_working_3-way'!Y150+2*PI())/3)</f>
        <v>-0.36513908027831332</v>
      </c>
      <c r="AH150" s="11">
        <f>-'OddsRatio_working_3-way'!U150/(3*'OddsRatio_working_3-way'!X150^(1/3))*COS(('OddsRatio_working_3-way'!Y150+4*PI())/3)</f>
        <v>-0.16911658698509022</v>
      </c>
      <c r="AI150" s="11">
        <f>'OddsRatio_working_3-way'!U150/(3*'OddsRatio_working_3-way'!X150^(1/3))*SIN(('OddsRatio_working_3-way'!Y150)/3)</f>
        <v>-0.11317363927006395</v>
      </c>
      <c r="AJ150" s="11">
        <f>'OddsRatio_working_3-way'!U150/(3*'OddsRatio_working_3-way'!X150^(1/3))*SIN(('OddsRatio_working_3-way'!Y150+2*PI())/3)</f>
        <v>-0.40609216033088191</v>
      </c>
      <c r="AK150" s="11">
        <f>'OddsRatio_working_3-way'!U150/(3*'OddsRatio_working_3-way'!X150^(1/3))*SIN(('OddsRatio_working_3-way'!Y150+4*PI())/3)</f>
        <v>0.51926579960094588</v>
      </c>
      <c r="AL150" s="11">
        <f>'OddsRatio_working_3-way'!Z150+'OddsRatio_working_3-way'!AF150</f>
        <v>1.0685113345268071</v>
      </c>
      <c r="AM150" s="11">
        <f>'OddsRatio_working_3-way'!AA150+'OddsRatio_working_3-way'!AG150</f>
        <v>-0.73027816055662664</v>
      </c>
      <c r="AN150" s="11">
        <f>'OddsRatio_working_3-way'!AB150+'OddsRatio_working_3-way'!AH150</f>
        <v>-0.33823317397018038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1.0685113345268071</v>
      </c>
      <c r="AS150" s="11">
        <f>IF(('OddsRatio_working_3-way'!X150=0),IF(Q150&gt;0,-Q150^(1/3),(-Q150)^(1/3)),'OddsRatio_working_3-way'!AM150-'OddsRatio_working_3-way'!R150/3)</f>
        <v>-0.73027816055662664</v>
      </c>
      <c r="AT150" s="11">
        <f>IF(('OddsRatio_working_3-way'!X150=0),IF(Q150&gt;0,-Q150^(1/3),(-Q150)^(1/3)),'OddsRatio_working_3-way'!AN150-'OddsRatio_working_3-way'!R150/3)</f>
        <v>-0.33823317397018038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3.33</v>
      </c>
      <c r="B151" s="4">
        <f>IF('True_Odds_Calculator_3-way'!B152="","",'True_Odds_Calculator_3-way'!B152)</f>
        <v>3.24</v>
      </c>
      <c r="C151" s="4">
        <f>IF('True_Odds_Calculator_3-way'!C152="","",'True_Odds_Calculator_3-way'!C152)</f>
        <v>2.3199999999999998</v>
      </c>
      <c r="D151" s="9">
        <f t="shared" si="39"/>
        <v>0.2877776479247513</v>
      </c>
      <c r="E151" s="9">
        <f t="shared" si="40"/>
        <v>0.29591858560527984</v>
      </c>
      <c r="F151" s="9">
        <f t="shared" si="41"/>
        <v>0.41630376646996864</v>
      </c>
      <c r="G151" s="9">
        <f t="shared" si="42"/>
        <v>1.0621910055251178</v>
      </c>
      <c r="H151" s="9">
        <f t="shared" si="43"/>
        <v>3.4749050428735249</v>
      </c>
      <c r="I151" s="9">
        <f t="shared" si="44"/>
        <v>3.3793078523762645</v>
      </c>
      <c r="J151" s="9">
        <f t="shared" si="45"/>
        <v>2.4020921272931557</v>
      </c>
      <c r="K151" s="11">
        <f t="shared" si="46"/>
        <v>0.3003003003003003</v>
      </c>
      <c r="L151" s="11">
        <f t="shared" si="47"/>
        <v>0.30864197530864196</v>
      </c>
      <c r="M151" s="11">
        <f t="shared" si="48"/>
        <v>0.43103448275862072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-0.27523308749362374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0.23530874424871873</v>
      </c>
      <c r="Q151" s="11">
        <f>2*'OddsRatio_working_3-way'!K151*'OddsRatio_working_3-way'!L151*'OddsRatio_working_3-way'!M151</f>
        <v>7.9901101612468148E-2</v>
      </c>
      <c r="R151" s="11">
        <f t="shared" si="49"/>
        <v>0</v>
      </c>
      <c r="S151" s="11">
        <f t="shared" si="50"/>
        <v>-0.85494351857012851</v>
      </c>
      <c r="T151" s="11">
        <f t="shared" si="51"/>
        <v>-0.29030340189138487</v>
      </c>
      <c r="U151" s="11">
        <f>'OddsRatio_working_3-way'!S151-'OddsRatio_working_3-way'!R151^2/3</f>
        <v>-0.85494351857012851</v>
      </c>
      <c r="V151" s="11">
        <f>'OddsRatio_working_3-way'!S151*'OddsRatio_working_3-way'!R151/3-2*'OddsRatio_working_3-way'!R151^3/27-'OddsRatio_working_3-way'!T151</f>
        <v>0.29030340189138487</v>
      </c>
      <c r="W151" s="11">
        <f>'OddsRatio_working_3-way'!V151^2+4*'OddsRatio_working_3-way'!U151^3/27</f>
        <v>-8.3020852459548544E-3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0.15213328892427339</v>
      </c>
      <c r="Y151" s="11">
        <f>IF('OddsRatio_working_3-way'!W151&gt;=0,IF('OddsRatio_working_3-way'!V151+SQRT('OddsRatio_working_3-way'!W151)&gt;0,0,PI()),ACOS('OddsRatio_working_3-way'!V151/(2*'OddsRatio_working_3-way'!X151)))</f>
        <v>0.30412700927273373</v>
      </c>
      <c r="Z151" s="11">
        <f>'OddsRatio_working_3-way'!X151^(1/3)*COS('OddsRatio_working_3-way'!Y151/3)</f>
        <v>0.53109550276255879</v>
      </c>
      <c r="AA151" s="11">
        <f>'OddsRatio_working_3-way'!X151^(1/3)*COS(('OddsRatio_working_3-way'!Y151+2*PI())/3)</f>
        <v>-0.31233508782577807</v>
      </c>
      <c r="AB151" s="11">
        <f>'OddsRatio_working_3-way'!X151^(1/3)*COS(('OddsRatio_working_3-way'!Y151+4*PI())/3)</f>
        <v>-0.21876041493678092</v>
      </c>
      <c r="AC151" s="11">
        <f>'OddsRatio_working_3-way'!X151^(1/3)*SIN('OddsRatio_working_3-way'!Y151/3)</f>
        <v>5.4025362581793634E-2</v>
      </c>
      <c r="AD151" s="11">
        <f>'OddsRatio_working_3-way'!X151^(1/3)*SIN(('OddsRatio_working_3-way'!Y151+2*PI())/3)</f>
        <v>0.43292951593714762</v>
      </c>
      <c r="AE151" s="11">
        <f>'OddsRatio_working_3-way'!X151^(1/3)*SIN(('OddsRatio_working_3-way'!Y151+4*PI())/3)</f>
        <v>-0.48695487851894126</v>
      </c>
      <c r="AF151" s="11">
        <f>-'OddsRatio_working_3-way'!U151/(3*'OddsRatio_working_3-way'!X151^(1/3))*COS(('OddsRatio_working_3-way'!Y151)/3)</f>
        <v>0.53109550276255901</v>
      </c>
      <c r="AG151" s="11">
        <f>-'OddsRatio_working_3-way'!U151/(3*'OddsRatio_working_3-way'!X151^(1/3))*COS(('OddsRatio_working_3-way'!Y151+2*PI())/3)</f>
        <v>-0.31233508782577818</v>
      </c>
      <c r="AH151" s="11">
        <f>-'OddsRatio_working_3-way'!U151/(3*'OddsRatio_working_3-way'!X151^(1/3))*COS(('OddsRatio_working_3-way'!Y151+4*PI())/3)</f>
        <v>-0.21876041493678103</v>
      </c>
      <c r="AI151" s="11">
        <f>'OddsRatio_working_3-way'!U151/(3*'OddsRatio_working_3-way'!X151^(1/3))*SIN(('OddsRatio_working_3-way'!Y151)/3)</f>
        <v>-5.4025362581793662E-2</v>
      </c>
      <c r="AJ151" s="11">
        <f>'OddsRatio_working_3-way'!U151/(3*'OddsRatio_working_3-way'!X151^(1/3))*SIN(('OddsRatio_working_3-way'!Y151+2*PI())/3)</f>
        <v>-0.43292951593714779</v>
      </c>
      <c r="AK151" s="11">
        <f>'OddsRatio_working_3-way'!U151/(3*'OddsRatio_working_3-way'!X151^(1/3))*SIN(('OddsRatio_working_3-way'!Y151+4*PI())/3)</f>
        <v>0.48695487851894143</v>
      </c>
      <c r="AL151" s="11">
        <f>'OddsRatio_working_3-way'!Z151+'OddsRatio_working_3-way'!AF151</f>
        <v>1.0621910055251178</v>
      </c>
      <c r="AM151" s="11">
        <f>'OddsRatio_working_3-way'!AA151+'OddsRatio_working_3-way'!AG151</f>
        <v>-0.62467017565155625</v>
      </c>
      <c r="AN151" s="11">
        <f>'OddsRatio_working_3-way'!AB151+'OddsRatio_working_3-way'!AH151</f>
        <v>-0.43752082987356194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1.0621910055251178</v>
      </c>
      <c r="AS151" s="11">
        <f>IF(('OddsRatio_working_3-way'!X151=0),IF(Q151&gt;0,-Q151^(1/3),(-Q151)^(1/3)),'OddsRatio_working_3-way'!AM151-'OddsRatio_working_3-way'!R151/3)</f>
        <v>-0.62467017565155625</v>
      </c>
      <c r="AT151" s="11">
        <f>IF(('OddsRatio_working_3-way'!X151=0),IF(Q151&gt;0,-Q151^(1/3),(-Q151)^(1/3)),'OddsRatio_working_3-way'!AN151-'OddsRatio_working_3-way'!R151/3)</f>
        <v>-0.43752082987356194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3.83</v>
      </c>
      <c r="B152" s="4">
        <f>IF('True_Odds_Calculator_3-way'!B153="","",'True_Odds_Calculator_3-way'!B153)</f>
        <v>3.61</v>
      </c>
      <c r="C152" s="4">
        <f>IF('True_Odds_Calculator_3-way'!C153="","",'True_Odds_Calculator_3-way'!C153)</f>
        <v>1.99</v>
      </c>
      <c r="D152" s="9">
        <f t="shared" si="39"/>
        <v>0.24898959608242341</v>
      </c>
      <c r="E152" s="9">
        <f t="shared" si="40"/>
        <v>0.2644275182759257</v>
      </c>
      <c r="F152" s="9">
        <f t="shared" si="41"/>
        <v>0.48658288564165086</v>
      </c>
      <c r="G152" s="9">
        <f t="shared" si="42"/>
        <v>1.0658063839064922</v>
      </c>
      <c r="H152" s="9">
        <f t="shared" si="43"/>
        <v>4.0162320664553732</v>
      </c>
      <c r="I152" s="9">
        <f t="shared" si="44"/>
        <v>3.781754661995945</v>
      </c>
      <c r="J152" s="9">
        <f t="shared" si="45"/>
        <v>2.0551483200674276</v>
      </c>
      <c r="K152" s="11">
        <f t="shared" si="46"/>
        <v>0.2610966057441253</v>
      </c>
      <c r="L152" s="11">
        <f t="shared" si="47"/>
        <v>0.2770083102493075</v>
      </c>
      <c r="M152" s="11">
        <f t="shared" si="48"/>
        <v>0.50251256281407031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-0.26576824293458357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0.23369634529082053</v>
      </c>
      <c r="Q152" s="11">
        <f>2*'OddsRatio_working_3-way'!K152*'OddsRatio_working_3-way'!L152*'OddsRatio_working_3-way'!M152</f>
        <v>7.2689376451266108E-2</v>
      </c>
      <c r="R152" s="11">
        <f t="shared" si="49"/>
        <v>0</v>
      </c>
      <c r="S152" s="11">
        <f t="shared" si="50"/>
        <v>-0.87932381502910706</v>
      </c>
      <c r="T152" s="11">
        <f t="shared" si="51"/>
        <v>-0.27350662986908458</v>
      </c>
      <c r="U152" s="11">
        <f>'OddsRatio_working_3-way'!S152-'OddsRatio_working_3-way'!R152^2/3</f>
        <v>-0.87932381502910706</v>
      </c>
      <c r="V152" s="11">
        <f>'OddsRatio_working_3-way'!S152*'OddsRatio_working_3-way'!R152/3-2*'OddsRatio_working_3-way'!R152^3/27-'OddsRatio_working_3-way'!T152</f>
        <v>0.27350662986908458</v>
      </c>
      <c r="W152" s="11">
        <f>'OddsRatio_working_3-way'!V152^2+4*'OddsRatio_working_3-way'!U152^3/27</f>
        <v>-2.5920389172232647E-2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0.15868700778149505</v>
      </c>
      <c r="Y152" s="11">
        <f>IF('OddsRatio_working_3-way'!W152&gt;=0,IF('OddsRatio_working_3-way'!V152+SQRT('OddsRatio_working_3-way'!W152)&gt;0,0,PI()),ACOS('OddsRatio_working_3-way'!V152/(2*'OddsRatio_working_3-way'!X152)))</f>
        <v>0.53202783336078707</v>
      </c>
      <c r="Z152" s="11">
        <f>'OddsRatio_working_3-way'!X152^(1/3)*COS('OddsRatio_working_3-way'!Y152/3)</f>
        <v>0.53290319195324609</v>
      </c>
      <c r="AA152" s="11">
        <f>'OddsRatio_working_3-way'!X152^(1/3)*COS(('OddsRatio_working_3-way'!Y152+2*PI())/3)</f>
        <v>-0.34916552927572353</v>
      </c>
      <c r="AB152" s="11">
        <f>'OddsRatio_working_3-way'!X152^(1/3)*COS(('OddsRatio_working_3-way'!Y152+4*PI())/3)</f>
        <v>-0.18373766267752223</v>
      </c>
      <c r="AC152" s="11">
        <f>'OddsRatio_working_3-way'!X152^(1/3)*SIN('OddsRatio_working_3-way'!Y152/3)</f>
        <v>9.5509823311937012E-2</v>
      </c>
      <c r="AD152" s="11">
        <f>'OddsRatio_working_3-way'!X152^(1/3)*SIN(('OddsRatio_working_3-way'!Y152+2*PI())/3)</f>
        <v>0.41375279033335777</v>
      </c>
      <c r="AE152" s="11">
        <f>'OddsRatio_working_3-way'!X152^(1/3)*SIN(('OddsRatio_working_3-way'!Y152+4*PI())/3)</f>
        <v>-0.50926261364529468</v>
      </c>
      <c r="AF152" s="11">
        <f>-'OddsRatio_working_3-way'!U152/(3*'OddsRatio_working_3-way'!X152^(1/3))*COS(('OddsRatio_working_3-way'!Y152)/3)</f>
        <v>0.53290319195324609</v>
      </c>
      <c r="AG152" s="11">
        <f>-'OddsRatio_working_3-way'!U152/(3*'OddsRatio_working_3-way'!X152^(1/3))*COS(('OddsRatio_working_3-way'!Y152+2*PI())/3)</f>
        <v>-0.34916552927572353</v>
      </c>
      <c r="AH152" s="11">
        <f>-'OddsRatio_working_3-way'!U152/(3*'OddsRatio_working_3-way'!X152^(1/3))*COS(('OddsRatio_working_3-way'!Y152+4*PI())/3)</f>
        <v>-0.18373766267752223</v>
      </c>
      <c r="AI152" s="11">
        <f>'OddsRatio_working_3-way'!U152/(3*'OddsRatio_working_3-way'!X152^(1/3))*SIN(('OddsRatio_working_3-way'!Y152)/3)</f>
        <v>-9.5509823311937012E-2</v>
      </c>
      <c r="AJ152" s="11">
        <f>'OddsRatio_working_3-way'!U152/(3*'OddsRatio_working_3-way'!X152^(1/3))*SIN(('OddsRatio_working_3-way'!Y152+2*PI())/3)</f>
        <v>-0.41375279033335777</v>
      </c>
      <c r="AK152" s="11">
        <f>'OddsRatio_working_3-way'!U152/(3*'OddsRatio_working_3-way'!X152^(1/3))*SIN(('OddsRatio_working_3-way'!Y152+4*PI())/3)</f>
        <v>0.50926261364529468</v>
      </c>
      <c r="AL152" s="11">
        <f>'OddsRatio_working_3-way'!Z152+'OddsRatio_working_3-way'!AF152</f>
        <v>1.0658063839064922</v>
      </c>
      <c r="AM152" s="11">
        <f>'OddsRatio_working_3-way'!AA152+'OddsRatio_working_3-way'!AG152</f>
        <v>-0.69833105855144706</v>
      </c>
      <c r="AN152" s="11">
        <f>'OddsRatio_working_3-way'!AB152+'OddsRatio_working_3-way'!AH152</f>
        <v>-0.36747532535504446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1.0658063839064922</v>
      </c>
      <c r="AS152" s="11">
        <f>IF(('OddsRatio_working_3-way'!X152=0),IF(Q152&gt;0,-Q152^(1/3),(-Q152)^(1/3)),'OddsRatio_working_3-way'!AM152-'OddsRatio_working_3-way'!R152/3)</f>
        <v>-0.69833105855144706</v>
      </c>
      <c r="AT152" s="11">
        <f>IF(('OddsRatio_working_3-way'!X152=0),IF(Q152&gt;0,-Q152^(1/3),(-Q152)^(1/3)),'OddsRatio_working_3-way'!AN152-'OddsRatio_working_3-way'!R152/3)</f>
        <v>-0.36747532535504446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2.85</v>
      </c>
      <c r="B153" s="4">
        <f>IF('True_Odds_Calculator_3-way'!B154="","",'True_Odds_Calculator_3-way'!B154)</f>
        <v>2.95</v>
      </c>
      <c r="C153" s="4">
        <f>IF('True_Odds_Calculator_3-way'!C154="","",'True_Odds_Calculator_3-way'!C154)</f>
        <v>2.88</v>
      </c>
      <c r="D153" s="9">
        <f t="shared" si="39"/>
        <v>0.33842556195247797</v>
      </c>
      <c r="E153" s="9">
        <f t="shared" si="40"/>
        <v>0.32674104710775514</v>
      </c>
      <c r="F153" s="9">
        <f t="shared" si="41"/>
        <v>0.33483339093976683</v>
      </c>
      <c r="G153" s="9">
        <f t="shared" si="42"/>
        <v>1.056680831929083</v>
      </c>
      <c r="H153" s="9">
        <f t="shared" si="43"/>
        <v>2.9548595390688037</v>
      </c>
      <c r="I153" s="9">
        <f t="shared" si="44"/>
        <v>3.0605276222617124</v>
      </c>
      <c r="J153" s="9">
        <f t="shared" si="45"/>
        <v>2.986559964026676</v>
      </c>
      <c r="K153" s="11">
        <f t="shared" si="46"/>
        <v>0.35087719298245612</v>
      </c>
      <c r="L153" s="11">
        <f t="shared" si="47"/>
        <v>0.33898305084745761</v>
      </c>
      <c r="M153" s="11">
        <f t="shared" si="48"/>
        <v>0.34722222222222221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-0.28009465754782448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0.23457891432913736</v>
      </c>
      <c r="Q153" s="11">
        <f>2*'OddsRatio_working_3-way'!K153*'OddsRatio_working_3-way'!L153*'OddsRatio_working_3-way'!M153</f>
        <v>8.2598209270822995E-2</v>
      </c>
      <c r="R153" s="11">
        <f t="shared" si="49"/>
        <v>0</v>
      </c>
      <c r="S153" s="11">
        <f t="shared" si="50"/>
        <v>-0.8374987098391351</v>
      </c>
      <c r="T153" s="11">
        <f t="shared" si="51"/>
        <v>-0.29489391191518832</v>
      </c>
      <c r="U153" s="11">
        <f>'OddsRatio_working_3-way'!S153-'OddsRatio_working_3-way'!R153^2/3</f>
        <v>-0.8374987098391351</v>
      </c>
      <c r="V153" s="11">
        <f>'OddsRatio_working_3-way'!S153*'OddsRatio_working_3-way'!R153/3-2*'OddsRatio_working_3-way'!R153^3/27-'OddsRatio_working_3-way'!T153</f>
        <v>0.29489391191518832</v>
      </c>
      <c r="W153" s="11">
        <f>'OddsRatio_working_3-way'!V153^2+4*'OddsRatio_working_3-way'!U153^3/27</f>
        <v>-6.3509544764514536E-5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0.14750078714146525</v>
      </c>
      <c r="Y153" s="11">
        <f>IF('OddsRatio_working_3-way'!W153&gt;=0,IF('OddsRatio_working_3-way'!V153+SQRT('OddsRatio_working_3-way'!W153)&gt;0,0,PI()),ACOS('OddsRatio_working_3-way'!V153/(2*'OddsRatio_working_3-way'!X153)))</f>
        <v>2.7017676882559627E-2</v>
      </c>
      <c r="Z153" s="11">
        <f>'OddsRatio_working_3-way'!X153^(1/3)*COS('OddsRatio_working_3-way'!Y153/3)</f>
        <v>0.52834041596454151</v>
      </c>
      <c r="AA153" s="11">
        <f>'OddsRatio_working_3-way'!X153^(1/3)*COS(('OddsRatio_working_3-way'!Y153+2*PI())/3)</f>
        <v>-0.26829102144507988</v>
      </c>
      <c r="AB153" s="11">
        <f>'OddsRatio_working_3-way'!X153^(1/3)*COS(('OddsRatio_working_3-way'!Y153+4*PI())/3)</f>
        <v>-0.26004939451946152</v>
      </c>
      <c r="AC153" s="11">
        <f>'OddsRatio_working_3-way'!X153^(1/3)*SIN('OddsRatio_working_3-way'!Y153/3)</f>
        <v>4.7583055240661958E-3</v>
      </c>
      <c r="AD153" s="11">
        <f>'OddsRatio_working_3-way'!X153^(1/3)*SIN(('OddsRatio_working_3-way'!Y153+2*PI())/3)</f>
        <v>0.45517706930929724</v>
      </c>
      <c r="AE153" s="11">
        <f>'OddsRatio_working_3-way'!X153^(1/3)*SIN(('OddsRatio_working_3-way'!Y153+4*PI())/3)</f>
        <v>-0.45993537483336344</v>
      </c>
      <c r="AF153" s="11">
        <f>-'OddsRatio_working_3-way'!U153/(3*'OddsRatio_working_3-way'!X153^(1/3))*COS(('OddsRatio_working_3-way'!Y153)/3)</f>
        <v>0.5283404159645414</v>
      </c>
      <c r="AG153" s="11">
        <f>-'OddsRatio_working_3-way'!U153/(3*'OddsRatio_working_3-way'!X153^(1/3))*COS(('OddsRatio_working_3-way'!Y153+2*PI())/3)</f>
        <v>-0.26829102144507977</v>
      </c>
      <c r="AH153" s="11">
        <f>-'OddsRatio_working_3-way'!U153/(3*'OddsRatio_working_3-way'!X153^(1/3))*COS(('OddsRatio_working_3-way'!Y153+4*PI())/3)</f>
        <v>-0.26004939451946146</v>
      </c>
      <c r="AI153" s="11">
        <f>'OddsRatio_working_3-way'!U153/(3*'OddsRatio_working_3-way'!X153^(1/3))*SIN(('OddsRatio_working_3-way'!Y153)/3)</f>
        <v>-4.758305524066195E-3</v>
      </c>
      <c r="AJ153" s="11">
        <f>'OddsRatio_working_3-way'!U153/(3*'OddsRatio_working_3-way'!X153^(1/3))*SIN(('OddsRatio_working_3-way'!Y153+2*PI())/3)</f>
        <v>-0.45517706930929713</v>
      </c>
      <c r="AK153" s="11">
        <f>'OddsRatio_working_3-way'!U153/(3*'OddsRatio_working_3-way'!X153^(1/3))*SIN(('OddsRatio_working_3-way'!Y153+4*PI())/3)</f>
        <v>0.45993537483336333</v>
      </c>
      <c r="AL153" s="11">
        <f>'OddsRatio_working_3-way'!Z153+'OddsRatio_working_3-way'!AF153</f>
        <v>1.056680831929083</v>
      </c>
      <c r="AM153" s="11">
        <f>'OddsRatio_working_3-way'!AA153+'OddsRatio_working_3-way'!AG153</f>
        <v>-0.53658204289015965</v>
      </c>
      <c r="AN153" s="11">
        <f>'OddsRatio_working_3-way'!AB153+'OddsRatio_working_3-way'!AH153</f>
        <v>-0.52009878903892304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1.056680831929083</v>
      </c>
      <c r="AS153" s="11">
        <f>IF(('OddsRatio_working_3-way'!X153=0),IF(Q153&gt;0,-Q153^(1/3),(-Q153)^(1/3)),'OddsRatio_working_3-way'!AM153-'OddsRatio_working_3-way'!R153/3)</f>
        <v>-0.53658204289015965</v>
      </c>
      <c r="AT153" s="11">
        <f>IF(('OddsRatio_working_3-way'!X153=0),IF(Q153&gt;0,-Q153^(1/3),(-Q153)^(1/3)),'OddsRatio_working_3-way'!AN153-'OddsRatio_working_3-way'!R153/3)</f>
        <v>-0.52009878903892304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2.04</v>
      </c>
      <c r="B154" s="4">
        <f>IF('True_Odds_Calculator_3-way'!B155="","",'True_Odds_Calculator_3-way'!B155)</f>
        <v>3.03</v>
      </c>
      <c r="C154" s="4">
        <f>IF('True_Odds_Calculator_3-way'!C155="","",'True_Odds_Calculator_3-way'!C155)</f>
        <v>4.53</v>
      </c>
      <c r="D154" s="9">
        <f t="shared" si="39"/>
        <v>0.47414077069721788</v>
      </c>
      <c r="E154" s="9">
        <f t="shared" si="40"/>
        <v>0.31597219034200902</v>
      </c>
      <c r="F154" s="9">
        <f t="shared" si="41"/>
        <v>0.20988703896077318</v>
      </c>
      <c r="G154" s="9">
        <f t="shared" si="42"/>
        <v>1.0664214207651246</v>
      </c>
      <c r="H154" s="9">
        <f t="shared" si="43"/>
        <v>2.1090782775957293</v>
      </c>
      <c r="I154" s="9">
        <f t="shared" si="44"/>
        <v>3.1648354841532025</v>
      </c>
      <c r="J154" s="9">
        <f t="shared" si="45"/>
        <v>4.76446761530089</v>
      </c>
      <c r="K154" s="11">
        <f t="shared" si="46"/>
        <v>0.49019607843137253</v>
      </c>
      <c r="L154" s="11">
        <f t="shared" si="47"/>
        <v>0.33003300330033003</v>
      </c>
      <c r="M154" s="11">
        <f t="shared" si="48"/>
        <v>0.22075055187637968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-0.26615405340040554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0.23570724816930463</v>
      </c>
      <c r="Q154" s="11">
        <f>2*'OddsRatio_working_3-way'!K154*'OddsRatio_working_3-way'!L154*'OddsRatio_working_3-way'!M154</f>
        <v>7.1426438839183218E-2</v>
      </c>
      <c r="R154" s="11">
        <f t="shared" si="49"/>
        <v>0</v>
      </c>
      <c r="S154" s="11">
        <f t="shared" si="50"/>
        <v>-0.88560457809261184</v>
      </c>
      <c r="T154" s="11">
        <f t="shared" si="51"/>
        <v>-0.26836502366442783</v>
      </c>
      <c r="U154" s="11">
        <f>'OddsRatio_working_3-way'!S154-'OddsRatio_working_3-way'!R154^2/3</f>
        <v>-0.88560457809261184</v>
      </c>
      <c r="V154" s="11">
        <f>'OddsRatio_working_3-way'!S154*'OddsRatio_working_3-way'!R154/3-2*'OddsRatio_working_3-way'!R154^3/27-'OddsRatio_working_3-way'!T154</f>
        <v>0.26836502366442783</v>
      </c>
      <c r="W154" s="11">
        <f>'OddsRatio_working_3-way'!V154^2+4*'OddsRatio_working_3-way'!U154^3/27</f>
        <v>-3.0880311509470917E-2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0.16039022526005117</v>
      </c>
      <c r="Y154" s="11">
        <f>IF('OddsRatio_working_3-way'!W154&gt;=0,IF('OddsRatio_working_3-way'!V154+SQRT('OddsRatio_working_3-way'!W154)&gt;0,0,PI()),ACOS('OddsRatio_working_3-way'!V154/(2*'OddsRatio_working_3-way'!X154)))</f>
        <v>0.57974876214715443</v>
      </c>
      <c r="Z154" s="11">
        <f>'OddsRatio_working_3-way'!X154^(1/3)*COS('OddsRatio_working_3-way'!Y154/3)</f>
        <v>0.53321071038256229</v>
      </c>
      <c r="AA154" s="11">
        <f>'OddsRatio_working_3-way'!X154^(1/3)*COS(('OddsRatio_working_3-way'!Y154+2*PI())/3)</f>
        <v>-0.35697071510947859</v>
      </c>
      <c r="AB154" s="11">
        <f>'OddsRatio_working_3-way'!X154^(1/3)*COS(('OddsRatio_working_3-way'!Y154+4*PI())/3)</f>
        <v>-0.17623999527308382</v>
      </c>
      <c r="AC154" s="11">
        <f>'OddsRatio_working_3-way'!X154^(1/3)*SIN('OddsRatio_working_3-way'!Y154/3)</f>
        <v>0.10434492974837735</v>
      </c>
      <c r="AD154" s="11">
        <f>'OddsRatio_working_3-way'!X154^(1/3)*SIN(('OddsRatio_working_3-way'!Y154+2*PI())/3)</f>
        <v>0.40960155588705721</v>
      </c>
      <c r="AE154" s="11">
        <f>'OddsRatio_working_3-way'!X154^(1/3)*SIN(('OddsRatio_working_3-way'!Y154+4*PI())/3)</f>
        <v>-0.51394648563543455</v>
      </c>
      <c r="AF154" s="11">
        <f>-'OddsRatio_working_3-way'!U154/(3*'OddsRatio_working_3-way'!X154^(1/3))*COS(('OddsRatio_working_3-way'!Y154)/3)</f>
        <v>0.5332107103825624</v>
      </c>
      <c r="AG154" s="11">
        <f>-'OddsRatio_working_3-way'!U154/(3*'OddsRatio_working_3-way'!X154^(1/3))*COS(('OddsRatio_working_3-way'!Y154+2*PI())/3)</f>
        <v>-0.3569707151094787</v>
      </c>
      <c r="AH154" s="11">
        <f>-'OddsRatio_working_3-way'!U154/(3*'OddsRatio_working_3-way'!X154^(1/3))*COS(('OddsRatio_working_3-way'!Y154+4*PI())/3)</f>
        <v>-0.17623999527308387</v>
      </c>
      <c r="AI154" s="11">
        <f>'OddsRatio_working_3-way'!U154/(3*'OddsRatio_working_3-way'!X154^(1/3))*SIN(('OddsRatio_working_3-way'!Y154)/3)</f>
        <v>-0.10434492974837738</v>
      </c>
      <c r="AJ154" s="11">
        <f>'OddsRatio_working_3-way'!U154/(3*'OddsRatio_working_3-way'!X154^(1/3))*SIN(('OddsRatio_working_3-way'!Y154+2*PI())/3)</f>
        <v>-0.40960155588705727</v>
      </c>
      <c r="AK154" s="11">
        <f>'OddsRatio_working_3-way'!U154/(3*'OddsRatio_working_3-way'!X154^(1/3))*SIN(('OddsRatio_working_3-way'!Y154+4*PI())/3)</f>
        <v>0.51394648563543466</v>
      </c>
      <c r="AL154" s="11">
        <f>'OddsRatio_working_3-way'!Z154+'OddsRatio_working_3-way'!AF154</f>
        <v>1.0664214207651246</v>
      </c>
      <c r="AM154" s="11">
        <f>'OddsRatio_working_3-way'!AA154+'OddsRatio_working_3-way'!AG154</f>
        <v>-0.71394143021895728</v>
      </c>
      <c r="AN154" s="11">
        <f>'OddsRatio_working_3-way'!AB154+'OddsRatio_working_3-way'!AH154</f>
        <v>-0.35247999054616769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1.0664214207651246</v>
      </c>
      <c r="AS154" s="11">
        <f>IF(('OddsRatio_working_3-way'!X154=0),IF(Q154&gt;0,-Q154^(1/3),(-Q154)^(1/3)),'OddsRatio_working_3-way'!AM154-'OddsRatio_working_3-way'!R154/3)</f>
        <v>-0.71394143021895728</v>
      </c>
      <c r="AT154" s="11">
        <f>IF(('OddsRatio_working_3-way'!X154=0),IF(Q154&gt;0,-Q154^(1/3),(-Q154)^(1/3)),'OddsRatio_working_3-way'!AN154-'OddsRatio_working_3-way'!R154/3)</f>
        <v>-0.35247999054616769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1.68</v>
      </c>
      <c r="B155" s="4">
        <f>IF('True_Odds_Calculator_3-way'!B156="","",'True_Odds_Calculator_3-way'!B156)</f>
        <v>3.91</v>
      </c>
      <c r="C155" s="4">
        <f>IF('True_Odds_Calculator_3-way'!C156="","",'True_Odds_Calculator_3-way'!C156)</f>
        <v>5.58</v>
      </c>
      <c r="D155" s="9">
        <f t="shared" si="39"/>
        <v>0.58251270714543901</v>
      </c>
      <c r="E155" s="9">
        <f t="shared" si="40"/>
        <v>0.24587800207178434</v>
      </c>
      <c r="F155" s="9">
        <f t="shared" si="41"/>
        <v>0.17160929078277642</v>
      </c>
      <c r="G155" s="9">
        <f t="shared" si="42"/>
        <v>1.0539716880432248</v>
      </c>
      <c r="H155" s="9">
        <f t="shared" si="43"/>
        <v>1.7167007478693932</v>
      </c>
      <c r="I155" s="9">
        <f t="shared" si="44"/>
        <v>4.067057612205784</v>
      </c>
      <c r="J155" s="9">
        <f t="shared" si="45"/>
        <v>5.8271903312379694</v>
      </c>
      <c r="K155" s="11">
        <f t="shared" si="46"/>
        <v>0.59523809523809523</v>
      </c>
      <c r="L155" s="11">
        <f t="shared" si="47"/>
        <v>0.25575447570332482</v>
      </c>
      <c r="M155" s="11">
        <f t="shared" si="48"/>
        <v>0.17921146953405018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-0.24725617222110907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0.22289576575526576</v>
      </c>
      <c r="Q155" s="11">
        <f>2*'OddsRatio_working_3-way'!K155*'OddsRatio_working_3-way'!L155*'OddsRatio_working_3-way'!M155</f>
        <v>5.4564446941313537E-2</v>
      </c>
      <c r="R155" s="11">
        <f t="shared" si="49"/>
        <v>0</v>
      </c>
      <c r="S155" s="11">
        <f t="shared" si="50"/>
        <v>-0.90147705415394441</v>
      </c>
      <c r="T155" s="11">
        <f t="shared" si="51"/>
        <v>-0.2206798174183463</v>
      </c>
      <c r="U155" s="11">
        <f>'OddsRatio_working_3-way'!S155-'OddsRatio_working_3-way'!R155^2/3</f>
        <v>-0.90147705415394441</v>
      </c>
      <c r="V155" s="11">
        <f>'OddsRatio_working_3-way'!S155*'OddsRatio_working_3-way'!R155/3-2*'OddsRatio_working_3-way'!R155^3/27-'OddsRatio_working_3-way'!T155</f>
        <v>0.2206798174183463</v>
      </c>
      <c r="W155" s="11">
        <f>'OddsRatio_working_3-way'!V155^2+4*'OddsRatio_working_3-way'!U155^3/27</f>
        <v>-5.9833030832618178E-2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0.16472144111227052</v>
      </c>
      <c r="Y155" s="11">
        <f>IF('OddsRatio_working_3-way'!W155&gt;=0,IF('OddsRatio_working_3-way'!V155+SQRT('OddsRatio_working_3-way'!W155)&gt;0,0,PI()),ACOS('OddsRatio_working_3-way'!V155/(2*'OddsRatio_working_3-way'!X155)))</f>
        <v>0.83677934724893344</v>
      </c>
      <c r="Z155" s="11">
        <f>'OddsRatio_working_3-way'!X155^(1/3)*COS('OddsRatio_working_3-way'!Y155/3)</f>
        <v>0.52698584402161242</v>
      </c>
      <c r="AA155" s="11">
        <f>'OddsRatio_working_3-way'!X155^(1/3)*COS(('OddsRatio_working_3-way'!Y155+2*PI())/3)</f>
        <v>-0.39419756496241598</v>
      </c>
      <c r="AB155" s="11">
        <f>'OddsRatio_working_3-way'!X155^(1/3)*COS(('OddsRatio_working_3-way'!Y155+4*PI())/3)</f>
        <v>-0.13278827905919646</v>
      </c>
      <c r="AC155" s="11">
        <f>'OddsRatio_working_3-way'!X155^(1/3)*SIN('OddsRatio_working_3-way'!Y155/3)</f>
        <v>0.15092472158489165</v>
      </c>
      <c r="AD155" s="11">
        <f>'OddsRatio_working_3-way'!X155^(1/3)*SIN(('OddsRatio_working_3-way'!Y155+2*PI())/3)</f>
        <v>0.38092076756505422</v>
      </c>
      <c r="AE155" s="11">
        <f>'OddsRatio_working_3-way'!X155^(1/3)*SIN(('OddsRatio_working_3-way'!Y155+4*PI())/3)</f>
        <v>-0.53184548914994589</v>
      </c>
      <c r="AF155" s="11">
        <f>-'OddsRatio_working_3-way'!U155/(3*'OddsRatio_working_3-way'!X155^(1/3))*COS(('OddsRatio_working_3-way'!Y155)/3)</f>
        <v>0.5269858440216123</v>
      </c>
      <c r="AG155" s="11">
        <f>-'OddsRatio_working_3-way'!U155/(3*'OddsRatio_working_3-way'!X155^(1/3))*COS(('OddsRatio_working_3-way'!Y155+2*PI())/3)</f>
        <v>-0.39419756496241593</v>
      </c>
      <c r="AH155" s="11">
        <f>-'OddsRatio_working_3-way'!U155/(3*'OddsRatio_working_3-way'!X155^(1/3))*COS(('OddsRatio_working_3-way'!Y155+4*PI())/3)</f>
        <v>-0.13278827905919643</v>
      </c>
      <c r="AI155" s="11">
        <f>'OddsRatio_working_3-way'!U155/(3*'OddsRatio_working_3-way'!X155^(1/3))*SIN(('OddsRatio_working_3-way'!Y155)/3)</f>
        <v>-0.15092472158489162</v>
      </c>
      <c r="AJ155" s="11">
        <f>'OddsRatio_working_3-way'!U155/(3*'OddsRatio_working_3-way'!X155^(1/3))*SIN(('OddsRatio_working_3-way'!Y155+2*PI())/3)</f>
        <v>-0.38092076756505411</v>
      </c>
      <c r="AK155" s="11">
        <f>'OddsRatio_working_3-way'!U155/(3*'OddsRatio_working_3-way'!X155^(1/3))*SIN(('OddsRatio_working_3-way'!Y155+4*PI())/3)</f>
        <v>0.53184548914994578</v>
      </c>
      <c r="AL155" s="11">
        <f>'OddsRatio_working_3-way'!Z155+'OddsRatio_working_3-way'!AF155</f>
        <v>1.0539716880432248</v>
      </c>
      <c r="AM155" s="11">
        <f>'OddsRatio_working_3-way'!AA155+'OddsRatio_working_3-way'!AG155</f>
        <v>-0.78839512992483196</v>
      </c>
      <c r="AN155" s="11">
        <f>'OddsRatio_working_3-way'!AB155+'OddsRatio_working_3-way'!AH155</f>
        <v>-0.26557655811839287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1.0539716880432248</v>
      </c>
      <c r="AS155" s="11">
        <f>IF(('OddsRatio_working_3-way'!X155=0),IF(Q155&gt;0,-Q155^(1/3),(-Q155)^(1/3)),'OddsRatio_working_3-way'!AM155-'OddsRatio_working_3-way'!R155/3)</f>
        <v>-0.78839512992483196</v>
      </c>
      <c r="AT155" s="11">
        <f>IF(('OddsRatio_working_3-way'!X155=0),IF(Q155&gt;0,-Q155^(1/3),(-Q155)^(1/3)),'OddsRatio_working_3-way'!AN155-'OddsRatio_working_3-way'!R155/3)</f>
        <v>-0.26557655811839287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5.89</v>
      </c>
      <c r="B156" s="4">
        <f>IF('True_Odds_Calculator_3-way'!B157="","",'True_Odds_Calculator_3-way'!B157)</f>
        <v>4.24</v>
      </c>
      <c r="C156" s="4">
        <f>IF('True_Odds_Calculator_3-way'!C157="","",'True_Odds_Calculator_3-way'!C157)</f>
        <v>1.6</v>
      </c>
      <c r="D156" s="9">
        <f t="shared" si="39"/>
        <v>0.16209970322337869</v>
      </c>
      <c r="E156" s="9">
        <f t="shared" si="40"/>
        <v>0.2259944602234408</v>
      </c>
      <c r="F156" s="9">
        <f t="shared" si="41"/>
        <v>0.61190583655318065</v>
      </c>
      <c r="G156" s="9">
        <f t="shared" si="42"/>
        <v>1.0570639583832169</v>
      </c>
      <c r="H156" s="9">
        <f t="shared" si="43"/>
        <v>6.1690427564939299</v>
      </c>
      <c r="I156" s="9">
        <f t="shared" si="44"/>
        <v>4.4248872251616245</v>
      </c>
      <c r="J156" s="9">
        <f t="shared" si="45"/>
        <v>1.6342383750299301</v>
      </c>
      <c r="K156" s="11">
        <f t="shared" si="46"/>
        <v>0.16977928692699493</v>
      </c>
      <c r="L156" s="11">
        <f t="shared" si="47"/>
        <v>0.23584905660377356</v>
      </c>
      <c r="M156" s="11">
        <f t="shared" si="48"/>
        <v>0.625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-0.23790522792068447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0.21848071563571128</v>
      </c>
      <c r="Q156" s="11">
        <f>2*'OddsRatio_working_3-way'!K156*'OddsRatio_working_3-way'!L156*'OddsRatio_working_3-way'!M156</f>
        <v>5.0052855815741419E-2</v>
      </c>
      <c r="R156" s="11">
        <f t="shared" si="49"/>
        <v>0</v>
      </c>
      <c r="S156" s="11">
        <f t="shared" si="50"/>
        <v>-0.91835188972203186</v>
      </c>
      <c r="T156" s="11">
        <f t="shared" si="51"/>
        <v>-0.21038989455258464</v>
      </c>
      <c r="U156" s="11">
        <f>'OddsRatio_working_3-way'!S156-'OddsRatio_working_3-way'!R156^2/3</f>
        <v>-0.91835188972203186</v>
      </c>
      <c r="V156" s="11">
        <f>'OddsRatio_working_3-way'!S156*'OddsRatio_working_3-way'!R156/3-2*'OddsRatio_working_3-way'!R156^3/27-'OddsRatio_working_3-way'!T156</f>
        <v>0.21038989455258464</v>
      </c>
      <c r="W156" s="11">
        <f>'OddsRatio_working_3-way'!V156^2+4*'OddsRatio_working_3-way'!U156^3/27</f>
        <v>-7.0478404981817899E-2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0.16936817345037525</v>
      </c>
      <c r="Y156" s="11">
        <f>IF('OddsRatio_working_3-way'!W156&gt;=0,IF('OddsRatio_working_3-way'!V156+SQRT('OddsRatio_working_3-way'!W156)&gt;0,0,PI()),ACOS('OddsRatio_working_3-way'!V156/(2*'OddsRatio_working_3-way'!X156)))</f>
        <v>0.90064803744563438</v>
      </c>
      <c r="Z156" s="11">
        <f>'OddsRatio_working_3-way'!X156^(1/3)*COS('OddsRatio_working_3-way'!Y156/3)</f>
        <v>0.52853197919160844</v>
      </c>
      <c r="AA156" s="11">
        <f>'OddsRatio_working_3-way'!X156^(1/3)*COS(('OddsRatio_working_3-way'!Y156+2*PI())/3)</f>
        <v>-0.4059643758228848</v>
      </c>
      <c r="AB156" s="11">
        <f>'OddsRatio_working_3-way'!X156^(1/3)*COS(('OddsRatio_working_3-way'!Y156+4*PI())/3)</f>
        <v>-0.1225676033687237</v>
      </c>
      <c r="AC156" s="11">
        <f>'OddsRatio_working_3-way'!X156^(1/3)*SIN('OddsRatio_working_3-way'!Y156/3)</f>
        <v>0.16361920286388107</v>
      </c>
      <c r="AD156" s="11">
        <f>'OddsRatio_working_3-way'!X156^(1/3)*SIN(('OddsRatio_working_3-way'!Y156+2*PI())/3)</f>
        <v>0.37591251926046065</v>
      </c>
      <c r="AE156" s="11">
        <f>'OddsRatio_working_3-way'!X156^(1/3)*SIN(('OddsRatio_working_3-way'!Y156+4*PI())/3)</f>
        <v>-0.53953172212434175</v>
      </c>
      <c r="AF156" s="11">
        <f>-'OddsRatio_working_3-way'!U156/(3*'OddsRatio_working_3-way'!X156^(1/3))*COS(('OddsRatio_working_3-way'!Y156)/3)</f>
        <v>0.52853197919160844</v>
      </c>
      <c r="AG156" s="11">
        <f>-'OddsRatio_working_3-way'!U156/(3*'OddsRatio_working_3-way'!X156^(1/3))*COS(('OddsRatio_working_3-way'!Y156+2*PI())/3)</f>
        <v>-0.4059643758228848</v>
      </c>
      <c r="AH156" s="11">
        <f>-'OddsRatio_working_3-way'!U156/(3*'OddsRatio_working_3-way'!X156^(1/3))*COS(('OddsRatio_working_3-way'!Y156+4*PI())/3)</f>
        <v>-0.1225676033687237</v>
      </c>
      <c r="AI156" s="11">
        <f>'OddsRatio_working_3-way'!U156/(3*'OddsRatio_working_3-way'!X156^(1/3))*SIN(('OddsRatio_working_3-way'!Y156)/3)</f>
        <v>-0.16361920286388107</v>
      </c>
      <c r="AJ156" s="11">
        <f>'OddsRatio_working_3-way'!U156/(3*'OddsRatio_working_3-way'!X156^(1/3))*SIN(('OddsRatio_working_3-way'!Y156+2*PI())/3)</f>
        <v>-0.37591251926046065</v>
      </c>
      <c r="AK156" s="11">
        <f>'OddsRatio_working_3-way'!U156/(3*'OddsRatio_working_3-way'!X156^(1/3))*SIN(('OddsRatio_working_3-way'!Y156+4*PI())/3)</f>
        <v>0.53953172212434175</v>
      </c>
      <c r="AL156" s="11">
        <f>'OddsRatio_working_3-way'!Z156+'OddsRatio_working_3-way'!AF156</f>
        <v>1.0570639583832169</v>
      </c>
      <c r="AM156" s="11">
        <f>'OddsRatio_working_3-way'!AA156+'OddsRatio_working_3-way'!AG156</f>
        <v>-0.81192875164576961</v>
      </c>
      <c r="AN156" s="11">
        <f>'OddsRatio_working_3-way'!AB156+'OddsRatio_working_3-way'!AH156</f>
        <v>-0.2451352067374474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1.0570639583832169</v>
      </c>
      <c r="AS156" s="11">
        <f>IF(('OddsRatio_working_3-way'!X156=0),IF(Q156&gt;0,-Q156^(1/3),(-Q156)^(1/3)),'OddsRatio_working_3-way'!AM156-'OddsRatio_working_3-way'!R156/3)</f>
        <v>-0.81192875164576961</v>
      </c>
      <c r="AT156" s="11">
        <f>IF(('OddsRatio_working_3-way'!X156=0),IF(Q156&gt;0,-Q156^(1/3),(-Q156)^(1/3)),'OddsRatio_working_3-way'!AN156-'OddsRatio_working_3-way'!R156/3)</f>
        <v>-0.2451352067374474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</v>
      </c>
      <c r="B157" s="4">
        <f>IF('True_Odds_Calculator_3-way'!B158="","",'True_Odds_Calculator_3-way'!B158)</f>
        <v>3.85</v>
      </c>
      <c r="C157" s="4">
        <f>IF('True_Odds_Calculator_3-way'!C158="","",'True_Odds_Calculator_3-way'!C158)</f>
        <v>1.93</v>
      </c>
      <c r="D157" s="9">
        <f t="shared" si="39"/>
        <v>0.24173685743248152</v>
      </c>
      <c r="E157" s="9">
        <f t="shared" si="40"/>
        <v>0.2512630322549142</v>
      </c>
      <c r="F157" s="9">
        <f t="shared" si="41"/>
        <v>0.50700011031260384</v>
      </c>
      <c r="G157" s="9">
        <f t="shared" si="42"/>
        <v>1.0455765146464486</v>
      </c>
      <c r="H157" s="9">
        <f t="shared" si="43"/>
        <v>4.1367295439393459</v>
      </c>
      <c r="I157" s="9">
        <f t="shared" si="44"/>
        <v>3.9798930667423797</v>
      </c>
      <c r="J157" s="9">
        <f t="shared" si="45"/>
        <v>1.9723861586211975</v>
      </c>
      <c r="K157" s="11">
        <f t="shared" si="46"/>
        <v>0.25</v>
      </c>
      <c r="L157" s="11">
        <f t="shared" si="47"/>
        <v>0.25974025974025972</v>
      </c>
      <c r="M157" s="11">
        <f t="shared" si="48"/>
        <v>0.5181347150259068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-0.26752910302133082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0.22811385505686027</v>
      </c>
      <c r="Q157" s="11">
        <f>2*'OddsRatio_working_3-way'!K157*'OddsRatio_working_3-way'!L157*'OddsRatio_working_3-way'!M157</f>
        <v>6.7290222730637242E-2</v>
      </c>
      <c r="R157" s="11">
        <f t="shared" si="49"/>
        <v>0</v>
      </c>
      <c r="S157" s="11">
        <f t="shared" si="50"/>
        <v>-0.85266930767779736</v>
      </c>
      <c r="T157" s="11">
        <f t="shared" si="51"/>
        <v>-0.25152486952147413</v>
      </c>
      <c r="U157" s="11">
        <f>'OddsRatio_working_3-way'!S157-'OddsRatio_working_3-way'!R157^2/3</f>
        <v>-0.85266930767779736</v>
      </c>
      <c r="V157" s="11">
        <f>'OddsRatio_working_3-way'!S157*'OddsRatio_working_3-way'!R157/3-2*'OddsRatio_working_3-way'!R157^3/27-'OddsRatio_working_3-way'!T157</f>
        <v>0.25152486952147413</v>
      </c>
      <c r="W157" s="11">
        <f>'OddsRatio_working_3-way'!V157^2+4*'OddsRatio_working_3-way'!U157^3/27</f>
        <v>-2.8576560409221255E-2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0.15152666464769149</v>
      </c>
      <c r="Y157" s="11">
        <f>IF('OddsRatio_working_3-way'!W157&gt;=0,IF('OddsRatio_working_3-way'!V157+SQRT('OddsRatio_working_3-way'!W157)&gt;0,0,PI()),ACOS('OddsRatio_working_3-way'!V157/(2*'OddsRatio_working_3-way'!X157)))</f>
        <v>0.59174421416671263</v>
      </c>
      <c r="Z157" s="11">
        <f>'OddsRatio_working_3-way'!X157^(1/3)*COS('OddsRatio_working_3-way'!Y157/3)</f>
        <v>0.5227882573232242</v>
      </c>
      <c r="AA157" s="11">
        <f>'OddsRatio_working_3-way'!X157^(1/3)*COS(('OddsRatio_working_3-way'!Y157+2*PI())/3)</f>
        <v>-0.3518742669415631</v>
      </c>
      <c r="AB157" s="11">
        <f>'OddsRatio_working_3-way'!X157^(1/3)*COS(('OddsRatio_working_3-way'!Y157+4*PI())/3)</f>
        <v>-0.17091399038166119</v>
      </c>
      <c r="AC157" s="11">
        <f>'OddsRatio_working_3-way'!X157^(1/3)*SIN('OddsRatio_working_3-way'!Y157/3)</f>
        <v>0.10447746438448843</v>
      </c>
      <c r="AD157" s="11">
        <f>'OddsRatio_working_3-way'!X157^(1/3)*SIN(('OddsRatio_working_3-way'!Y157+2*PI())/3)</f>
        <v>0.40050917944986397</v>
      </c>
      <c r="AE157" s="11">
        <f>'OddsRatio_working_3-way'!X157^(1/3)*SIN(('OddsRatio_working_3-way'!Y157+4*PI())/3)</f>
        <v>-0.50498664383435243</v>
      </c>
      <c r="AF157" s="11">
        <f>-'OddsRatio_working_3-way'!U157/(3*'OddsRatio_working_3-way'!X157^(1/3))*COS(('OddsRatio_working_3-way'!Y157)/3)</f>
        <v>0.52278825732322431</v>
      </c>
      <c r="AG157" s="11">
        <f>-'OddsRatio_working_3-way'!U157/(3*'OddsRatio_working_3-way'!X157^(1/3))*COS(('OddsRatio_working_3-way'!Y157+2*PI())/3)</f>
        <v>-0.35187426694156315</v>
      </c>
      <c r="AH157" s="11">
        <f>-'OddsRatio_working_3-way'!U157/(3*'OddsRatio_working_3-way'!X157^(1/3))*COS(('OddsRatio_working_3-way'!Y157+4*PI())/3)</f>
        <v>-0.17091399038166125</v>
      </c>
      <c r="AI157" s="11">
        <f>'OddsRatio_working_3-way'!U157/(3*'OddsRatio_working_3-way'!X157^(1/3))*SIN(('OddsRatio_working_3-way'!Y157)/3)</f>
        <v>-0.10447746438448846</v>
      </c>
      <c r="AJ157" s="11">
        <f>'OddsRatio_working_3-way'!U157/(3*'OddsRatio_working_3-way'!X157^(1/3))*SIN(('OddsRatio_working_3-way'!Y157+2*PI())/3)</f>
        <v>-0.40050917944986408</v>
      </c>
      <c r="AK157" s="11">
        <f>'OddsRatio_working_3-way'!U157/(3*'OddsRatio_working_3-way'!X157^(1/3))*SIN(('OddsRatio_working_3-way'!Y157+4*PI())/3)</f>
        <v>0.50498664383435254</v>
      </c>
      <c r="AL157" s="11">
        <f>'OddsRatio_working_3-way'!Z157+'OddsRatio_working_3-way'!AF157</f>
        <v>1.0455765146464486</v>
      </c>
      <c r="AM157" s="11">
        <f>'OddsRatio_working_3-way'!AA157+'OddsRatio_working_3-way'!AG157</f>
        <v>-0.70374853388312619</v>
      </c>
      <c r="AN157" s="11">
        <f>'OddsRatio_working_3-way'!AB157+'OddsRatio_working_3-way'!AH157</f>
        <v>-0.34182798076332244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1.0455765146464486</v>
      </c>
      <c r="AS157" s="11">
        <f>IF(('OddsRatio_working_3-way'!X157=0),IF(Q157&gt;0,-Q157^(1/3),(-Q157)^(1/3)),'OddsRatio_working_3-way'!AM157-'OddsRatio_working_3-way'!R157/3)</f>
        <v>-0.70374853388312619</v>
      </c>
      <c r="AT157" s="11">
        <f>IF(('OddsRatio_working_3-way'!X157=0),IF(Q157&gt;0,-Q157^(1/3),(-Q157)^(1/3)),'OddsRatio_working_3-way'!AN157-'OddsRatio_working_3-way'!R157/3)</f>
        <v>-0.34182798076332244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1.72</v>
      </c>
      <c r="B158" s="4">
        <f>IF('True_Odds_Calculator_3-way'!B159="","",'True_Odds_Calculator_3-way'!B159)</f>
        <v>4.01</v>
      </c>
      <c r="C158" s="4">
        <f>IF('True_Odds_Calculator_3-way'!C159="","",'True_Odds_Calculator_3-way'!C159)</f>
        <v>4.95</v>
      </c>
      <c r="D158" s="9">
        <f t="shared" si="39"/>
        <v>0.56775285415083832</v>
      </c>
      <c r="E158" s="9">
        <f t="shared" si="40"/>
        <v>0.23907536912482921</v>
      </c>
      <c r="F158" s="9">
        <f t="shared" si="41"/>
        <v>0.19317177672433233</v>
      </c>
      <c r="G158" s="9">
        <f t="shared" si="42"/>
        <v>1.0574024485033036</v>
      </c>
      <c r="H158" s="9">
        <f t="shared" si="43"/>
        <v>1.761329762922379</v>
      </c>
      <c r="I158" s="9">
        <f t="shared" si="44"/>
        <v>4.1827813699949434</v>
      </c>
      <c r="J158" s="9">
        <f t="shared" si="45"/>
        <v>5.1767396715880487</v>
      </c>
      <c r="K158" s="11">
        <f t="shared" si="46"/>
        <v>0.58139534883720934</v>
      </c>
      <c r="L158" s="11">
        <f t="shared" si="47"/>
        <v>0.24937655860349128</v>
      </c>
      <c r="M158" s="11">
        <f t="shared" si="48"/>
        <v>0.20202020202020202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-0.25073679437769203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0.22494855180582721</v>
      </c>
      <c r="Q158" s="11">
        <f>2*'OddsRatio_working_3-way'!K158*'OddsRatio_working_3-way'!L158*'OddsRatio_working_3-way'!M158</f>
        <v>5.8580352032767513E-2</v>
      </c>
      <c r="R158" s="11">
        <f t="shared" si="49"/>
        <v>0</v>
      </c>
      <c r="S158" s="11">
        <f t="shared" si="50"/>
        <v>-0.89715014648779767</v>
      </c>
      <c r="T158" s="11">
        <f t="shared" si="51"/>
        <v>-0.23363285064786402</v>
      </c>
      <c r="U158" s="11">
        <f>'OddsRatio_working_3-way'!S158-'OddsRatio_working_3-way'!R158^2/3</f>
        <v>-0.89715014648779767</v>
      </c>
      <c r="V158" s="11">
        <f>'OddsRatio_working_3-way'!S158*'OddsRatio_working_3-way'!R158/3-2*'OddsRatio_working_3-way'!R158^3/27-'OddsRatio_working_3-way'!T158</f>
        <v>0.23363285064786402</v>
      </c>
      <c r="W158" s="11">
        <f>'OddsRatio_working_3-way'!V158^2+4*'OddsRatio_working_3-way'!U158^3/27</f>
        <v>-5.2392989070805231E-2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0.1635369208868844</v>
      </c>
      <c r="Y158" s="11">
        <f>IF('OddsRatio_working_3-way'!W158&gt;=0,IF('OddsRatio_working_3-way'!V158+SQRT('OddsRatio_working_3-way'!W158)&gt;0,0,PI()),ACOS('OddsRatio_working_3-way'!V158/(2*'OddsRatio_working_3-way'!X158)))</f>
        <v>0.77515546169681515</v>
      </c>
      <c r="Z158" s="11">
        <f>'OddsRatio_working_3-way'!X158^(1/3)*COS('OddsRatio_working_3-way'!Y158/3)</f>
        <v>0.52870122425165189</v>
      </c>
      <c r="AA158" s="11">
        <f>'OddsRatio_working_3-way'!X158^(1/3)*COS(('OddsRatio_working_3-way'!Y158+2*PI())/3)</f>
        <v>-0.38536217449923243</v>
      </c>
      <c r="AB158" s="11">
        <f>'OddsRatio_working_3-way'!X158^(1/3)*COS(('OddsRatio_working_3-way'!Y158+4*PI())/3)</f>
        <v>-0.1433390497524196</v>
      </c>
      <c r="AC158" s="11">
        <f>'OddsRatio_working_3-way'!X158^(1/3)*SIN('OddsRatio_working_3-way'!Y158/3)</f>
        <v>0.13973211622268686</v>
      </c>
      <c r="AD158" s="11">
        <f>'OddsRatio_working_3-way'!X158^(1/3)*SIN(('OddsRatio_working_3-way'!Y158+2*PI())/3)</f>
        <v>0.38800263310252042</v>
      </c>
      <c r="AE158" s="11">
        <f>'OddsRatio_working_3-way'!X158^(1/3)*SIN(('OddsRatio_working_3-way'!Y158+4*PI())/3)</f>
        <v>-0.52773474932520725</v>
      </c>
      <c r="AF158" s="11">
        <f>-'OddsRatio_working_3-way'!U158/(3*'OddsRatio_working_3-way'!X158^(1/3))*COS(('OddsRatio_working_3-way'!Y158)/3)</f>
        <v>0.52870122425165178</v>
      </c>
      <c r="AG158" s="11">
        <f>-'OddsRatio_working_3-way'!U158/(3*'OddsRatio_working_3-way'!X158^(1/3))*COS(('OddsRatio_working_3-way'!Y158+2*PI())/3)</f>
        <v>-0.38536217449923232</v>
      </c>
      <c r="AH158" s="11">
        <f>-'OddsRatio_working_3-way'!U158/(3*'OddsRatio_working_3-way'!X158^(1/3))*COS(('OddsRatio_working_3-way'!Y158+4*PI())/3)</f>
        <v>-0.14333904975241957</v>
      </c>
      <c r="AI158" s="11">
        <f>'OddsRatio_working_3-way'!U158/(3*'OddsRatio_working_3-way'!X158^(1/3))*SIN(('OddsRatio_working_3-way'!Y158)/3)</f>
        <v>-0.13973211622268683</v>
      </c>
      <c r="AJ158" s="11">
        <f>'OddsRatio_working_3-way'!U158/(3*'OddsRatio_working_3-way'!X158^(1/3))*SIN(('OddsRatio_working_3-way'!Y158+2*PI())/3)</f>
        <v>-0.38800263310252037</v>
      </c>
      <c r="AK158" s="11">
        <f>'OddsRatio_working_3-way'!U158/(3*'OddsRatio_working_3-way'!X158^(1/3))*SIN(('OddsRatio_working_3-way'!Y158+4*PI())/3)</f>
        <v>0.52773474932520714</v>
      </c>
      <c r="AL158" s="11">
        <f>'OddsRatio_working_3-way'!Z158+'OddsRatio_working_3-way'!AF158</f>
        <v>1.0574024485033036</v>
      </c>
      <c r="AM158" s="11">
        <f>'OddsRatio_working_3-way'!AA158+'OddsRatio_working_3-way'!AG158</f>
        <v>-0.77072434899846476</v>
      </c>
      <c r="AN158" s="11">
        <f>'OddsRatio_working_3-way'!AB158+'OddsRatio_working_3-way'!AH158</f>
        <v>-0.28667809950483913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1.0574024485033036</v>
      </c>
      <c r="AS158" s="11">
        <f>IF(('OddsRatio_working_3-way'!X158=0),IF(Q158&gt;0,-Q158^(1/3),(-Q158)^(1/3)),'OddsRatio_working_3-way'!AM158-'OddsRatio_working_3-way'!R158/3)</f>
        <v>-0.77072434899846476</v>
      </c>
      <c r="AT158" s="11">
        <f>IF(('OddsRatio_working_3-way'!X158=0),IF(Q158&gt;0,-Q158^(1/3),(-Q158)^(1/3)),'OddsRatio_working_3-way'!AN158-'OddsRatio_working_3-way'!R158/3)</f>
        <v>-0.28667809950483913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2.11</v>
      </c>
      <c r="B159" s="4">
        <f>IF('True_Odds_Calculator_3-way'!B160="","",'True_Odds_Calculator_3-way'!B160)</f>
        <v>3.69</v>
      </c>
      <c r="C159" s="4">
        <f>IF('True_Odds_Calculator_3-way'!C160="","",'True_Odds_Calculator_3-way'!C160)</f>
        <v>3.6</v>
      </c>
      <c r="D159" s="9">
        <f t="shared" si="39"/>
        <v>0.46514981734023664</v>
      </c>
      <c r="E159" s="9">
        <f t="shared" si="40"/>
        <v>0.26409185843633259</v>
      </c>
      <c r="F159" s="9">
        <f t="shared" si="41"/>
        <v>0.27075832422343082</v>
      </c>
      <c r="G159" s="9">
        <f t="shared" si="42"/>
        <v>1.0358963788493596</v>
      </c>
      <c r="H159" s="9">
        <f t="shared" si="43"/>
        <v>2.1498449805227891</v>
      </c>
      <c r="I159" s="9">
        <f t="shared" si="44"/>
        <v>3.7865612591047766</v>
      </c>
      <c r="J159" s="9">
        <f t="shared" si="45"/>
        <v>3.6933305850083342</v>
      </c>
      <c r="K159" s="11">
        <f t="shared" si="46"/>
        <v>0.47393364928909953</v>
      </c>
      <c r="L159" s="11">
        <f t="shared" si="47"/>
        <v>0.2710027100271003</v>
      </c>
      <c r="M159" s="11">
        <f t="shared" si="48"/>
        <v>0.27777777777777779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-0.27697290401024066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0.22833298369845206</v>
      </c>
      <c r="Q159" s="11">
        <f>2*'OddsRatio_working_3-way'!K159*'OddsRatio_working_3-way'!L159*'OddsRatio_working_3-way'!M159</f>
        <v>7.1354057405766266E-2</v>
      </c>
      <c r="R159" s="11">
        <f t="shared" si="49"/>
        <v>0</v>
      </c>
      <c r="S159" s="11">
        <f t="shared" si="50"/>
        <v>-0.82438744148781351</v>
      </c>
      <c r="T159" s="11">
        <f t="shared" si="51"/>
        <v>-0.25762107546494173</v>
      </c>
      <c r="U159" s="11">
        <f>'OddsRatio_working_3-way'!S159-'OddsRatio_working_3-way'!R159^2/3</f>
        <v>-0.82438744148781351</v>
      </c>
      <c r="V159" s="11">
        <f>'OddsRatio_working_3-way'!S159*'OddsRatio_working_3-way'!R159/3-2*'OddsRatio_working_3-way'!R159^3/27-'OddsRatio_working_3-way'!T159</f>
        <v>0.25762107546494173</v>
      </c>
      <c r="W159" s="11">
        <f>'OddsRatio_working_3-way'!V159^2+4*'OddsRatio_working_3-way'!U159^3/27</f>
        <v>-1.6633720075873312E-2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0.14405063224400172</v>
      </c>
      <c r="Y159" s="11">
        <f>IF('OddsRatio_working_3-way'!W159&gt;=0,IF('OddsRatio_working_3-way'!V159+SQRT('OddsRatio_working_3-way'!W159)&gt;0,0,PI()),ACOS('OddsRatio_working_3-way'!V159/(2*'OddsRatio_working_3-way'!X159)))</f>
        <v>0.46414819552784059</v>
      </c>
      <c r="Z159" s="11">
        <f>'OddsRatio_working_3-way'!X159^(1/3)*COS('OddsRatio_working_3-way'!Y159/3)</f>
        <v>0.51794818942467991</v>
      </c>
      <c r="AA159" s="11">
        <f>'OddsRatio_working_3-way'!X159^(1/3)*COS(('OddsRatio_working_3-way'!Y159+2*PI())/3)</f>
        <v>-0.32893204762496692</v>
      </c>
      <c r="AB159" s="11">
        <f>'OddsRatio_working_3-way'!X159^(1/3)*COS(('OddsRatio_working_3-way'!Y159+4*PI())/3)</f>
        <v>-0.18901614179971313</v>
      </c>
      <c r="AC159" s="11">
        <f>'OddsRatio_working_3-way'!X159^(1/3)*SIN('OddsRatio_working_3-way'!Y159/3)</f>
        <v>8.0780485892120751E-2</v>
      </c>
      <c r="AD159" s="11">
        <f>'OddsRatio_working_3-way'!X159^(1/3)*SIN(('OddsRatio_working_3-way'!Y159+2*PI())/3)</f>
        <v>0.40816604693986702</v>
      </c>
      <c r="AE159" s="11">
        <f>'OddsRatio_working_3-way'!X159^(1/3)*SIN(('OddsRatio_working_3-way'!Y159+4*PI())/3)</f>
        <v>-0.48894653283198763</v>
      </c>
      <c r="AF159" s="11">
        <f>-'OddsRatio_working_3-way'!U159/(3*'OddsRatio_working_3-way'!X159^(1/3))*COS(('OddsRatio_working_3-way'!Y159)/3)</f>
        <v>0.51794818942467979</v>
      </c>
      <c r="AG159" s="11">
        <f>-'OddsRatio_working_3-way'!U159/(3*'OddsRatio_working_3-way'!X159^(1/3))*COS(('OddsRatio_working_3-way'!Y159+2*PI())/3)</f>
        <v>-0.32893204762496686</v>
      </c>
      <c r="AH159" s="11">
        <f>-'OddsRatio_working_3-way'!U159/(3*'OddsRatio_working_3-way'!X159^(1/3))*COS(('OddsRatio_working_3-way'!Y159+4*PI())/3)</f>
        <v>-0.18901614179971307</v>
      </c>
      <c r="AI159" s="11">
        <f>'OddsRatio_working_3-way'!U159/(3*'OddsRatio_working_3-way'!X159^(1/3))*SIN(('OddsRatio_working_3-way'!Y159)/3)</f>
        <v>-8.0780485892120737E-2</v>
      </c>
      <c r="AJ159" s="11">
        <f>'OddsRatio_working_3-way'!U159/(3*'OddsRatio_working_3-way'!X159^(1/3))*SIN(('OddsRatio_working_3-way'!Y159+2*PI())/3)</f>
        <v>-0.40816604693986691</v>
      </c>
      <c r="AK159" s="11">
        <f>'OddsRatio_working_3-way'!U159/(3*'OddsRatio_working_3-way'!X159^(1/3))*SIN(('OddsRatio_working_3-way'!Y159+4*PI())/3)</f>
        <v>0.48894653283198758</v>
      </c>
      <c r="AL159" s="11">
        <f>'OddsRatio_working_3-way'!Z159+'OddsRatio_working_3-way'!AF159</f>
        <v>1.0358963788493596</v>
      </c>
      <c r="AM159" s="11">
        <f>'OddsRatio_working_3-way'!AA159+'OddsRatio_working_3-way'!AG159</f>
        <v>-0.65786409524993372</v>
      </c>
      <c r="AN159" s="11">
        <f>'OddsRatio_working_3-way'!AB159+'OddsRatio_working_3-way'!AH159</f>
        <v>-0.3780322835994262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1.0358963788493596</v>
      </c>
      <c r="AS159" s="11">
        <f>IF(('OddsRatio_working_3-way'!X159=0),IF(Q159&gt;0,-Q159^(1/3),(-Q159)^(1/3)),'OddsRatio_working_3-way'!AM159-'OddsRatio_working_3-way'!R159/3)</f>
        <v>-0.65786409524993372</v>
      </c>
      <c r="AT159" s="11">
        <f>IF(('OddsRatio_working_3-way'!X159=0),IF(Q159&gt;0,-Q159^(1/3),(-Q159)^(1/3)),'OddsRatio_working_3-way'!AN159-'OddsRatio_working_3-way'!R159/3)</f>
        <v>-0.3780322835994262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2.75</v>
      </c>
      <c r="B160" s="4">
        <f>IF('True_Odds_Calculator_3-way'!B161="","",'True_Odds_Calculator_3-way'!B161)</f>
        <v>3.27</v>
      </c>
      <c r="C160" s="4">
        <f>IF('True_Odds_Calculator_3-way'!C161="","",'True_Odds_Calculator_3-way'!C161)</f>
        <v>2.75</v>
      </c>
      <c r="D160" s="9">
        <f t="shared" si="39"/>
        <v>0.35228632627085316</v>
      </c>
      <c r="E160" s="9">
        <f t="shared" si="40"/>
        <v>0.29542734745829341</v>
      </c>
      <c r="F160" s="9">
        <f t="shared" si="41"/>
        <v>0.35228632627085316</v>
      </c>
      <c r="G160" s="9">
        <f t="shared" si="42"/>
        <v>1.0506286269800662</v>
      </c>
      <c r="H160" s="9">
        <f t="shared" si="43"/>
        <v>2.8386000972151164</v>
      </c>
      <c r="I160" s="9">
        <f t="shared" si="44"/>
        <v>3.3849269832447511</v>
      </c>
      <c r="J160" s="9">
        <f t="shared" si="45"/>
        <v>2.8386000972151164</v>
      </c>
      <c r="K160" s="11">
        <f t="shared" si="46"/>
        <v>0.36363636363636365</v>
      </c>
      <c r="L160" s="11">
        <f t="shared" si="47"/>
        <v>0.3058103975535168</v>
      </c>
      <c r="M160" s="11">
        <f t="shared" si="48"/>
        <v>0.36363636363636365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-0.2811181034700635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0.23332575125736094</v>
      </c>
      <c r="Q160" s="11">
        <f>2*'OddsRatio_working_3-way'!K160*'OddsRatio_working_3-way'!L160*'OddsRatio_working_3-way'!M160</f>
        <v>8.0875477038946597E-2</v>
      </c>
      <c r="R160" s="11">
        <f t="shared" si="49"/>
        <v>0</v>
      </c>
      <c r="S160" s="11">
        <f t="shared" si="50"/>
        <v>-0.82999190865773609</v>
      </c>
      <c r="T160" s="11">
        <f t="shared" si="51"/>
        <v>-0.28769216937876468</v>
      </c>
      <c r="U160" s="11">
        <f>'OddsRatio_working_3-way'!S160-'OddsRatio_working_3-way'!R160^2/3</f>
        <v>-0.82999190865773609</v>
      </c>
      <c r="V160" s="11">
        <f>'OddsRatio_working_3-way'!S160*'OddsRatio_working_3-way'!R160/3-2*'OddsRatio_working_3-way'!R160^3/27-'OddsRatio_working_3-way'!T160</f>
        <v>0.28769216937876468</v>
      </c>
      <c r="W160" s="11">
        <f>'OddsRatio_working_3-way'!V160^2+4*'OddsRatio_working_3-way'!U160^3/27</f>
        <v>-1.9399234982827723E-3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0.14552208408016856</v>
      </c>
      <c r="Y160" s="11">
        <f>IF('OddsRatio_working_3-way'!W160&gt;=0,IF('OddsRatio_working_3-way'!V160+SQRT('OddsRatio_working_3-way'!W160)&gt;0,0,PI()),ACOS('OddsRatio_working_3-way'!V160/(2*'OddsRatio_working_3-way'!X160)))</f>
        <v>0.15191658024299293</v>
      </c>
      <c r="Z160" s="11">
        <f>'OddsRatio_working_3-way'!X160^(1/3)*COS('OddsRatio_working_3-way'!Y160/3)</f>
        <v>0.5253143134900331</v>
      </c>
      <c r="AA160" s="11">
        <f>'OddsRatio_working_3-way'!X160^(1/3)*COS(('OddsRatio_working_3-way'!Y160+2*PI())/3)</f>
        <v>-0.28571428571428553</v>
      </c>
      <c r="AB160" s="11">
        <f>'OddsRatio_working_3-way'!X160^(1/3)*COS(('OddsRatio_working_3-way'!Y160+4*PI())/3)</f>
        <v>-0.23960002777574765</v>
      </c>
      <c r="AC160" s="11">
        <f>'OddsRatio_working_3-way'!X160^(1/3)*SIN('OddsRatio_working_3-way'!Y160/3)</f>
        <v>2.6624079234294822E-2</v>
      </c>
      <c r="AD160" s="11">
        <f>'OddsRatio_working_3-way'!X160^(1/3)*SIN(('OddsRatio_working_3-way'!Y160+2*PI())/3)</f>
        <v>0.44162350083680374</v>
      </c>
      <c r="AE160" s="11">
        <f>'OddsRatio_working_3-way'!X160^(1/3)*SIN(('OddsRatio_working_3-way'!Y160+4*PI())/3)</f>
        <v>-0.46824758007109846</v>
      </c>
      <c r="AF160" s="11">
        <f>-'OddsRatio_working_3-way'!U160/(3*'OddsRatio_working_3-way'!X160^(1/3))*COS(('OddsRatio_working_3-way'!Y160)/3)</f>
        <v>0.52531431349003299</v>
      </c>
      <c r="AG160" s="11">
        <f>-'OddsRatio_working_3-way'!U160/(3*'OddsRatio_working_3-way'!X160^(1/3))*COS(('OddsRatio_working_3-way'!Y160+2*PI())/3)</f>
        <v>-0.28571428571428548</v>
      </c>
      <c r="AH160" s="11">
        <f>-'OddsRatio_working_3-way'!U160/(3*'OddsRatio_working_3-way'!X160^(1/3))*COS(('OddsRatio_working_3-way'!Y160+4*PI())/3)</f>
        <v>-0.2396000277757476</v>
      </c>
      <c r="AI160" s="11">
        <f>'OddsRatio_working_3-way'!U160/(3*'OddsRatio_working_3-way'!X160^(1/3))*SIN(('OddsRatio_working_3-way'!Y160)/3)</f>
        <v>-2.6624079234294815E-2</v>
      </c>
      <c r="AJ160" s="11">
        <f>'OddsRatio_working_3-way'!U160/(3*'OddsRatio_working_3-way'!X160^(1/3))*SIN(('OddsRatio_working_3-way'!Y160+2*PI())/3)</f>
        <v>-0.44162350083680363</v>
      </c>
      <c r="AK160" s="11">
        <f>'OddsRatio_working_3-way'!U160/(3*'OddsRatio_working_3-way'!X160^(1/3))*SIN(('OddsRatio_working_3-way'!Y160+4*PI())/3)</f>
        <v>0.46824758007109835</v>
      </c>
      <c r="AL160" s="11">
        <f>'OddsRatio_working_3-way'!Z160+'OddsRatio_working_3-way'!AF160</f>
        <v>1.0506286269800662</v>
      </c>
      <c r="AM160" s="11">
        <f>'OddsRatio_working_3-way'!AA160+'OddsRatio_working_3-way'!AG160</f>
        <v>-0.57142857142857095</v>
      </c>
      <c r="AN160" s="11">
        <f>'OddsRatio_working_3-way'!AB160+'OddsRatio_working_3-way'!AH160</f>
        <v>-0.47920005555149525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1.0506286269800662</v>
      </c>
      <c r="AS160" s="11">
        <f>IF(('OddsRatio_working_3-way'!X160=0),IF(Q160&gt;0,-Q160^(1/3),(-Q160)^(1/3)),'OddsRatio_working_3-way'!AM160-'OddsRatio_working_3-way'!R160/3)</f>
        <v>-0.57142857142857095</v>
      </c>
      <c r="AT160" s="11">
        <f>IF(('OddsRatio_working_3-way'!X160=0),IF(Q160&gt;0,-Q160^(1/3),(-Q160)^(1/3)),'OddsRatio_working_3-way'!AN160-'OddsRatio_working_3-way'!R160/3)</f>
        <v>-0.47920005555149525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1.35</v>
      </c>
      <c r="B161" s="4">
        <f>IF('True_Odds_Calculator_3-way'!B162="","",'True_Odds_Calculator_3-way'!B162)</f>
        <v>4.93</v>
      </c>
      <c r="C161" s="4">
        <f>IF('True_Odds_Calculator_3-way'!C162="","",'True_Odds_Calculator_3-way'!C162)</f>
        <v>9.2899999999999991</v>
      </c>
      <c r="D161" s="9">
        <f t="shared" si="39"/>
        <v>0.718045602207533</v>
      </c>
      <c r="E161" s="9">
        <f t="shared" si="40"/>
        <v>0.18487315190648865</v>
      </c>
      <c r="F161" s="9">
        <f t="shared" si="41"/>
        <v>9.7081245885978398E-2</v>
      </c>
      <c r="G161" s="9">
        <f t="shared" si="42"/>
        <v>1.1219120223229622</v>
      </c>
      <c r="H161" s="9">
        <f t="shared" si="43"/>
        <v>1.3926692078130369</v>
      </c>
      <c r="I161" s="9">
        <f t="shared" si="44"/>
        <v>5.4091142477292404</v>
      </c>
      <c r="J161" s="9">
        <f t="shared" si="45"/>
        <v>10.300650665057354</v>
      </c>
      <c r="K161" s="11">
        <f t="shared" si="46"/>
        <v>0.7407407407407407</v>
      </c>
      <c r="L161" s="11">
        <f t="shared" si="47"/>
        <v>0.20283975659229211</v>
      </c>
      <c r="M161" s="11">
        <f t="shared" si="48"/>
        <v>0.10764262648008613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-0.18442454620639204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0.20330070090221358</v>
      </c>
      <c r="Q161" s="11">
        <f>2*'OddsRatio_working_3-way'!K161*'OddsRatio_working_3-way'!L161*'OddsRatio_working_3-way'!M161</f>
        <v>3.2346969117297314E-2</v>
      </c>
      <c r="R161" s="11">
        <f t="shared" si="49"/>
        <v>0</v>
      </c>
      <c r="S161" s="11">
        <f t="shared" si="50"/>
        <v>-1.1023516396494042</v>
      </c>
      <c r="T161" s="11">
        <f t="shared" si="51"/>
        <v>-0.17539405563236349</v>
      </c>
      <c r="U161" s="11">
        <f>'OddsRatio_working_3-way'!S161-'OddsRatio_working_3-way'!R161^2/3</f>
        <v>-1.1023516396494042</v>
      </c>
      <c r="V161" s="11">
        <f>'OddsRatio_working_3-way'!S161*'OddsRatio_working_3-way'!R161/3-2*'OddsRatio_working_3-way'!R161^3/27-'OddsRatio_working_3-way'!T161</f>
        <v>0.17539405563236349</v>
      </c>
      <c r="W161" s="11">
        <f>'OddsRatio_working_3-way'!V161^2+4*'OddsRatio_working_3-way'!U161^3/27</f>
        <v>-0.16768947556323585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0.22274006729504486</v>
      </c>
      <c r="Y161" s="11">
        <f>IF('OddsRatio_working_3-way'!W161&gt;=0,IF('OddsRatio_working_3-way'!V161+SQRT('OddsRatio_working_3-way'!W161)&gt;0,0,PI()),ACOS('OddsRatio_working_3-way'!V161/(2*'OddsRatio_working_3-way'!X161)))</f>
        <v>1.166122296019704</v>
      </c>
      <c r="Z161" s="11">
        <f>'OddsRatio_working_3-way'!X161^(1/3)*COS('OddsRatio_working_3-way'!Y161/3)</f>
        <v>0.56095601116148108</v>
      </c>
      <c r="AA161" s="11">
        <f>'OddsRatio_working_3-way'!X161^(1/3)*COS(('OddsRatio_working_3-way'!Y161+2*PI())/3)</f>
        <v>-0.47943572739294193</v>
      </c>
      <c r="AB161" s="11">
        <f>'OddsRatio_working_3-way'!X161^(1/3)*COS(('OddsRatio_working_3-way'!Y161+4*PI())/3)</f>
        <v>-8.1520283768539217E-2</v>
      </c>
      <c r="AC161" s="11">
        <f>'OddsRatio_working_3-way'!X161^(1/3)*SIN('OddsRatio_working_3-way'!Y161/3)</f>
        <v>0.22973658849125825</v>
      </c>
      <c r="AD161" s="11">
        <f>'OddsRatio_working_3-way'!X161^(1/3)*SIN(('OddsRatio_working_3-way'!Y161+2*PI())/3)</f>
        <v>0.37093386182580051</v>
      </c>
      <c r="AE161" s="11">
        <f>'OddsRatio_working_3-way'!X161^(1/3)*SIN(('OddsRatio_working_3-way'!Y161+4*PI())/3)</f>
        <v>-0.60067045031705879</v>
      </c>
      <c r="AF161" s="11">
        <f>-'OddsRatio_working_3-way'!U161/(3*'OddsRatio_working_3-way'!X161^(1/3))*COS(('OddsRatio_working_3-way'!Y161)/3)</f>
        <v>0.56095601116148097</v>
      </c>
      <c r="AG161" s="11">
        <f>-'OddsRatio_working_3-way'!U161/(3*'OddsRatio_working_3-way'!X161^(1/3))*COS(('OddsRatio_working_3-way'!Y161+2*PI())/3)</f>
        <v>-0.47943572739294188</v>
      </c>
      <c r="AH161" s="11">
        <f>-'OddsRatio_working_3-way'!U161/(3*'OddsRatio_working_3-way'!X161^(1/3))*COS(('OddsRatio_working_3-way'!Y161+4*PI())/3)</f>
        <v>-8.152028376853919E-2</v>
      </c>
      <c r="AI161" s="11">
        <f>'OddsRatio_working_3-way'!U161/(3*'OddsRatio_working_3-way'!X161^(1/3))*SIN(('OddsRatio_working_3-way'!Y161)/3)</f>
        <v>-0.22973658849125819</v>
      </c>
      <c r="AJ161" s="11">
        <f>'OddsRatio_working_3-way'!U161/(3*'OddsRatio_working_3-way'!X161^(1/3))*SIN(('OddsRatio_working_3-way'!Y161+2*PI())/3)</f>
        <v>-0.37093386182580046</v>
      </c>
      <c r="AK161" s="11">
        <f>'OddsRatio_working_3-way'!U161/(3*'OddsRatio_working_3-way'!X161^(1/3))*SIN(('OddsRatio_working_3-way'!Y161+4*PI())/3)</f>
        <v>0.60067045031705868</v>
      </c>
      <c r="AL161" s="11">
        <f>'OddsRatio_working_3-way'!Z161+'OddsRatio_working_3-way'!AF161</f>
        <v>1.1219120223229622</v>
      </c>
      <c r="AM161" s="11">
        <f>'OddsRatio_working_3-way'!AA161+'OddsRatio_working_3-way'!AG161</f>
        <v>-0.95887145478588387</v>
      </c>
      <c r="AN161" s="11">
        <f>'OddsRatio_working_3-way'!AB161+'OddsRatio_working_3-way'!AH161</f>
        <v>-0.16304056753707841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1.1219120223229622</v>
      </c>
      <c r="AS161" s="11">
        <f>IF(('OddsRatio_working_3-way'!X161=0),IF(Q161&gt;0,-Q161^(1/3),(-Q161)^(1/3)),'OddsRatio_working_3-way'!AM161-'OddsRatio_working_3-way'!R161/3)</f>
        <v>-0.95887145478588387</v>
      </c>
      <c r="AT161" s="11">
        <f>IF(('OddsRatio_working_3-way'!X161=0),IF(Q161&gt;0,-Q161^(1/3),(-Q161)^(1/3)),'OddsRatio_working_3-way'!AN161-'OddsRatio_working_3-way'!R161/3)</f>
        <v>-0.16304056753707841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4.43</v>
      </c>
      <c r="B162" s="4">
        <f>IF('True_Odds_Calculator_3-way'!B163="","",'True_Odds_Calculator_3-way'!B163)</f>
        <v>4.0199999999999996</v>
      </c>
      <c r="C162" s="4">
        <f>IF('True_Odds_Calculator_3-way'!C163="","",'True_Odds_Calculator_3-way'!C163)</f>
        <v>1.82</v>
      </c>
      <c r="D162" s="9">
        <f t="shared" si="39"/>
        <v>0.21890275155871733</v>
      </c>
      <c r="E162" s="9">
        <f t="shared" si="40"/>
        <v>0.24144590623289511</v>
      </c>
      <c r="F162" s="9">
        <f t="shared" si="41"/>
        <v>0.53965134220838762</v>
      </c>
      <c r="G162" s="9">
        <f t="shared" si="42"/>
        <v>1.0403027997438143</v>
      </c>
      <c r="H162" s="9">
        <f t="shared" si="43"/>
        <v>4.5682386031212827</v>
      </c>
      <c r="I162" s="9">
        <f t="shared" si="44"/>
        <v>4.1417144552263183</v>
      </c>
      <c r="J162" s="9">
        <f t="shared" si="45"/>
        <v>1.8530482957899281</v>
      </c>
      <c r="K162" s="11">
        <f t="shared" si="46"/>
        <v>0.22573363431151244</v>
      </c>
      <c r="L162" s="11">
        <f t="shared" si="47"/>
        <v>0.24875621890547267</v>
      </c>
      <c r="M162" s="11">
        <f t="shared" si="48"/>
        <v>0.54945054945054939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-0.26206785140109501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0.2243020503860772</v>
      </c>
      <c r="Q162" s="11">
        <f>2*'OddsRatio_working_3-way'!K162*'OddsRatio_working_3-way'!L162*'OddsRatio_working_3-way'!M162</f>
        <v>6.1706203682552196E-2</v>
      </c>
      <c r="R162" s="11">
        <f t="shared" si="49"/>
        <v>0</v>
      </c>
      <c r="S162" s="11">
        <f t="shared" si="50"/>
        <v>-0.85589304138943301</v>
      </c>
      <c r="T162" s="11">
        <f t="shared" si="51"/>
        <v>-0.23545888346339289</v>
      </c>
      <c r="U162" s="11">
        <f>'OddsRatio_working_3-way'!S162-'OddsRatio_working_3-way'!R162^2/3</f>
        <v>-0.85589304138943301</v>
      </c>
      <c r="V162" s="11">
        <f>'OddsRatio_working_3-way'!S162*'OddsRatio_working_3-way'!R162/3-2*'OddsRatio_working_3-way'!R162^3/27-'OddsRatio_working_3-way'!T162</f>
        <v>0.23545888346339289</v>
      </c>
      <c r="W162" s="11">
        <f>'OddsRatio_working_3-way'!V162^2+4*'OddsRatio_working_3-way'!U162^3/27</f>
        <v>-3.7446066509824218E-2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0.15238680414626773</v>
      </c>
      <c r="Y162" s="11">
        <f>IF('OddsRatio_working_3-way'!W162&gt;=0,IF('OddsRatio_working_3-way'!V162+SQRT('OddsRatio_working_3-way'!W162)&gt;0,0,PI()),ACOS('OddsRatio_working_3-way'!V162/(2*'OddsRatio_working_3-way'!X162)))</f>
        <v>0.68791771635835985</v>
      </c>
      <c r="Z162" s="11">
        <f>'OddsRatio_working_3-way'!X162^(1/3)*COS('OddsRatio_working_3-way'!Y162/3)</f>
        <v>0.52015139987190717</v>
      </c>
      <c r="AA162" s="11">
        <f>'OddsRatio_working_3-way'!X162^(1/3)*COS(('OddsRatio_working_3-way'!Y162+2*PI())/3)</f>
        <v>-0.36521917931451403</v>
      </c>
      <c r="AB162" s="11">
        <f>'OddsRatio_working_3-way'!X162^(1/3)*COS(('OddsRatio_working_3-way'!Y162+4*PI())/3)</f>
        <v>-0.15493222055739339</v>
      </c>
      <c r="AC162" s="11">
        <f>'OddsRatio_working_3-way'!X162^(1/3)*SIN('OddsRatio_working_3-way'!Y162/3)</f>
        <v>0.12140923224549151</v>
      </c>
      <c r="AD162" s="11">
        <f>'OddsRatio_working_3-way'!X162^(1/3)*SIN(('OddsRatio_working_3-way'!Y162+2*PI())/3)</f>
        <v>0.3897597099803638</v>
      </c>
      <c r="AE162" s="11">
        <f>'OddsRatio_working_3-way'!X162^(1/3)*SIN(('OddsRatio_working_3-way'!Y162+4*PI())/3)</f>
        <v>-0.51116894222585518</v>
      </c>
      <c r="AF162" s="11">
        <f>-'OddsRatio_working_3-way'!U162/(3*'OddsRatio_working_3-way'!X162^(1/3))*COS(('OddsRatio_working_3-way'!Y162)/3)</f>
        <v>0.52015139987190706</v>
      </c>
      <c r="AG162" s="11">
        <f>-'OddsRatio_working_3-way'!U162/(3*'OddsRatio_working_3-way'!X162^(1/3))*COS(('OddsRatio_working_3-way'!Y162+2*PI())/3)</f>
        <v>-0.36521917931451392</v>
      </c>
      <c r="AH162" s="11">
        <f>-'OddsRatio_working_3-way'!U162/(3*'OddsRatio_working_3-way'!X162^(1/3))*COS(('OddsRatio_working_3-way'!Y162+4*PI())/3)</f>
        <v>-0.15493222055739336</v>
      </c>
      <c r="AI162" s="11">
        <f>'OddsRatio_working_3-way'!U162/(3*'OddsRatio_working_3-way'!X162^(1/3))*SIN(('OddsRatio_working_3-way'!Y162)/3)</f>
        <v>-0.12140923224549149</v>
      </c>
      <c r="AJ162" s="11">
        <f>'OddsRatio_working_3-way'!U162/(3*'OddsRatio_working_3-way'!X162^(1/3))*SIN(('OddsRatio_working_3-way'!Y162+2*PI())/3)</f>
        <v>-0.38975970998036369</v>
      </c>
      <c r="AK162" s="11">
        <f>'OddsRatio_working_3-way'!U162/(3*'OddsRatio_working_3-way'!X162^(1/3))*SIN(('OddsRatio_working_3-way'!Y162+4*PI())/3)</f>
        <v>0.51116894222585507</v>
      </c>
      <c r="AL162" s="11">
        <f>'OddsRatio_working_3-way'!Z162+'OddsRatio_working_3-way'!AF162</f>
        <v>1.0403027997438143</v>
      </c>
      <c r="AM162" s="11">
        <f>'OddsRatio_working_3-way'!AA162+'OddsRatio_working_3-way'!AG162</f>
        <v>-0.73043835862902795</v>
      </c>
      <c r="AN162" s="11">
        <f>'OddsRatio_working_3-way'!AB162+'OddsRatio_working_3-way'!AH162</f>
        <v>-0.30986444111478673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1.0403027997438143</v>
      </c>
      <c r="AS162" s="11">
        <f>IF(('OddsRatio_working_3-way'!X162=0),IF(Q162&gt;0,-Q162^(1/3),(-Q162)^(1/3)),'OddsRatio_working_3-way'!AM162-'OddsRatio_working_3-way'!R162/3)</f>
        <v>-0.73043835862902795</v>
      </c>
      <c r="AT162" s="11">
        <f>IF(('OddsRatio_working_3-way'!X162=0),IF(Q162&gt;0,-Q162^(1/3),(-Q162)^(1/3)),'OddsRatio_working_3-way'!AN162-'OddsRatio_working_3-way'!R162/3)</f>
        <v>-0.30986444111478673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1.98</v>
      </c>
      <c r="B163" s="4">
        <f>IF('True_Odds_Calculator_3-way'!B164="","",'True_Odds_Calculator_3-way'!B164)</f>
        <v>3.43</v>
      </c>
      <c r="C163" s="4">
        <f>IF('True_Odds_Calculator_3-way'!C164="","",'True_Odds_Calculator_3-way'!C164)</f>
        <v>4.29</v>
      </c>
      <c r="D163" s="9">
        <f t="shared" si="39"/>
        <v>0.4932857547244231</v>
      </c>
      <c r="E163" s="9">
        <f t="shared" si="40"/>
        <v>0.28192102849042494</v>
      </c>
      <c r="F163" s="9">
        <f t="shared" si="41"/>
        <v>0.22479321678515202</v>
      </c>
      <c r="G163" s="9">
        <f t="shared" si="42"/>
        <v>1.0481862639858173</v>
      </c>
      <c r="H163" s="9">
        <f t="shared" si="43"/>
        <v>2.0272225387061007</v>
      </c>
      <c r="I163" s="9">
        <f t="shared" si="44"/>
        <v>3.5470926214855365</v>
      </c>
      <c r="J163" s="9">
        <f t="shared" si="45"/>
        <v>4.4485328085133382</v>
      </c>
      <c r="K163" s="11">
        <f t="shared" si="46"/>
        <v>0.50505050505050508</v>
      </c>
      <c r="L163" s="11">
        <f t="shared" si="47"/>
        <v>0.29154518950437314</v>
      </c>
      <c r="M163" s="11">
        <f t="shared" si="48"/>
        <v>0.23310023310023309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-0.26891290527654177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0.22996312421173273</v>
      </c>
      <c r="Q163" s="11">
        <f>2*'OddsRatio_working_3-way'!K163*'OddsRatio_working_3-way'!L163*'OddsRatio_working_3-way'!M163</f>
        <v>6.864570871992022E-2</v>
      </c>
      <c r="R163" s="11">
        <f t="shared" si="49"/>
        <v>0</v>
      </c>
      <c r="S163" s="11">
        <f t="shared" si="50"/>
        <v>-0.85515837916088755</v>
      </c>
      <c r="T163" s="11">
        <f t="shared" si="51"/>
        <v>-0.25527115795847388</v>
      </c>
      <c r="U163" s="11">
        <f>'OddsRatio_working_3-way'!S163-'OddsRatio_working_3-way'!R163^2/3</f>
        <v>-0.85515837916088755</v>
      </c>
      <c r="V163" s="11">
        <f>'OddsRatio_working_3-way'!S163*'OddsRatio_working_3-way'!R163/3-2*'OddsRatio_working_3-way'!R163^3/27-'OddsRatio_working_3-way'!T163</f>
        <v>0.25527115795847388</v>
      </c>
      <c r="W163" s="11">
        <f>'OddsRatio_working_3-way'!V163^2+4*'OddsRatio_working_3-way'!U163^3/27</f>
        <v>-2.7484602836405067E-2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0.15219064271651625</v>
      </c>
      <c r="Y163" s="11">
        <f>IF('OddsRatio_working_3-way'!W163&gt;=0,IF('OddsRatio_working_3-way'!V163+SQRT('OddsRatio_working_3-way'!W163)&gt;0,0,PI()),ACOS('OddsRatio_working_3-way'!V163/(2*'OddsRatio_working_3-way'!X163)))</f>
        <v>0.57598560170866264</v>
      </c>
      <c r="Z163" s="11">
        <f>'OddsRatio_working_3-way'!X163^(1/3)*COS('OddsRatio_working_3-way'!Y163/3)</f>
        <v>0.52409313199290863</v>
      </c>
      <c r="AA163" s="11">
        <f>'OddsRatio_working_3-way'!X163^(1/3)*COS(('OddsRatio_working_3-way'!Y163+2*PI())/3)</f>
        <v>-0.35027573656163452</v>
      </c>
      <c r="AB163" s="11">
        <f>'OddsRatio_working_3-way'!X163^(1/3)*COS(('OddsRatio_working_3-way'!Y163+4*PI())/3)</f>
        <v>-0.17381739543127422</v>
      </c>
      <c r="AC163" s="11">
        <f>'OddsRatio_working_3-way'!X163^(1/3)*SIN('OddsRatio_working_3-way'!Y163/3)</f>
        <v>0.10187827075236849</v>
      </c>
      <c r="AD163" s="11">
        <f>'OddsRatio_working_3-way'!X163^(1/3)*SIN(('OddsRatio_working_3-way'!Y163+2*PI())/3)</f>
        <v>0.40293883087862559</v>
      </c>
      <c r="AE163" s="11">
        <f>'OddsRatio_working_3-way'!X163^(1/3)*SIN(('OddsRatio_working_3-way'!Y163+4*PI())/3)</f>
        <v>-0.50481710163099391</v>
      </c>
      <c r="AF163" s="11">
        <f>-'OddsRatio_working_3-way'!U163/(3*'OddsRatio_working_3-way'!X163^(1/3))*COS(('OddsRatio_working_3-way'!Y163)/3)</f>
        <v>0.52409313199290863</v>
      </c>
      <c r="AG163" s="11">
        <f>-'OddsRatio_working_3-way'!U163/(3*'OddsRatio_working_3-way'!X163^(1/3))*COS(('OddsRatio_working_3-way'!Y163+2*PI())/3)</f>
        <v>-0.35027573656163452</v>
      </c>
      <c r="AH163" s="11">
        <f>-'OddsRatio_working_3-way'!U163/(3*'OddsRatio_working_3-way'!X163^(1/3))*COS(('OddsRatio_working_3-way'!Y163+4*PI())/3)</f>
        <v>-0.17381739543127422</v>
      </c>
      <c r="AI163" s="11">
        <f>'OddsRatio_working_3-way'!U163/(3*'OddsRatio_working_3-way'!X163^(1/3))*SIN(('OddsRatio_working_3-way'!Y163)/3)</f>
        <v>-0.10187827075236849</v>
      </c>
      <c r="AJ163" s="11">
        <f>'OddsRatio_working_3-way'!U163/(3*'OddsRatio_working_3-way'!X163^(1/3))*SIN(('OddsRatio_working_3-way'!Y163+2*PI())/3)</f>
        <v>-0.40293883087862559</v>
      </c>
      <c r="AK163" s="11">
        <f>'OddsRatio_working_3-way'!U163/(3*'OddsRatio_working_3-way'!X163^(1/3))*SIN(('OddsRatio_working_3-way'!Y163+4*PI())/3)</f>
        <v>0.50481710163099391</v>
      </c>
      <c r="AL163" s="11">
        <f>'OddsRatio_working_3-way'!Z163+'OddsRatio_working_3-way'!AF163</f>
        <v>1.0481862639858173</v>
      </c>
      <c r="AM163" s="11">
        <f>'OddsRatio_working_3-way'!AA163+'OddsRatio_working_3-way'!AG163</f>
        <v>-0.70055147312326904</v>
      </c>
      <c r="AN163" s="11">
        <f>'OddsRatio_working_3-way'!AB163+'OddsRatio_working_3-way'!AH163</f>
        <v>-0.34763479086254845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1.0481862639858173</v>
      </c>
      <c r="AS163" s="11">
        <f>IF(('OddsRatio_working_3-way'!X163=0),IF(Q163&gt;0,-Q163^(1/3),(-Q163)^(1/3)),'OddsRatio_working_3-way'!AM163-'OddsRatio_working_3-way'!R163/3)</f>
        <v>-0.70055147312326904</v>
      </c>
      <c r="AT163" s="11">
        <f>IF(('OddsRatio_working_3-way'!X163=0),IF(Q163&gt;0,-Q163^(1/3),(-Q163)^(1/3)),'OddsRatio_working_3-way'!AN163-'OddsRatio_working_3-way'!R163/3)</f>
        <v>-0.34763479086254845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1.82</v>
      </c>
      <c r="B164" s="4">
        <f>IF('True_Odds_Calculator_3-way'!B165="","",'True_Odds_Calculator_3-way'!B165)</f>
        <v>3.49</v>
      </c>
      <c r="C164" s="4">
        <f>IF('True_Odds_Calculator_3-way'!C165="","",'True_Odds_Calculator_3-way'!C165)</f>
        <v>5.17</v>
      </c>
      <c r="D164" s="9">
        <f t="shared" si="39"/>
        <v>0.53737269138114441</v>
      </c>
      <c r="E164" s="9">
        <f t="shared" si="40"/>
        <v>0.27668531730388923</v>
      </c>
      <c r="F164" s="9">
        <f t="shared" si="41"/>
        <v>0.1859419913149663</v>
      </c>
      <c r="G164" s="9">
        <f t="shared" si="42"/>
        <v>1.0498852169191881</v>
      </c>
      <c r="H164" s="9">
        <f t="shared" si="43"/>
        <v>1.8609058778737346</v>
      </c>
      <c r="I164" s="9">
        <f t="shared" si="44"/>
        <v>3.6142141901287781</v>
      </c>
      <c r="J164" s="9">
        <f t="shared" si="45"/>
        <v>5.3780213545530149</v>
      </c>
      <c r="K164" s="11">
        <f t="shared" si="46"/>
        <v>0.54945054945054939</v>
      </c>
      <c r="L164" s="11">
        <f t="shared" si="47"/>
        <v>0.28653295128939826</v>
      </c>
      <c r="M164" s="11">
        <f t="shared" si="48"/>
        <v>0.19342359767891684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-0.25927574833262812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0.2277792925845111</v>
      </c>
      <c r="Q164" s="11">
        <f>2*'OddsRatio_working_3-way'!K164*'OddsRatio_working_3-way'!L164*'OddsRatio_working_3-way'!M164</f>
        <v>6.0903554166981587E-2</v>
      </c>
      <c r="R164" s="11">
        <f t="shared" si="49"/>
        <v>0</v>
      </c>
      <c r="S164" s="11">
        <f t="shared" si="50"/>
        <v>-0.87852139681143715</v>
      </c>
      <c r="T164" s="11">
        <f t="shared" si="51"/>
        <v>-0.23489876920091907</v>
      </c>
      <c r="U164" s="11">
        <f>'OddsRatio_working_3-way'!S164-'OddsRatio_working_3-way'!R164^2/3</f>
        <v>-0.87852139681143715</v>
      </c>
      <c r="V164" s="11">
        <f>'OddsRatio_working_3-way'!S164*'OddsRatio_working_3-way'!R164/3-2*'OddsRatio_working_3-way'!R164^3/27-'OddsRatio_working_3-way'!T164</f>
        <v>0.23489876920091907</v>
      </c>
      <c r="W164" s="11">
        <f>'OddsRatio_working_3-way'!V164^2+4*'OddsRatio_working_3-way'!U164^3/27</f>
        <v>-4.5273335277614304E-2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0.15846984496247302</v>
      </c>
      <c r="Y164" s="11">
        <f>IF('OddsRatio_working_3-way'!W164&gt;=0,IF('OddsRatio_working_3-way'!V164+SQRT('OddsRatio_working_3-way'!W164)&gt;0,0,PI()),ACOS('OddsRatio_working_3-way'!V164/(2*'OddsRatio_working_3-way'!X164)))</f>
        <v>0.73601967614099995</v>
      </c>
      <c r="Z164" s="11">
        <f>'OddsRatio_working_3-way'!X164^(1/3)*COS('OddsRatio_working_3-way'!Y164/3)</f>
        <v>0.52494260845959417</v>
      </c>
      <c r="AA164" s="11">
        <f>'OddsRatio_working_3-way'!X164^(1/3)*COS(('OddsRatio_working_3-way'!Y164+2*PI())/3)</f>
        <v>-0.37629921192640386</v>
      </c>
      <c r="AB164" s="11">
        <f>'OddsRatio_working_3-way'!X164^(1/3)*COS(('OddsRatio_working_3-way'!Y164+4*PI())/3)</f>
        <v>-0.14864339653319034</v>
      </c>
      <c r="AC164" s="11">
        <f>'OddsRatio_working_3-way'!X164^(1/3)*SIN('OddsRatio_working_3-way'!Y164/3)</f>
        <v>0.13143714629985567</v>
      </c>
      <c r="AD164" s="11">
        <f>'OddsRatio_working_3-way'!X164^(1/3)*SIN(('OddsRatio_working_3-way'!Y164+2*PI())/3)</f>
        <v>0.38889506130494861</v>
      </c>
      <c r="AE164" s="11">
        <f>'OddsRatio_working_3-way'!X164^(1/3)*SIN(('OddsRatio_working_3-way'!Y164+4*PI())/3)</f>
        <v>-0.52033220760480425</v>
      </c>
      <c r="AF164" s="11">
        <f>-'OddsRatio_working_3-way'!U164/(3*'OddsRatio_working_3-way'!X164^(1/3))*COS(('OddsRatio_working_3-way'!Y164)/3)</f>
        <v>0.52494260845959406</v>
      </c>
      <c r="AG164" s="11">
        <f>-'OddsRatio_working_3-way'!U164/(3*'OddsRatio_working_3-way'!X164^(1/3))*COS(('OddsRatio_working_3-way'!Y164+2*PI())/3)</f>
        <v>-0.37629921192640381</v>
      </c>
      <c r="AH164" s="11">
        <f>-'OddsRatio_working_3-way'!U164/(3*'OddsRatio_working_3-way'!X164^(1/3))*COS(('OddsRatio_working_3-way'!Y164+4*PI())/3)</f>
        <v>-0.14864339653319031</v>
      </c>
      <c r="AI164" s="11">
        <f>'OddsRatio_working_3-way'!U164/(3*'OddsRatio_working_3-way'!X164^(1/3))*SIN(('OddsRatio_working_3-way'!Y164)/3)</f>
        <v>-0.13143714629985565</v>
      </c>
      <c r="AJ164" s="11">
        <f>'OddsRatio_working_3-way'!U164/(3*'OddsRatio_working_3-way'!X164^(1/3))*SIN(('OddsRatio_working_3-way'!Y164+2*PI())/3)</f>
        <v>-0.38889506130494855</v>
      </c>
      <c r="AK164" s="11">
        <f>'OddsRatio_working_3-way'!U164/(3*'OddsRatio_working_3-way'!X164^(1/3))*SIN(('OddsRatio_working_3-way'!Y164+4*PI())/3)</f>
        <v>0.52033220760480414</v>
      </c>
      <c r="AL164" s="11">
        <f>'OddsRatio_working_3-way'!Z164+'OddsRatio_working_3-way'!AF164</f>
        <v>1.0498852169191881</v>
      </c>
      <c r="AM164" s="11">
        <f>'OddsRatio_working_3-way'!AA164+'OddsRatio_working_3-way'!AG164</f>
        <v>-0.75259842385280762</v>
      </c>
      <c r="AN164" s="11">
        <f>'OddsRatio_working_3-way'!AB164+'OddsRatio_working_3-way'!AH164</f>
        <v>-0.29728679306638062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1.0498852169191881</v>
      </c>
      <c r="AS164" s="11">
        <f>IF(('OddsRatio_working_3-way'!X164=0),IF(Q164&gt;0,-Q164^(1/3),(-Q164)^(1/3)),'OddsRatio_working_3-way'!AM164-'OddsRatio_working_3-way'!R164/3)</f>
        <v>-0.75259842385280762</v>
      </c>
      <c r="AT164" s="11">
        <f>IF(('OddsRatio_working_3-way'!X164=0),IF(Q164&gt;0,-Q164^(1/3),(-Q164)^(1/3)),'OddsRatio_working_3-way'!AN164-'OddsRatio_working_3-way'!R164/3)</f>
        <v>-0.29728679306638062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1.55</v>
      </c>
      <c r="B165" s="4">
        <f>IF('True_Odds_Calculator_3-way'!B166="","",'True_Odds_Calculator_3-way'!B166)</f>
        <v>3.89</v>
      </c>
      <c r="C165" s="4">
        <f>IF('True_Odds_Calculator_3-way'!C166="","",'True_Odds_Calculator_3-way'!C166)</f>
        <v>7.71</v>
      </c>
      <c r="D165" s="9">
        <f t="shared" si="39"/>
        <v>0.63123588193545299</v>
      </c>
      <c r="E165" s="9">
        <f t="shared" si="40"/>
        <v>0.24571998046014312</v>
      </c>
      <c r="F165" s="9">
        <f t="shared" si="41"/>
        <v>0.12304413760440402</v>
      </c>
      <c r="G165" s="9">
        <f t="shared" si="42"/>
        <v>1.062170630425874</v>
      </c>
      <c r="H165" s="9">
        <f t="shared" si="43"/>
        <v>1.5841938467342307</v>
      </c>
      <c r="I165" s="9">
        <f t="shared" si="44"/>
        <v>4.0696731219307765</v>
      </c>
      <c r="J165" s="9">
        <f t="shared" si="45"/>
        <v>8.1271649301576137</v>
      </c>
      <c r="K165" s="11">
        <f t="shared" si="46"/>
        <v>0.64516129032258063</v>
      </c>
      <c r="L165" s="11">
        <f t="shared" si="47"/>
        <v>0.25706940874035988</v>
      </c>
      <c r="M165" s="11">
        <f t="shared" si="48"/>
        <v>0.1297016861219196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-0.22942850483609079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0.21833852129322223</v>
      </c>
      <c r="Q165" s="11">
        <f>2*'OddsRatio_working_3-way'!K165*'OddsRatio_working_3-way'!L165*'OddsRatio_working_3-way'!M165</f>
        <v>4.3022368727728529E-2</v>
      </c>
      <c r="R165" s="11">
        <f t="shared" si="49"/>
        <v>0</v>
      </c>
      <c r="S165" s="11">
        <f t="shared" si="50"/>
        <v>-0.9516625732674695</v>
      </c>
      <c r="T165" s="11">
        <f t="shared" si="51"/>
        <v>-0.18751971887043739</v>
      </c>
      <c r="U165" s="11">
        <f>'OddsRatio_working_3-way'!S165-'OddsRatio_working_3-way'!R165^2/3</f>
        <v>-0.9516625732674695</v>
      </c>
      <c r="V165" s="11">
        <f>'OddsRatio_working_3-way'!S165*'OddsRatio_working_3-way'!R165/3-2*'OddsRatio_working_3-way'!R165^3/27-'OddsRatio_working_3-way'!T165</f>
        <v>0.18751971887043739</v>
      </c>
      <c r="W165" s="11">
        <f>'OddsRatio_working_3-way'!V165^2+4*'OddsRatio_working_3-way'!U165^3/27</f>
        <v>-9.2522917930219384E-2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0.17866628311986235</v>
      </c>
      <c r="Y165" s="11">
        <f>IF('OddsRatio_working_3-way'!W165&gt;=0,IF('OddsRatio_working_3-way'!V165+SQRT('OddsRatio_working_3-way'!W165)&gt;0,0,PI()),ACOS('OddsRatio_working_3-way'!V165/(2*'OddsRatio_working_3-way'!X165)))</f>
        <v>1.018343841010922</v>
      </c>
      <c r="Z165" s="11">
        <f>'OddsRatio_working_3-way'!X165^(1/3)*COS('OddsRatio_working_3-way'!Y165/3)</f>
        <v>0.531085315212937</v>
      </c>
      <c r="AA165" s="11">
        <f>'OddsRatio_working_3-way'!X165^(1/3)*COS(('OddsRatio_working_3-way'!Y165+2*PI())/3)</f>
        <v>-0.42795243037507025</v>
      </c>
      <c r="AB165" s="11">
        <f>'OddsRatio_working_3-way'!X165^(1/3)*COS(('OddsRatio_working_3-way'!Y165+4*PI())/3)</f>
        <v>-0.10313288483786695</v>
      </c>
      <c r="AC165" s="11">
        <f>'OddsRatio_working_3-way'!X165^(1/3)*SIN('OddsRatio_working_3-way'!Y165/3)</f>
        <v>0.18753465205395645</v>
      </c>
      <c r="AD165" s="11">
        <f>'OddsRatio_working_3-way'!X165^(1/3)*SIN(('OddsRatio_working_3-way'!Y165+2*PI())/3)</f>
        <v>0.36616604852429158</v>
      </c>
      <c r="AE165" s="11">
        <f>'OddsRatio_working_3-way'!X165^(1/3)*SIN(('OddsRatio_working_3-way'!Y165+4*PI())/3)</f>
        <v>-0.55370070057824783</v>
      </c>
      <c r="AF165" s="11">
        <f>-'OddsRatio_working_3-way'!U165/(3*'OddsRatio_working_3-way'!X165^(1/3))*COS(('OddsRatio_working_3-way'!Y165)/3)</f>
        <v>0.531085315212937</v>
      </c>
      <c r="AG165" s="11">
        <f>-'OddsRatio_working_3-way'!U165/(3*'OddsRatio_working_3-way'!X165^(1/3))*COS(('OddsRatio_working_3-way'!Y165+2*PI())/3)</f>
        <v>-0.42795243037507025</v>
      </c>
      <c r="AH165" s="11">
        <f>-'OddsRatio_working_3-way'!U165/(3*'OddsRatio_working_3-way'!X165^(1/3))*COS(('OddsRatio_working_3-way'!Y165+4*PI())/3)</f>
        <v>-0.10313288483786695</v>
      </c>
      <c r="AI165" s="11">
        <f>'OddsRatio_working_3-way'!U165/(3*'OddsRatio_working_3-way'!X165^(1/3))*SIN(('OddsRatio_working_3-way'!Y165)/3)</f>
        <v>-0.18753465205395645</v>
      </c>
      <c r="AJ165" s="11">
        <f>'OddsRatio_working_3-way'!U165/(3*'OddsRatio_working_3-way'!X165^(1/3))*SIN(('OddsRatio_working_3-way'!Y165+2*PI())/3)</f>
        <v>-0.36616604852429158</v>
      </c>
      <c r="AK165" s="11">
        <f>'OddsRatio_working_3-way'!U165/(3*'OddsRatio_working_3-way'!X165^(1/3))*SIN(('OddsRatio_working_3-way'!Y165+4*PI())/3)</f>
        <v>0.55370070057824783</v>
      </c>
      <c r="AL165" s="11">
        <f>'OddsRatio_working_3-way'!Z165+'OddsRatio_working_3-way'!AF165</f>
        <v>1.062170630425874</v>
      </c>
      <c r="AM165" s="11">
        <f>'OddsRatio_working_3-way'!AA165+'OddsRatio_working_3-way'!AG165</f>
        <v>-0.85590486075014049</v>
      </c>
      <c r="AN165" s="11">
        <f>'OddsRatio_working_3-way'!AB165+'OddsRatio_working_3-way'!AH165</f>
        <v>-0.2062657696757339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1.062170630425874</v>
      </c>
      <c r="AS165" s="11">
        <f>IF(('OddsRatio_working_3-way'!X165=0),IF(Q165&gt;0,-Q165^(1/3),(-Q165)^(1/3)),'OddsRatio_working_3-way'!AM165-'OddsRatio_working_3-way'!R165/3)</f>
        <v>-0.85590486075014049</v>
      </c>
      <c r="AT165" s="11">
        <f>IF(('OddsRatio_working_3-way'!X165=0),IF(Q165&gt;0,-Q165^(1/3),(-Q165)^(1/3)),'OddsRatio_working_3-way'!AN165-'OddsRatio_working_3-way'!R165/3)</f>
        <v>-0.2062657696757339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4.76</v>
      </c>
      <c r="B166" s="4">
        <f>IF('True_Odds_Calculator_3-way'!B167="","",'True_Odds_Calculator_3-way'!B167)</f>
        <v>3.74</v>
      </c>
      <c r="C166" s="4">
        <f>IF('True_Odds_Calculator_3-way'!C167="","",'True_Odds_Calculator_3-way'!C167)</f>
        <v>1.81</v>
      </c>
      <c r="D166" s="9">
        <f t="shared" si="39"/>
        <v>0.20198710954474233</v>
      </c>
      <c r="E166" s="9">
        <f t="shared" si="40"/>
        <v>0.25779518317723144</v>
      </c>
      <c r="F166" s="9">
        <f t="shared" si="41"/>
        <v>0.54021770727802643</v>
      </c>
      <c r="G166" s="9">
        <f t="shared" si="42"/>
        <v>1.050747601389618</v>
      </c>
      <c r="H166" s="9">
        <f t="shared" si="43"/>
        <v>4.9508109812249632</v>
      </c>
      <c r="I166" s="9">
        <f t="shared" si="44"/>
        <v>3.8790484278075539</v>
      </c>
      <c r="J166" s="9">
        <f t="shared" si="45"/>
        <v>1.8511055571255899</v>
      </c>
      <c r="K166" s="11">
        <f t="shared" si="46"/>
        <v>0.21008403361344538</v>
      </c>
      <c r="L166" s="11">
        <f t="shared" si="47"/>
        <v>0.26737967914438499</v>
      </c>
      <c r="M166" s="11">
        <f t="shared" si="48"/>
        <v>0.5524861878453039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-0.25898004192370361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0.22686121158659339</v>
      </c>
      <c r="Q166" s="11">
        <f>2*'OddsRatio_working_3-way'!K166*'OddsRatio_working_3-way'!L166*'OddsRatio_working_3-way'!M166</f>
        <v>6.2068730940244447E-2</v>
      </c>
      <c r="R166" s="11">
        <f t="shared" si="49"/>
        <v>0</v>
      </c>
      <c r="S166" s="11">
        <f t="shared" si="50"/>
        <v>-0.87597951526097706</v>
      </c>
      <c r="T166" s="11">
        <f t="shared" si="51"/>
        <v>-0.239666078046779</v>
      </c>
      <c r="U166" s="11">
        <f>'OddsRatio_working_3-way'!S166-'OddsRatio_working_3-way'!R166^2/3</f>
        <v>-0.87597951526097706</v>
      </c>
      <c r="V166" s="11">
        <f>'OddsRatio_working_3-way'!S166*'OddsRatio_working_3-way'!R166/3-2*'OddsRatio_working_3-way'!R166^3/27-'OddsRatio_working_3-way'!T166</f>
        <v>0.239666078046779</v>
      </c>
      <c r="W166" s="11">
        <f>'OddsRatio_working_3-way'!V166^2+4*'OddsRatio_working_3-way'!U166^3/27</f>
        <v>-4.2141536753895557E-2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0.15778257644637153</v>
      </c>
      <c r="Y166" s="11">
        <f>IF('OddsRatio_working_3-way'!W166&gt;=0,IF('OddsRatio_working_3-way'!V166+SQRT('OddsRatio_working_3-way'!W166)&gt;0,0,PI()),ACOS('OddsRatio_working_3-way'!V166/(2*'OddsRatio_working_3-way'!X166)))</f>
        <v>0.70827973837852665</v>
      </c>
      <c r="Z166" s="11">
        <f>'OddsRatio_working_3-way'!X166^(1/3)*COS('OddsRatio_working_3-way'!Y166/3)</f>
        <v>0.5253738006948091</v>
      </c>
      <c r="AA166" s="11">
        <f>'OddsRatio_working_3-way'!X166^(1/3)*COS(('OddsRatio_working_3-way'!Y166+2*PI())/3)</f>
        <v>-0.37214765118012338</v>
      </c>
      <c r="AB166" s="11">
        <f>'OddsRatio_working_3-way'!X166^(1/3)*COS(('OddsRatio_working_3-way'!Y166+4*PI())/3)</f>
        <v>-0.1532261495146858</v>
      </c>
      <c r="AC166" s="11">
        <f>'OddsRatio_working_3-way'!X166^(1/3)*SIN('OddsRatio_working_3-way'!Y166/3)</f>
        <v>0.12639438791793758</v>
      </c>
      <c r="AD166" s="11">
        <f>'OddsRatio_working_3-way'!X166^(1/3)*SIN(('OddsRatio_working_3-way'!Y166+2*PI())/3)</f>
        <v>0.39178986392551846</v>
      </c>
      <c r="AE166" s="11">
        <f>'OddsRatio_working_3-way'!X166^(1/3)*SIN(('OddsRatio_working_3-way'!Y166+4*PI())/3)</f>
        <v>-0.51818425184345596</v>
      </c>
      <c r="AF166" s="11">
        <f>-'OddsRatio_working_3-way'!U166/(3*'OddsRatio_working_3-way'!X166^(1/3))*COS(('OddsRatio_working_3-way'!Y166)/3)</f>
        <v>0.52537380069480899</v>
      </c>
      <c r="AG166" s="11">
        <f>-'OddsRatio_working_3-way'!U166/(3*'OddsRatio_working_3-way'!X166^(1/3))*COS(('OddsRatio_working_3-way'!Y166+2*PI())/3)</f>
        <v>-0.37214765118012333</v>
      </c>
      <c r="AH166" s="11">
        <f>-'OddsRatio_working_3-way'!U166/(3*'OddsRatio_working_3-way'!X166^(1/3))*COS(('OddsRatio_working_3-way'!Y166+4*PI())/3)</f>
        <v>-0.15322614951468577</v>
      </c>
      <c r="AI166" s="11">
        <f>'OddsRatio_working_3-way'!U166/(3*'OddsRatio_working_3-way'!X166^(1/3))*SIN(('OddsRatio_working_3-way'!Y166)/3)</f>
        <v>-0.12639438791793756</v>
      </c>
      <c r="AJ166" s="11">
        <f>'OddsRatio_working_3-way'!U166/(3*'OddsRatio_working_3-way'!X166^(1/3))*SIN(('OddsRatio_working_3-way'!Y166+2*PI())/3)</f>
        <v>-0.3917898639255184</v>
      </c>
      <c r="AK166" s="11">
        <f>'OddsRatio_working_3-way'!U166/(3*'OddsRatio_working_3-way'!X166^(1/3))*SIN(('OddsRatio_working_3-way'!Y166+4*PI())/3)</f>
        <v>0.51818425184345596</v>
      </c>
      <c r="AL166" s="11">
        <f>'OddsRatio_working_3-way'!Z166+'OddsRatio_working_3-way'!AF166</f>
        <v>1.050747601389618</v>
      </c>
      <c r="AM166" s="11">
        <f>'OddsRatio_working_3-way'!AA166+'OddsRatio_working_3-way'!AG166</f>
        <v>-0.74429530236024677</v>
      </c>
      <c r="AN166" s="11">
        <f>'OddsRatio_working_3-way'!AB166+'OddsRatio_working_3-way'!AH166</f>
        <v>-0.30645229902937154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1.050747601389618</v>
      </c>
      <c r="AS166" s="11">
        <f>IF(('OddsRatio_working_3-way'!X166=0),IF(Q166&gt;0,-Q166^(1/3),(-Q166)^(1/3)),'OddsRatio_working_3-way'!AM166-'OddsRatio_working_3-way'!R166/3)</f>
        <v>-0.74429530236024677</v>
      </c>
      <c r="AT166" s="11">
        <f>IF(('OddsRatio_working_3-way'!X166=0),IF(Q166&gt;0,-Q166^(1/3),(-Q166)^(1/3)),'OddsRatio_working_3-way'!AN166-'OddsRatio_working_3-way'!R166/3)</f>
        <v>-0.30645229902937154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2.77</v>
      </c>
      <c r="B167" s="4">
        <f>IF('True_Odds_Calculator_3-way'!B168="","",'True_Odds_Calculator_3-way'!B168)</f>
        <v>3.11</v>
      </c>
      <c r="C167" s="4">
        <f>IF('True_Odds_Calculator_3-way'!C168="","",'True_Odds_Calculator_3-way'!C168)</f>
        <v>2.89</v>
      </c>
      <c r="D167" s="9">
        <f t="shared" si="39"/>
        <v>0.35123976182876687</v>
      </c>
      <c r="E167" s="9">
        <f t="shared" si="40"/>
        <v>0.31231844630983918</v>
      </c>
      <c r="F167" s="9">
        <f t="shared" si="41"/>
        <v>0.33644179186139367</v>
      </c>
      <c r="G167" s="9">
        <f t="shared" si="42"/>
        <v>1.043535635310658</v>
      </c>
      <c r="H167" s="9">
        <f t="shared" si="43"/>
        <v>2.8470580744998646</v>
      </c>
      <c r="I167" s="9">
        <f t="shared" si="44"/>
        <v>3.2018601905054891</v>
      </c>
      <c r="J167" s="9">
        <f t="shared" si="45"/>
        <v>2.9722823507371436</v>
      </c>
      <c r="K167" s="11">
        <f t="shared" si="46"/>
        <v>0.36101083032490977</v>
      </c>
      <c r="L167" s="11">
        <f t="shared" si="47"/>
        <v>0.32154340836012862</v>
      </c>
      <c r="M167" s="11">
        <f t="shared" si="48"/>
        <v>0.34602076124567471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-0.28351727430737894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0.23175964251657555</v>
      </c>
      <c r="Q167" s="11">
        <f>2*'OddsRatio_working_3-way'!K167*'OddsRatio_working_3-way'!L167*'OddsRatio_working_3-way'!M167</f>
        <v>8.0332631721516654E-2</v>
      </c>
      <c r="R167" s="11">
        <f t="shared" si="49"/>
        <v>0</v>
      </c>
      <c r="S167" s="11">
        <f t="shared" si="50"/>
        <v>-0.81744452108872323</v>
      </c>
      <c r="T167" s="11">
        <f t="shared" si="51"/>
        <v>-0.28334298824565796</v>
      </c>
      <c r="U167" s="11">
        <f>'OddsRatio_working_3-way'!S167-'OddsRatio_working_3-way'!R167^2/3</f>
        <v>-0.81744452108872323</v>
      </c>
      <c r="V167" s="11">
        <f>'OddsRatio_working_3-way'!S167*'OddsRatio_working_3-way'!R167/3-2*'OddsRatio_working_3-way'!R167^3/27-'OddsRatio_working_3-way'!T167</f>
        <v>0.28334298824565796</v>
      </c>
      <c r="W167" s="11">
        <f>'OddsRatio_working_3-way'!V167^2+4*'OddsRatio_working_3-way'!U167^3/27</f>
        <v>-6.3958600668082011E-4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0.14223469600862151</v>
      </c>
      <c r="Y167" s="11">
        <f>IF('OddsRatio_working_3-way'!W167&gt;=0,IF('OddsRatio_working_3-way'!V167+SQRT('OddsRatio_working_3-way'!W167)&gt;0,0,PI()),ACOS('OddsRatio_working_3-way'!V167/(2*'OddsRatio_working_3-way'!X167)))</f>
        <v>8.9020019025683128E-2</v>
      </c>
      <c r="Z167" s="11">
        <f>'OddsRatio_working_3-way'!X167^(1/3)*COS('OddsRatio_working_3-way'!Y167/3)</f>
        <v>0.52176781765532898</v>
      </c>
      <c r="AA167" s="11">
        <f>'OddsRatio_working_3-way'!X167^(1/3)*COS(('OddsRatio_working_3-way'!Y167+2*PI())/3)</f>
        <v>-0.27429616503522947</v>
      </c>
      <c r="AB167" s="11">
        <f>'OddsRatio_working_3-way'!X167^(1/3)*COS(('OddsRatio_working_3-way'!Y167+4*PI())/3)</f>
        <v>-0.2474716526200994</v>
      </c>
      <c r="AC167" s="11">
        <f>'OddsRatio_working_3-way'!X167^(1/3)*SIN('OddsRatio_working_3-way'!Y167/3)</f>
        <v>1.5487139463755814E-2</v>
      </c>
      <c r="AD167" s="11">
        <f>'OddsRatio_working_3-way'!X167^(1/3)*SIN(('OddsRatio_working_3-way'!Y167+2*PI())/3)</f>
        <v>0.44412061523480373</v>
      </c>
      <c r="AE167" s="11">
        <f>'OddsRatio_working_3-way'!X167^(1/3)*SIN(('OddsRatio_working_3-way'!Y167+4*PI())/3)</f>
        <v>-0.45960775469855952</v>
      </c>
      <c r="AF167" s="11">
        <f>-'OddsRatio_working_3-way'!U167/(3*'OddsRatio_working_3-way'!X167^(1/3))*COS(('OddsRatio_working_3-way'!Y167)/3)</f>
        <v>0.52176781765532898</v>
      </c>
      <c r="AG167" s="11">
        <f>-'OddsRatio_working_3-way'!U167/(3*'OddsRatio_working_3-way'!X167^(1/3))*COS(('OddsRatio_working_3-way'!Y167+2*PI())/3)</f>
        <v>-0.27429616503522947</v>
      </c>
      <c r="AH167" s="11">
        <f>-'OddsRatio_working_3-way'!U167/(3*'OddsRatio_working_3-way'!X167^(1/3))*COS(('OddsRatio_working_3-way'!Y167+4*PI())/3)</f>
        <v>-0.2474716526200994</v>
      </c>
      <c r="AI167" s="11">
        <f>'OddsRatio_working_3-way'!U167/(3*'OddsRatio_working_3-way'!X167^(1/3))*SIN(('OddsRatio_working_3-way'!Y167)/3)</f>
        <v>-1.5487139463755814E-2</v>
      </c>
      <c r="AJ167" s="11">
        <f>'OddsRatio_working_3-way'!U167/(3*'OddsRatio_working_3-way'!X167^(1/3))*SIN(('OddsRatio_working_3-way'!Y167+2*PI())/3)</f>
        <v>-0.44412061523480373</v>
      </c>
      <c r="AK167" s="11">
        <f>'OddsRatio_working_3-way'!U167/(3*'OddsRatio_working_3-way'!X167^(1/3))*SIN(('OddsRatio_working_3-way'!Y167+4*PI())/3)</f>
        <v>0.45960775469855952</v>
      </c>
      <c r="AL167" s="11">
        <f>'OddsRatio_working_3-way'!Z167+'OddsRatio_working_3-way'!AF167</f>
        <v>1.043535635310658</v>
      </c>
      <c r="AM167" s="11">
        <f>'OddsRatio_working_3-way'!AA167+'OddsRatio_working_3-way'!AG167</f>
        <v>-0.54859233007045893</v>
      </c>
      <c r="AN167" s="11">
        <f>'OddsRatio_working_3-way'!AB167+'OddsRatio_working_3-way'!AH167</f>
        <v>-0.49494330524019881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1.043535635310658</v>
      </c>
      <c r="AS167" s="11">
        <f>IF(('OddsRatio_working_3-way'!X167=0),IF(Q167&gt;0,-Q167^(1/3),(-Q167)^(1/3)),'OddsRatio_working_3-way'!AM167-'OddsRatio_working_3-way'!R167/3)</f>
        <v>-0.54859233007045893</v>
      </c>
      <c r="AT167" s="11">
        <f>IF(('OddsRatio_working_3-way'!X167=0),IF(Q167&gt;0,-Q167^(1/3),(-Q167)^(1/3)),'OddsRatio_working_3-way'!AN167-'OddsRatio_working_3-way'!R167/3)</f>
        <v>-0.49494330524019881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1.88</v>
      </c>
      <c r="B168" s="4">
        <f>IF('True_Odds_Calculator_3-way'!B169="","",'True_Odds_Calculator_3-way'!B169)</f>
        <v>3.33</v>
      </c>
      <c r="C168" s="4">
        <f>IF('True_Odds_Calculator_3-way'!C169="","",'True_Odds_Calculator_3-way'!C169)</f>
        <v>4.9000000000000004</v>
      </c>
      <c r="D168" s="9">
        <f t="shared" si="39"/>
        <v>0.51723507078181041</v>
      </c>
      <c r="E168" s="9">
        <f t="shared" si="40"/>
        <v>0.28807862476409346</v>
      </c>
      <c r="F168" s="9">
        <f t="shared" si="41"/>
        <v>0.19468630445409615</v>
      </c>
      <c r="G168" s="9">
        <f t="shared" si="42"/>
        <v>1.0606328562485168</v>
      </c>
      <c r="H168" s="9">
        <f t="shared" si="43"/>
        <v>1.933356913498695</v>
      </c>
      <c r="I168" s="9">
        <f t="shared" si="44"/>
        <v>3.4712745550590447</v>
      </c>
      <c r="J168" s="9">
        <f t="shared" si="45"/>
        <v>5.1364681393692164</v>
      </c>
      <c r="K168" s="11">
        <f t="shared" si="46"/>
        <v>0.53191489361702127</v>
      </c>
      <c r="L168" s="11">
        <f t="shared" si="47"/>
        <v>0.3003003003003003</v>
      </c>
      <c r="M168" s="11">
        <f t="shared" si="48"/>
        <v>0.2040816326530612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-0.26067839441699636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0.23177758740068771</v>
      </c>
      <c r="Q168" s="11">
        <f>2*'OddsRatio_working_3-way'!K168*'OddsRatio_working_3-way'!L168*'OddsRatio_working_3-way'!M168</f>
        <v>6.5197633586691325E-2</v>
      </c>
      <c r="R168" s="11">
        <f t="shared" si="49"/>
        <v>0</v>
      </c>
      <c r="S168" s="11">
        <f t="shared" si="50"/>
        <v>-0.88913232690056687</v>
      </c>
      <c r="T168" s="11">
        <f t="shared" si="51"/>
        <v>-0.25010754624488513</v>
      </c>
      <c r="U168" s="11">
        <f>'OddsRatio_working_3-way'!S168-'OddsRatio_working_3-way'!R168^2/3</f>
        <v>-0.88913232690056687</v>
      </c>
      <c r="V168" s="11">
        <f>'OddsRatio_working_3-way'!S168*'OddsRatio_working_3-way'!R168/3-2*'OddsRatio_working_3-way'!R168^3/27-'OddsRatio_working_3-way'!T168</f>
        <v>0.25010754624488513</v>
      </c>
      <c r="W168" s="11">
        <f>'OddsRatio_working_3-way'!V168^2+4*'OddsRatio_working_3-way'!U168^3/27</f>
        <v>-4.1580905368803461E-2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0.1613495352158171</v>
      </c>
      <c r="Y168" s="11">
        <f>IF('OddsRatio_working_3-way'!W168&gt;=0,IF('OddsRatio_working_3-way'!V168+SQRT('OddsRatio_working_3-way'!W168)&gt;0,0,PI()),ACOS('OddsRatio_working_3-way'!V168/(2*'OddsRatio_working_3-way'!X168)))</f>
        <v>0.68400391530164983</v>
      </c>
      <c r="Z168" s="11">
        <f>'OddsRatio_working_3-way'!X168^(1/3)*COS('OddsRatio_working_3-way'!Y168/3)</f>
        <v>0.53031642812425839</v>
      </c>
      <c r="AA168" s="11">
        <f>'OddsRatio_working_3-way'!X168^(1/3)*COS(('OddsRatio_working_3-way'!Y168+2*PI())/3)</f>
        <v>-0.37172484238116682</v>
      </c>
      <c r="AB168" s="11">
        <f>'OddsRatio_working_3-way'!X168^(1/3)*COS(('OddsRatio_working_3-way'!Y168+4*PI())/3)</f>
        <v>-0.15859158574309173</v>
      </c>
      <c r="AC168" s="11">
        <f>'OddsRatio_working_3-way'!X168^(1/3)*SIN('OddsRatio_working_3-way'!Y168/3)</f>
        <v>0.12305254309325438</v>
      </c>
      <c r="AD168" s="11">
        <f>'OddsRatio_working_3-way'!X168^(1/3)*SIN(('OddsRatio_working_3-way'!Y168+2*PI())/3)</f>
        <v>0.39774122725320499</v>
      </c>
      <c r="AE168" s="11">
        <f>'OddsRatio_working_3-way'!X168^(1/3)*SIN(('OddsRatio_working_3-way'!Y168+4*PI())/3)</f>
        <v>-0.52079377034645924</v>
      </c>
      <c r="AF168" s="11">
        <f>-'OddsRatio_working_3-way'!U168/(3*'OddsRatio_working_3-way'!X168^(1/3))*COS(('OddsRatio_working_3-way'!Y168)/3)</f>
        <v>0.53031642812425839</v>
      </c>
      <c r="AG168" s="11">
        <f>-'OddsRatio_working_3-way'!U168/(3*'OddsRatio_working_3-way'!X168^(1/3))*COS(('OddsRatio_working_3-way'!Y168+2*PI())/3)</f>
        <v>-0.37172484238116682</v>
      </c>
      <c r="AH168" s="11">
        <f>-'OddsRatio_working_3-way'!U168/(3*'OddsRatio_working_3-way'!X168^(1/3))*COS(('OddsRatio_working_3-way'!Y168+4*PI())/3)</f>
        <v>-0.15859158574309173</v>
      </c>
      <c r="AI168" s="11">
        <f>'OddsRatio_working_3-way'!U168/(3*'OddsRatio_working_3-way'!X168^(1/3))*SIN(('OddsRatio_working_3-way'!Y168)/3)</f>
        <v>-0.12305254309325438</v>
      </c>
      <c r="AJ168" s="11">
        <f>'OddsRatio_working_3-way'!U168/(3*'OddsRatio_working_3-way'!X168^(1/3))*SIN(('OddsRatio_working_3-way'!Y168+2*PI())/3)</f>
        <v>-0.39774122725320499</v>
      </c>
      <c r="AK168" s="11">
        <f>'OddsRatio_working_3-way'!U168/(3*'OddsRatio_working_3-way'!X168^(1/3))*SIN(('OddsRatio_working_3-way'!Y168+4*PI())/3)</f>
        <v>0.52079377034645924</v>
      </c>
      <c r="AL168" s="11">
        <f>'OddsRatio_working_3-way'!Z168+'OddsRatio_working_3-way'!AF168</f>
        <v>1.0606328562485168</v>
      </c>
      <c r="AM168" s="11">
        <f>'OddsRatio_working_3-way'!AA168+'OddsRatio_working_3-way'!AG168</f>
        <v>-0.74344968476233364</v>
      </c>
      <c r="AN168" s="11">
        <f>'OddsRatio_working_3-way'!AB168+'OddsRatio_working_3-way'!AH168</f>
        <v>-0.31718317148618347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1.0606328562485168</v>
      </c>
      <c r="AS168" s="11">
        <f>IF(('OddsRatio_working_3-way'!X168=0),IF(Q168&gt;0,-Q168^(1/3),(-Q168)^(1/3)),'OddsRatio_working_3-way'!AM168-'OddsRatio_working_3-way'!R168/3)</f>
        <v>-0.74344968476233364</v>
      </c>
      <c r="AT168" s="11">
        <f>IF(('OddsRatio_working_3-way'!X168=0),IF(Q168&gt;0,-Q168^(1/3),(-Q168)^(1/3)),'OddsRatio_working_3-way'!AN168-'OddsRatio_working_3-way'!R168/3)</f>
        <v>-0.31718317148618347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1.56</v>
      </c>
      <c r="B169" s="4">
        <f>IF('True_Odds_Calculator_3-way'!B170="","",'True_Odds_Calculator_3-way'!B170)</f>
        <v>4.12</v>
      </c>
      <c r="C169" s="4">
        <f>IF('True_Odds_Calculator_3-way'!C170="","",'True_Odds_Calculator_3-way'!C170)</f>
        <v>6.45</v>
      </c>
      <c r="D169" s="9">
        <f t="shared" si="39"/>
        <v>0.62435415960250606</v>
      </c>
      <c r="E169" s="9">
        <f t="shared" si="40"/>
        <v>0.22977528295237387</v>
      </c>
      <c r="F169" s="9">
        <f t="shared" si="41"/>
        <v>0.14587055744512026</v>
      </c>
      <c r="G169" s="9">
        <f t="shared" si="42"/>
        <v>1.0743840386904999</v>
      </c>
      <c r="H169" s="9">
        <f t="shared" si="43"/>
        <v>1.60165506166668</v>
      </c>
      <c r="I169" s="9">
        <f t="shared" si="44"/>
        <v>4.3520782007143586</v>
      </c>
      <c r="J169" s="9">
        <f t="shared" si="45"/>
        <v>6.8553930108632253</v>
      </c>
      <c r="K169" s="11">
        <f t="shared" si="46"/>
        <v>0.64102564102564097</v>
      </c>
      <c r="L169" s="11">
        <f t="shared" si="47"/>
        <v>0.24271844660194175</v>
      </c>
      <c r="M169" s="11">
        <f t="shared" si="48"/>
        <v>0.15503875968992248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-0.22969820124934159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0.22023647559885989</v>
      </c>
      <c r="Q169" s="11">
        <f>2*'OddsRatio_working_3-way'!K169*'OddsRatio_working_3-way'!L169*'OddsRatio_working_3-way'!M169</f>
        <v>4.8244572967986829E-2</v>
      </c>
      <c r="R169" s="11">
        <f t="shared" si="49"/>
        <v>0</v>
      </c>
      <c r="S169" s="11">
        <f t="shared" si="50"/>
        <v>-0.9588080115603046</v>
      </c>
      <c r="T169" s="11">
        <f t="shared" si="51"/>
        <v>-0.21003461370433835</v>
      </c>
      <c r="U169" s="11">
        <f>'OddsRatio_working_3-way'!S169-'OddsRatio_working_3-way'!R169^2/3</f>
        <v>-0.9588080115603046</v>
      </c>
      <c r="V169" s="11">
        <f>'OddsRatio_working_3-way'!S169*'OddsRatio_working_3-way'!R169/3-2*'OddsRatio_working_3-way'!R169^3/27-'OddsRatio_working_3-way'!T169</f>
        <v>0.21003461370433835</v>
      </c>
      <c r="W169" s="11">
        <f>'OddsRatio_working_3-way'!V169^2+4*'OddsRatio_working_3-way'!U169^3/27</f>
        <v>-8.6469828553811245E-2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0.18068229541638955</v>
      </c>
      <c r="Y169" s="11">
        <f>IF('OddsRatio_working_3-way'!W169&gt;=0,IF('OddsRatio_working_3-way'!V169+SQRT('OddsRatio_working_3-way'!W169)&gt;0,0,PI()),ACOS('OddsRatio_working_3-way'!V169/(2*'OddsRatio_working_3-way'!X169)))</f>
        <v>0.95056142424321799</v>
      </c>
      <c r="Z169" s="11">
        <f>'OddsRatio_working_3-way'!X169^(1/3)*COS('OddsRatio_working_3-way'!Y169/3)</f>
        <v>0.53719201934524996</v>
      </c>
      <c r="AA169" s="11">
        <f>'OddsRatio_working_3-way'!X169^(1/3)*COS(('OddsRatio_working_3-way'!Y169+2*PI())/3)</f>
        <v>-0.42114289968977864</v>
      </c>
      <c r="AB169" s="11">
        <f>'OddsRatio_working_3-way'!X169^(1/3)*COS(('OddsRatio_working_3-way'!Y169+4*PI())/3)</f>
        <v>-0.11604911965547132</v>
      </c>
      <c r="AC169" s="11">
        <f>'OddsRatio_working_3-way'!X169^(1/3)*SIN('OddsRatio_working_3-way'!Y169/3)</f>
        <v>0.17614597603088777</v>
      </c>
      <c r="AD169" s="11">
        <f>'OddsRatio_working_3-way'!X169^(1/3)*SIN(('OddsRatio_working_3-way'!Y169+2*PI())/3)</f>
        <v>0.37714894744780431</v>
      </c>
      <c r="AE169" s="11">
        <f>'OddsRatio_working_3-way'!X169^(1/3)*SIN(('OddsRatio_working_3-way'!Y169+4*PI())/3)</f>
        <v>-0.55329492347869202</v>
      </c>
      <c r="AF169" s="11">
        <f>-'OddsRatio_working_3-way'!U169/(3*'OddsRatio_working_3-way'!X169^(1/3))*COS(('OddsRatio_working_3-way'!Y169)/3)</f>
        <v>0.53719201934524996</v>
      </c>
      <c r="AG169" s="11">
        <f>-'OddsRatio_working_3-way'!U169/(3*'OddsRatio_working_3-way'!X169^(1/3))*COS(('OddsRatio_working_3-way'!Y169+2*PI())/3)</f>
        <v>-0.42114289968977864</v>
      </c>
      <c r="AH169" s="11">
        <f>-'OddsRatio_working_3-way'!U169/(3*'OddsRatio_working_3-way'!X169^(1/3))*COS(('OddsRatio_working_3-way'!Y169+4*PI())/3)</f>
        <v>-0.11604911965547132</v>
      </c>
      <c r="AI169" s="11">
        <f>'OddsRatio_working_3-way'!U169/(3*'OddsRatio_working_3-way'!X169^(1/3))*SIN(('OddsRatio_working_3-way'!Y169)/3)</f>
        <v>-0.17614597603088777</v>
      </c>
      <c r="AJ169" s="11">
        <f>'OddsRatio_working_3-way'!U169/(3*'OddsRatio_working_3-way'!X169^(1/3))*SIN(('OddsRatio_working_3-way'!Y169+2*PI())/3)</f>
        <v>-0.37714894744780431</v>
      </c>
      <c r="AK169" s="11">
        <f>'OddsRatio_working_3-way'!U169/(3*'OddsRatio_working_3-way'!X169^(1/3))*SIN(('OddsRatio_working_3-way'!Y169+4*PI())/3)</f>
        <v>0.55329492347869202</v>
      </c>
      <c r="AL169" s="11">
        <f>'OddsRatio_working_3-way'!Z169+'OddsRatio_working_3-way'!AF169</f>
        <v>1.0743840386904999</v>
      </c>
      <c r="AM169" s="11">
        <f>'OddsRatio_working_3-way'!AA169+'OddsRatio_working_3-way'!AG169</f>
        <v>-0.84228579937955728</v>
      </c>
      <c r="AN169" s="11">
        <f>'OddsRatio_working_3-way'!AB169+'OddsRatio_working_3-way'!AH169</f>
        <v>-0.23209823931094264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1.0743840386904999</v>
      </c>
      <c r="AS169" s="11">
        <f>IF(('OddsRatio_working_3-way'!X169=0),IF(Q169&gt;0,-Q169^(1/3),(-Q169)^(1/3)),'OddsRatio_working_3-way'!AM169-'OddsRatio_working_3-way'!R169/3)</f>
        <v>-0.84228579937955728</v>
      </c>
      <c r="AT169" s="11">
        <f>IF(('OddsRatio_working_3-way'!X169=0),IF(Q169&gt;0,-Q169^(1/3),(-Q169)^(1/3)),'OddsRatio_working_3-way'!AN169-'OddsRatio_working_3-way'!R169/3)</f>
        <v>-0.23209823931094264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1.64</v>
      </c>
      <c r="B170" s="4">
        <f>IF('True_Odds_Calculator_3-way'!B171="","",'True_Odds_Calculator_3-way'!B171)</f>
        <v>3.75</v>
      </c>
      <c r="C170" s="4">
        <f>IF('True_Odds_Calculator_3-way'!C171="","",'True_Odds_Calculator_3-way'!C171)</f>
        <v>6.25</v>
      </c>
      <c r="D170" s="9">
        <f t="shared" si="39"/>
        <v>0.59427441696499717</v>
      </c>
      <c r="E170" s="9">
        <f t="shared" si="40"/>
        <v>0.2542212833998958</v>
      </c>
      <c r="F170" s="9">
        <f t="shared" si="41"/>
        <v>0.15150429963510698</v>
      </c>
      <c r="G170" s="9">
        <f t="shared" si="42"/>
        <v>1.0667567127149797</v>
      </c>
      <c r="H170" s="9">
        <f t="shared" si="43"/>
        <v>1.6827242961375874</v>
      </c>
      <c r="I170" s="9">
        <f t="shared" si="44"/>
        <v>3.9335809599661942</v>
      </c>
      <c r="J170" s="9">
        <f t="shared" si="45"/>
        <v>6.6004727417536433</v>
      </c>
      <c r="K170" s="11">
        <f t="shared" si="46"/>
        <v>0.6097560975609756</v>
      </c>
      <c r="L170" s="11">
        <f t="shared" si="47"/>
        <v>0.26666666666666666</v>
      </c>
      <c r="M170" s="11">
        <f t="shared" si="48"/>
        <v>0.16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-0.24039024390243902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0.22478048780487805</v>
      </c>
      <c r="Q170" s="11">
        <f>2*'OddsRatio_working_3-way'!K170*'OddsRatio_working_3-way'!L170*'OddsRatio_working_3-way'!M170</f>
        <v>5.2032520325203252E-2</v>
      </c>
      <c r="R170" s="11">
        <f t="shared" si="49"/>
        <v>0</v>
      </c>
      <c r="S170" s="11">
        <f t="shared" si="50"/>
        <v>-0.93506493506493515</v>
      </c>
      <c r="T170" s="11">
        <f t="shared" si="51"/>
        <v>-0.21645021645021645</v>
      </c>
      <c r="U170" s="11">
        <f>'OddsRatio_working_3-way'!S170-'OddsRatio_working_3-way'!R170^2/3</f>
        <v>-0.93506493506493515</v>
      </c>
      <c r="V170" s="11">
        <f>'OddsRatio_working_3-way'!S170*'OddsRatio_working_3-way'!R170/3-2*'OddsRatio_working_3-way'!R170^3/27-'OddsRatio_working_3-way'!T170</f>
        <v>0.21645021645021645</v>
      </c>
      <c r="W170" s="11">
        <f>'OddsRatio_working_3-way'!V170^2+4*'OddsRatio_working_3-way'!U170^3/27</f>
        <v>-7.4270887561493096E-2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0.17401263155503874</v>
      </c>
      <c r="Y170" s="11">
        <f>IF('OddsRatio_working_3-way'!W170&gt;=0,IF('OddsRatio_working_3-way'!V170+SQRT('OddsRatio_working_3-way'!W170)&gt;0,0,PI()),ACOS('OddsRatio_working_3-way'!V170/(2*'OddsRatio_working_3-way'!X170)))</f>
        <v>0.89958086816220761</v>
      </c>
      <c r="Z170" s="11">
        <f>'OddsRatio_working_3-way'!X170^(1/3)*COS('OddsRatio_working_3-way'!Y170/3)</f>
        <v>0.53337835635748998</v>
      </c>
      <c r="AA170" s="11">
        <f>'OddsRatio_working_3-way'!X170^(1/3)*COS(('OddsRatio_working_3-way'!Y170+2*PI())/3)</f>
        <v>-0.40950682587422643</v>
      </c>
      <c r="AB170" s="11">
        <f>'OddsRatio_working_3-way'!X170^(1/3)*COS(('OddsRatio_working_3-way'!Y170+4*PI())/3)</f>
        <v>-0.12387153048326373</v>
      </c>
      <c r="AC170" s="11">
        <f>'OddsRatio_working_3-way'!X170^(1/3)*SIN('OddsRatio_working_3-way'!Y170/3)</f>
        <v>0.16491161468403065</v>
      </c>
      <c r="AD170" s="11">
        <f>'OddsRatio_working_3-way'!X170^(1/3)*SIN(('OddsRatio_working_3-way'!Y170+2*PI())/3)</f>
        <v>0.37946339909236021</v>
      </c>
      <c r="AE170" s="11">
        <f>'OddsRatio_working_3-way'!X170^(1/3)*SIN(('OddsRatio_working_3-way'!Y170+4*PI())/3)</f>
        <v>-0.54437501377639075</v>
      </c>
      <c r="AF170" s="11">
        <f>-'OddsRatio_working_3-way'!U170/(3*'OddsRatio_working_3-way'!X170^(1/3))*COS(('OddsRatio_working_3-way'!Y170)/3)</f>
        <v>0.53337835635748987</v>
      </c>
      <c r="AG170" s="11">
        <f>-'OddsRatio_working_3-way'!U170/(3*'OddsRatio_working_3-way'!X170^(1/3))*COS(('OddsRatio_working_3-way'!Y170+2*PI())/3)</f>
        <v>-0.40950682587422632</v>
      </c>
      <c r="AH170" s="11">
        <f>-'OddsRatio_working_3-way'!U170/(3*'OddsRatio_working_3-way'!X170^(1/3))*COS(('OddsRatio_working_3-way'!Y170+4*PI())/3)</f>
        <v>-0.1238715304832637</v>
      </c>
      <c r="AI170" s="11">
        <f>'OddsRatio_working_3-way'!U170/(3*'OddsRatio_working_3-way'!X170^(1/3))*SIN(('OddsRatio_working_3-way'!Y170)/3)</f>
        <v>-0.16491161468403062</v>
      </c>
      <c r="AJ170" s="11">
        <f>'OddsRatio_working_3-way'!U170/(3*'OddsRatio_working_3-way'!X170^(1/3))*SIN(('OddsRatio_working_3-way'!Y170+2*PI())/3)</f>
        <v>-0.3794633990923601</v>
      </c>
      <c r="AK170" s="11">
        <f>'OddsRatio_working_3-way'!U170/(3*'OddsRatio_working_3-way'!X170^(1/3))*SIN(('OddsRatio_working_3-way'!Y170+4*PI())/3)</f>
        <v>0.54437501377639064</v>
      </c>
      <c r="AL170" s="11">
        <f>'OddsRatio_working_3-way'!Z170+'OddsRatio_working_3-way'!AF170</f>
        <v>1.0667567127149797</v>
      </c>
      <c r="AM170" s="11">
        <f>'OddsRatio_working_3-way'!AA170+'OddsRatio_working_3-way'!AG170</f>
        <v>-0.81901365174845275</v>
      </c>
      <c r="AN170" s="11">
        <f>'OddsRatio_working_3-way'!AB170+'OddsRatio_working_3-way'!AH170</f>
        <v>-0.24774306096652743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1.0667567127149797</v>
      </c>
      <c r="AS170" s="11">
        <f>IF(('OddsRatio_working_3-way'!X170=0),IF(Q170&gt;0,-Q170^(1/3),(-Q170)^(1/3)),'OddsRatio_working_3-way'!AM170-'OddsRatio_working_3-way'!R170/3)</f>
        <v>-0.81901365174845275</v>
      </c>
      <c r="AT170" s="11">
        <f>IF(('OddsRatio_working_3-way'!X170=0),IF(Q170&gt;0,-Q170^(1/3),(-Q170)^(1/3)),'OddsRatio_working_3-way'!AN170-'OddsRatio_working_3-way'!R170/3)</f>
        <v>-0.24774306096652743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3.43</v>
      </c>
      <c r="B171" s="4">
        <f>IF('True_Odds_Calculator_3-way'!B172="","",'True_Odds_Calculator_3-way'!B172)</f>
        <v>3.53</v>
      </c>
      <c r="C171" s="4">
        <f>IF('True_Odds_Calculator_3-way'!C172="","",'True_Odds_Calculator_3-way'!C172)</f>
        <v>2.1800000000000002</v>
      </c>
      <c r="D171" s="9">
        <f t="shared" si="39"/>
        <v>0.28104543677965027</v>
      </c>
      <c r="E171" s="9">
        <f t="shared" si="40"/>
        <v>0.2729692040683912</v>
      </c>
      <c r="F171" s="9">
        <f t="shared" si="41"/>
        <v>0.44598535915195847</v>
      </c>
      <c r="G171" s="9">
        <f t="shared" si="42"/>
        <v>1.0527339592825</v>
      </c>
      <c r="H171" s="9">
        <f t="shared" si="43"/>
        <v>3.558143521056476</v>
      </c>
      <c r="I171" s="9">
        <f t="shared" si="44"/>
        <v>3.6634169169847253</v>
      </c>
      <c r="J171" s="9">
        <f t="shared" si="45"/>
        <v>2.2422260719533504</v>
      </c>
      <c r="K171" s="11">
        <f t="shared" si="46"/>
        <v>0.29154518950437314</v>
      </c>
      <c r="L171" s="11">
        <f t="shared" si="47"/>
        <v>0.28328611898016998</v>
      </c>
      <c r="M171" s="11">
        <f t="shared" si="48"/>
        <v>0.4587155963302752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-0.27484224228157661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0.23261785788352146</v>
      </c>
      <c r="Q171" s="11">
        <f>2*'OddsRatio_working_3-way'!K171*'OddsRatio_working_3-way'!L171*'OddsRatio_working_3-way'!M171</f>
        <v>7.5771289212873433E-2</v>
      </c>
      <c r="R171" s="11">
        <f t="shared" si="49"/>
        <v>0</v>
      </c>
      <c r="S171" s="11">
        <f t="shared" si="50"/>
        <v>-0.84636865116681681</v>
      </c>
      <c r="T171" s="11">
        <f t="shared" si="51"/>
        <v>-0.27569011438658525</v>
      </c>
      <c r="U171" s="11">
        <f>'OddsRatio_working_3-way'!S171-'OddsRatio_working_3-way'!R171^2/3</f>
        <v>-0.84636865116681681</v>
      </c>
      <c r="V171" s="11">
        <f>'OddsRatio_working_3-way'!S171*'OddsRatio_working_3-way'!R171/3-2*'OddsRatio_working_3-way'!R171^3/27-'OddsRatio_working_3-way'!T171</f>
        <v>0.27569011438658525</v>
      </c>
      <c r="W171" s="11">
        <f>'OddsRatio_working_3-way'!V171^2+4*'OddsRatio_working_3-way'!U171^3/27</f>
        <v>-1.3815350398278414E-2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0.14985024989032122</v>
      </c>
      <c r="Y171" s="11">
        <f>IF('OddsRatio_working_3-way'!W171&gt;=0,IF('OddsRatio_working_3-way'!V171+SQRT('OddsRatio_working_3-way'!W171)&gt;0,0,PI()),ACOS('OddsRatio_working_3-way'!V171/(2*'OddsRatio_working_3-way'!X171)))</f>
        <v>0.40300814687613973</v>
      </c>
      <c r="Z171" s="11">
        <f>'OddsRatio_working_3-way'!X171^(1/3)*COS('OddsRatio_working_3-way'!Y171/3)</f>
        <v>0.52636697964125001</v>
      </c>
      <c r="AA171" s="11">
        <f>'OddsRatio_working_3-way'!X171^(1/3)*COS(('OddsRatio_working_3-way'!Y171+2*PI())/3)</f>
        <v>-0.32479123973258922</v>
      </c>
      <c r="AB171" s="11">
        <f>'OddsRatio_working_3-way'!X171^(1/3)*COS(('OddsRatio_working_3-way'!Y171+4*PI())/3)</f>
        <v>-0.20157573990866068</v>
      </c>
      <c r="AC171" s="11">
        <f>'OddsRatio_working_3-way'!X171^(1/3)*SIN('OddsRatio_working_3-way'!Y171/3)</f>
        <v>7.1138501991679412E-2</v>
      </c>
      <c r="AD171" s="11">
        <f>'OddsRatio_working_3-way'!X171^(1/3)*SIN(('OddsRatio_working_3-way'!Y171+2*PI())/3)</f>
        <v>0.42027792508676926</v>
      </c>
      <c r="AE171" s="11">
        <f>'OddsRatio_working_3-way'!X171^(1/3)*SIN(('OddsRatio_working_3-way'!Y171+4*PI())/3)</f>
        <v>-0.49141642707844863</v>
      </c>
      <c r="AF171" s="11">
        <f>-'OddsRatio_working_3-way'!U171/(3*'OddsRatio_working_3-way'!X171^(1/3))*COS(('OddsRatio_working_3-way'!Y171)/3)</f>
        <v>0.52636697964125012</v>
      </c>
      <c r="AG171" s="11">
        <f>-'OddsRatio_working_3-way'!U171/(3*'OddsRatio_working_3-way'!X171^(1/3))*COS(('OddsRatio_working_3-way'!Y171+2*PI())/3)</f>
        <v>-0.32479123973258928</v>
      </c>
      <c r="AH171" s="11">
        <f>-'OddsRatio_working_3-way'!U171/(3*'OddsRatio_working_3-way'!X171^(1/3))*COS(('OddsRatio_working_3-way'!Y171+4*PI())/3)</f>
        <v>-0.20157573990866073</v>
      </c>
      <c r="AI171" s="11">
        <f>'OddsRatio_working_3-way'!U171/(3*'OddsRatio_working_3-way'!X171^(1/3))*SIN(('OddsRatio_working_3-way'!Y171)/3)</f>
        <v>-7.1138501991679426E-2</v>
      </c>
      <c r="AJ171" s="11">
        <f>'OddsRatio_working_3-way'!U171/(3*'OddsRatio_working_3-way'!X171^(1/3))*SIN(('OddsRatio_working_3-way'!Y171+2*PI())/3)</f>
        <v>-0.42027792508676931</v>
      </c>
      <c r="AK171" s="11">
        <f>'OddsRatio_working_3-way'!U171/(3*'OddsRatio_working_3-way'!X171^(1/3))*SIN(('OddsRatio_working_3-way'!Y171+4*PI())/3)</f>
        <v>0.49141642707844874</v>
      </c>
      <c r="AL171" s="11">
        <f>'OddsRatio_working_3-way'!Z171+'OddsRatio_working_3-way'!AF171</f>
        <v>1.0527339592825</v>
      </c>
      <c r="AM171" s="11">
        <f>'OddsRatio_working_3-way'!AA171+'OddsRatio_working_3-way'!AG171</f>
        <v>-0.64958247946517855</v>
      </c>
      <c r="AN171" s="11">
        <f>'OddsRatio_working_3-way'!AB171+'OddsRatio_working_3-way'!AH171</f>
        <v>-0.40315147981732141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1.0527339592825</v>
      </c>
      <c r="AS171" s="11">
        <f>IF(('OddsRatio_working_3-way'!X171=0),IF(Q171&gt;0,-Q171^(1/3),(-Q171)^(1/3)),'OddsRatio_working_3-way'!AM171-'OddsRatio_working_3-way'!R171/3)</f>
        <v>-0.64958247946517855</v>
      </c>
      <c r="AT171" s="11">
        <f>IF(('OddsRatio_working_3-way'!X171=0),IF(Q171&gt;0,-Q171^(1/3),(-Q171)^(1/3)),'OddsRatio_working_3-way'!AN171-'OddsRatio_working_3-way'!R171/3)</f>
        <v>-0.40315147981732141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1.92</v>
      </c>
      <c r="B172" s="4">
        <f>IF('True_Odds_Calculator_3-way'!B173="","",'True_Odds_Calculator_3-way'!B173)</f>
        <v>3.32</v>
      </c>
      <c r="C172" s="4">
        <f>IF('True_Odds_Calculator_3-way'!C173="","",'True_Odds_Calculator_3-way'!C173)</f>
        <v>4.6900000000000004</v>
      </c>
      <c r="D172" s="9">
        <f t="shared" si="39"/>
        <v>0.50669460900619145</v>
      </c>
      <c r="E172" s="9">
        <f t="shared" si="40"/>
        <v>0.28942696344708319</v>
      </c>
      <c r="F172" s="9">
        <f t="shared" si="41"/>
        <v>0.2038784275467255</v>
      </c>
      <c r="G172" s="9">
        <f t="shared" si="42"/>
        <v>1.0582340968684747</v>
      </c>
      <c r="H172" s="9">
        <f t="shared" si="43"/>
        <v>1.9735753691189968</v>
      </c>
      <c r="I172" s="9">
        <f t="shared" si="44"/>
        <v>3.4551031047348602</v>
      </c>
      <c r="J172" s="9">
        <f t="shared" si="45"/>
        <v>4.9048838174446727</v>
      </c>
      <c r="K172" s="11">
        <f t="shared" si="46"/>
        <v>0.52083333333333337</v>
      </c>
      <c r="L172" s="11">
        <f t="shared" si="47"/>
        <v>0.30120481927710846</v>
      </c>
      <c r="M172" s="11">
        <f t="shared" si="48"/>
        <v>0.21321961620469082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-0.26344503814832887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0.23180408199964037</v>
      </c>
      <c r="Q172" s="11">
        <f>2*'OddsRatio_working_3-way'!K172*'OddsRatio_working_3-way'!L172*'OddsRatio_working_3-way'!M172</f>
        <v>6.6898724963821182E-2</v>
      </c>
      <c r="R172" s="11">
        <f t="shared" si="49"/>
        <v>0</v>
      </c>
      <c r="S172" s="11">
        <f t="shared" si="50"/>
        <v>-0.87989541814458649</v>
      </c>
      <c r="T172" s="11">
        <f t="shared" si="51"/>
        <v>-0.2539380716145993</v>
      </c>
      <c r="U172" s="11">
        <f>'OddsRatio_working_3-way'!S172-'OddsRatio_working_3-way'!R172^2/3</f>
        <v>-0.87989541814458649</v>
      </c>
      <c r="V172" s="11">
        <f>'OddsRatio_working_3-way'!S172*'OddsRatio_working_3-way'!R172/3-2*'OddsRatio_working_3-way'!R172^3/27-'OddsRatio_working_3-way'!T172</f>
        <v>0.2539380716145993</v>
      </c>
      <c r="W172" s="11">
        <f>'OddsRatio_working_3-way'!V172^2+4*'OddsRatio_working_3-way'!U172^3/27</f>
        <v>-3.643828012643667E-2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0.15884176429845051</v>
      </c>
      <c r="Y172" s="11">
        <f>IF('OddsRatio_working_3-way'!W172&gt;=0,IF('OddsRatio_working_3-way'!V172+SQRT('OddsRatio_working_3-way'!W172)&gt;0,0,PI()),ACOS('OddsRatio_working_3-way'!V172/(2*'OddsRatio_working_3-way'!X172)))</f>
        <v>0.64459548466968786</v>
      </c>
      <c r="Z172" s="11">
        <f>'OddsRatio_working_3-way'!X172^(1/3)*COS('OddsRatio_working_3-way'!Y172/3)</f>
        <v>0.52911704843423746</v>
      </c>
      <c r="AA172" s="11">
        <f>'OddsRatio_working_3-way'!X172^(1/3)*COS(('OddsRatio_working_3-way'!Y172+2*PI())/3)</f>
        <v>-0.3645596058529052</v>
      </c>
      <c r="AB172" s="11">
        <f>'OddsRatio_working_3-way'!X172^(1/3)*COS(('OddsRatio_working_3-way'!Y172+4*PI())/3)</f>
        <v>-0.1645574425813322</v>
      </c>
      <c r="AC172" s="11">
        <f>'OddsRatio_working_3-way'!X172^(1/3)*SIN('OddsRatio_working_3-way'!Y172/3)</f>
        <v>0.11547130280335006</v>
      </c>
      <c r="AD172" s="11">
        <f>'OddsRatio_working_3-way'!X172^(1/3)*SIN(('OddsRatio_working_3-way'!Y172+2*PI())/3)</f>
        <v>0.40049315411781589</v>
      </c>
      <c r="AE172" s="11">
        <f>'OddsRatio_working_3-way'!X172^(1/3)*SIN(('OddsRatio_working_3-way'!Y172+4*PI())/3)</f>
        <v>-0.51596445692116599</v>
      </c>
      <c r="AF172" s="11">
        <f>-'OddsRatio_working_3-way'!U172/(3*'OddsRatio_working_3-way'!X172^(1/3))*COS(('OddsRatio_working_3-way'!Y172)/3)</f>
        <v>0.52911704843423735</v>
      </c>
      <c r="AG172" s="11">
        <f>-'OddsRatio_working_3-way'!U172/(3*'OddsRatio_working_3-way'!X172^(1/3))*COS(('OddsRatio_working_3-way'!Y172+2*PI())/3)</f>
        <v>-0.36455960585290514</v>
      </c>
      <c r="AH172" s="11">
        <f>-'OddsRatio_working_3-way'!U172/(3*'OddsRatio_working_3-way'!X172^(1/3))*COS(('OddsRatio_working_3-way'!Y172+4*PI())/3)</f>
        <v>-0.16455744258133215</v>
      </c>
      <c r="AI172" s="11">
        <f>'OddsRatio_working_3-way'!U172/(3*'OddsRatio_working_3-way'!X172^(1/3))*SIN(('OddsRatio_working_3-way'!Y172)/3)</f>
        <v>-0.11547130280335004</v>
      </c>
      <c r="AJ172" s="11">
        <f>'OddsRatio_working_3-way'!U172/(3*'OddsRatio_working_3-way'!X172^(1/3))*SIN(('OddsRatio_working_3-way'!Y172+2*PI())/3)</f>
        <v>-0.40049315411781578</v>
      </c>
      <c r="AK172" s="11">
        <f>'OddsRatio_working_3-way'!U172/(3*'OddsRatio_working_3-way'!X172^(1/3))*SIN(('OddsRatio_working_3-way'!Y172+4*PI())/3)</f>
        <v>0.51596445692116588</v>
      </c>
      <c r="AL172" s="11">
        <f>'OddsRatio_working_3-way'!Z172+'OddsRatio_working_3-way'!AF172</f>
        <v>1.0582340968684747</v>
      </c>
      <c r="AM172" s="11">
        <f>'OddsRatio_working_3-way'!AA172+'OddsRatio_working_3-way'!AG172</f>
        <v>-0.72911921170581029</v>
      </c>
      <c r="AN172" s="11">
        <f>'OddsRatio_working_3-way'!AB172+'OddsRatio_working_3-way'!AH172</f>
        <v>-0.32911488516266435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1.0582340968684747</v>
      </c>
      <c r="AS172" s="11">
        <f>IF(('OddsRatio_working_3-way'!X172=0),IF(Q172&gt;0,-Q172^(1/3),(-Q172)^(1/3)),'OddsRatio_working_3-way'!AM172-'OddsRatio_working_3-way'!R172/3)</f>
        <v>-0.72911921170581029</v>
      </c>
      <c r="AT172" s="11">
        <f>IF(('OddsRatio_working_3-way'!X172=0),IF(Q172&gt;0,-Q172^(1/3),(-Q172)^(1/3)),'OddsRatio_working_3-way'!AN172-'OddsRatio_working_3-way'!R172/3)</f>
        <v>-0.32911488516266435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4.3</v>
      </c>
      <c r="B173" s="4">
        <f>IF('True_Odds_Calculator_3-way'!B174="","",'True_Odds_Calculator_3-way'!B174)</f>
        <v>3.83</v>
      </c>
      <c r="C173" s="4">
        <f>IF('True_Odds_Calculator_3-way'!C174="","",'True_Odds_Calculator_3-way'!C174)</f>
        <v>1.85</v>
      </c>
      <c r="D173" s="9">
        <f t="shared" si="39"/>
        <v>0.22278270441087625</v>
      </c>
      <c r="E173" s="9">
        <f t="shared" si="40"/>
        <v>0.25051315389939066</v>
      </c>
      <c r="F173" s="9">
        <f t="shared" si="41"/>
        <v>0.52670414168973356</v>
      </c>
      <c r="G173" s="9">
        <f t="shared" si="42"/>
        <v>1.057175390816679</v>
      </c>
      <c r="H173" s="9">
        <f t="shared" si="43"/>
        <v>4.4886787896950411</v>
      </c>
      <c r="I173" s="9">
        <f t="shared" si="44"/>
        <v>3.9918063560112018</v>
      </c>
      <c r="J173" s="9">
        <f t="shared" si="45"/>
        <v>1.8985990821941772</v>
      </c>
      <c r="K173" s="11">
        <f t="shared" si="46"/>
        <v>0.23255813953488372</v>
      </c>
      <c r="L173" s="11">
        <f t="shared" si="47"/>
        <v>0.2610966057441253</v>
      </c>
      <c r="M173" s="11">
        <f t="shared" si="48"/>
        <v>0.54054054054054046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-0.26054356013673552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0.22909545042036383</v>
      </c>
      <c r="Q173" s="11">
        <f>2*'OddsRatio_working_3-way'!K173*'OddsRatio_working_3-way'!L173*'OddsRatio_working_3-way'!M173</f>
        <v>6.564339553592087E-2</v>
      </c>
      <c r="R173" s="11">
        <f t="shared" si="49"/>
        <v>0</v>
      </c>
      <c r="S173" s="11">
        <f t="shared" si="50"/>
        <v>-0.87929807322864761</v>
      </c>
      <c r="T173" s="11">
        <f t="shared" si="51"/>
        <v>-0.25194787198528584</v>
      </c>
      <c r="U173" s="11">
        <f>'OddsRatio_working_3-way'!S173-'OddsRatio_working_3-way'!R173^2/3</f>
        <v>-0.87929807322864761</v>
      </c>
      <c r="V173" s="11">
        <f>'OddsRatio_working_3-way'!S173*'OddsRatio_working_3-way'!R173/3-2*'OddsRatio_working_3-way'!R173^3/27-'OddsRatio_working_3-way'!T173</f>
        <v>0.25194787198528584</v>
      </c>
      <c r="W173" s="11">
        <f>'OddsRatio_working_3-way'!V173^2+4*'OddsRatio_working_3-way'!U173^3/27</f>
        <v>-3.7239689670249237E-2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0.15868003959868679</v>
      </c>
      <c r="Y173" s="11">
        <f>IF('OddsRatio_working_3-way'!W173&gt;=0,IF('OddsRatio_working_3-way'!V173+SQRT('OddsRatio_working_3-way'!W173)&gt;0,0,PI()),ACOS('OddsRatio_working_3-way'!V173/(2*'OddsRatio_working_3-way'!X173)))</f>
        <v>0.65362221296288647</v>
      </c>
      <c r="Z173" s="11">
        <f>'OddsRatio_working_3-way'!X173^(1/3)*COS('OddsRatio_working_3-way'!Y173/3)</f>
        <v>0.52858769540833961</v>
      </c>
      <c r="AA173" s="11">
        <f>'OddsRatio_working_3-way'!X173^(1/3)*COS(('OddsRatio_working_3-way'!Y173+2*PI())/3)</f>
        <v>-0.36563882540083348</v>
      </c>
      <c r="AB173" s="11">
        <f>'OddsRatio_working_3-way'!X173^(1/3)*COS(('OddsRatio_working_3-way'!Y173+4*PI())/3)</f>
        <v>-0.16294887000750621</v>
      </c>
      <c r="AC173" s="11">
        <f>'OddsRatio_working_3-way'!X173^(1/3)*SIN('OddsRatio_working_3-way'!Y173/3)</f>
        <v>0.11702310030837071</v>
      </c>
      <c r="AD173" s="11">
        <f>'OddsRatio_working_3-way'!X173^(1/3)*SIN(('OddsRatio_working_3-way'!Y173+2*PI())/3)</f>
        <v>0.39925882219730779</v>
      </c>
      <c r="AE173" s="11">
        <f>'OddsRatio_working_3-way'!X173^(1/3)*SIN(('OddsRatio_working_3-way'!Y173+4*PI())/3)</f>
        <v>-0.5162819225056785</v>
      </c>
      <c r="AF173" s="11">
        <f>-'OddsRatio_working_3-way'!U173/(3*'OddsRatio_working_3-way'!X173^(1/3))*COS(('OddsRatio_working_3-way'!Y173)/3)</f>
        <v>0.5285876954083395</v>
      </c>
      <c r="AG173" s="11">
        <f>-'OddsRatio_working_3-way'!U173/(3*'OddsRatio_working_3-way'!X173^(1/3))*COS(('OddsRatio_working_3-way'!Y173+2*PI())/3)</f>
        <v>-0.36563882540083342</v>
      </c>
      <c r="AH173" s="11">
        <f>-'OddsRatio_working_3-way'!U173/(3*'OddsRatio_working_3-way'!X173^(1/3))*COS(('OddsRatio_working_3-way'!Y173+4*PI())/3)</f>
        <v>-0.16294887000750619</v>
      </c>
      <c r="AI173" s="11">
        <f>'OddsRatio_working_3-way'!U173/(3*'OddsRatio_working_3-way'!X173^(1/3))*SIN(('OddsRatio_working_3-way'!Y173)/3)</f>
        <v>-0.11702310030837069</v>
      </c>
      <c r="AJ173" s="11">
        <f>'OddsRatio_working_3-way'!U173/(3*'OddsRatio_working_3-way'!X173^(1/3))*SIN(('OddsRatio_working_3-way'!Y173+2*PI())/3)</f>
        <v>-0.39925882219730768</v>
      </c>
      <c r="AK173" s="11">
        <f>'OddsRatio_working_3-way'!U173/(3*'OddsRatio_working_3-way'!X173^(1/3))*SIN(('OddsRatio_working_3-way'!Y173+4*PI())/3)</f>
        <v>0.51628192250567839</v>
      </c>
      <c r="AL173" s="11">
        <f>'OddsRatio_working_3-way'!Z173+'OddsRatio_working_3-way'!AF173</f>
        <v>1.057175390816679</v>
      </c>
      <c r="AM173" s="11">
        <f>'OddsRatio_working_3-way'!AA173+'OddsRatio_working_3-way'!AG173</f>
        <v>-0.73127765080166696</v>
      </c>
      <c r="AN173" s="11">
        <f>'OddsRatio_working_3-way'!AB173+'OddsRatio_working_3-way'!AH173</f>
        <v>-0.32589774001501237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1.057175390816679</v>
      </c>
      <c r="AS173" s="11">
        <f>IF(('OddsRatio_working_3-way'!X173=0),IF(Q173&gt;0,-Q173^(1/3),(-Q173)^(1/3)),'OddsRatio_working_3-way'!AM173-'OddsRatio_working_3-way'!R173/3)</f>
        <v>-0.73127765080166696</v>
      </c>
      <c r="AT173" s="11">
        <f>IF(('OddsRatio_working_3-way'!X173=0),IF(Q173&gt;0,-Q173^(1/3),(-Q173)^(1/3)),'OddsRatio_working_3-way'!AN173-'OddsRatio_working_3-way'!R173/3)</f>
        <v>-0.32589774001501237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8.42</v>
      </c>
      <c r="B174" s="4">
        <f>IF('True_Odds_Calculator_3-way'!B175="","",'True_Odds_Calculator_3-way'!B175)</f>
        <v>4.42</v>
      </c>
      <c r="C174" s="4">
        <f>IF('True_Odds_Calculator_3-way'!C175="","",'True_Odds_Calculator_3-way'!C175)</f>
        <v>1.44</v>
      </c>
      <c r="D174" s="9">
        <f t="shared" si="39"/>
        <v>0.1105625617515924</v>
      </c>
      <c r="E174" s="9">
        <f t="shared" si="40"/>
        <v>0.21240835153876617</v>
      </c>
      <c r="F174" s="9">
        <f t="shared" si="41"/>
        <v>0.67702908670964135</v>
      </c>
      <c r="G174" s="9">
        <f t="shared" si="42"/>
        <v>1.0841850333196033</v>
      </c>
      <c r="H174" s="9">
        <f t="shared" si="43"/>
        <v>9.0446529472314552</v>
      </c>
      <c r="I174" s="9">
        <f t="shared" si="44"/>
        <v>4.707912813953044</v>
      </c>
      <c r="J174" s="9">
        <f t="shared" si="45"/>
        <v>1.4770414146606257</v>
      </c>
      <c r="K174" s="11">
        <f t="shared" si="46"/>
        <v>0.11876484560570072</v>
      </c>
      <c r="L174" s="11">
        <f t="shared" si="47"/>
        <v>0.22624434389140272</v>
      </c>
      <c r="M174" s="11">
        <f t="shared" si="48"/>
        <v>0.69444444444444442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-0.20834632043937629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0.21048068414283311</v>
      </c>
      <c r="Q174" s="11">
        <f>2*'OddsRatio_working_3-way'!K174*'OddsRatio_working_3-way'!L174*'OddsRatio_working_3-way'!M174</f>
        <v>3.7319270238090972E-2</v>
      </c>
      <c r="R174" s="11">
        <f t="shared" si="49"/>
        <v>0</v>
      </c>
      <c r="S174" s="11">
        <f t="shared" si="50"/>
        <v>-1.010244307165856</v>
      </c>
      <c r="T174" s="11">
        <f t="shared" si="51"/>
        <v>-0.17912133105777586</v>
      </c>
      <c r="U174" s="11">
        <f>'OddsRatio_working_3-way'!S174-'OddsRatio_working_3-way'!R174^2/3</f>
        <v>-1.010244307165856</v>
      </c>
      <c r="V174" s="11">
        <f>'OddsRatio_working_3-way'!S174*'OddsRatio_working_3-way'!R174/3-2*'OddsRatio_working_3-way'!R174^3/27-'OddsRatio_working_3-way'!T174</f>
        <v>0.17912133105777586</v>
      </c>
      <c r="W174" s="11">
        <f>'OddsRatio_working_3-way'!V174^2+4*'OddsRatio_working_3-way'!U174^3/27</f>
        <v>-0.12066352417976538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0.19541492741067321</v>
      </c>
      <c r="Y174" s="11">
        <f>IF('OddsRatio_working_3-way'!W174&gt;=0,IF('OddsRatio_working_3-way'!V174+SQRT('OddsRatio_working_3-way'!W174)&gt;0,0,PI()),ACOS('OddsRatio_working_3-way'!V174/(2*'OddsRatio_working_3-way'!X174)))</f>
        <v>1.0947032301819033</v>
      </c>
      <c r="Z174" s="11">
        <f>'OddsRatio_working_3-way'!X174^(1/3)*COS('OddsRatio_working_3-way'!Y174/3)</f>
        <v>0.54209251665980163</v>
      </c>
      <c r="AA174" s="11">
        <f>'OddsRatio_working_3-way'!X174^(1/3)*COS(('OddsRatio_working_3-way'!Y174+2*PI())/3)</f>
        <v>-0.45038631054229999</v>
      </c>
      <c r="AB174" s="11">
        <f>'OddsRatio_working_3-way'!X174^(1/3)*COS(('OddsRatio_working_3-way'!Y174+4*PI())/3)</f>
        <v>-9.1706206117501618E-2</v>
      </c>
      <c r="AC174" s="11">
        <f>'OddsRatio_working_3-way'!X174^(1/3)*SIN('OddsRatio_working_3-way'!Y174/3)</f>
        <v>0.20708405484262046</v>
      </c>
      <c r="AD174" s="11">
        <f>'OddsRatio_working_3-way'!X174^(1/3)*SIN(('OddsRatio_working_3-way'!Y174+2*PI())/3)</f>
        <v>0.36592386320751713</v>
      </c>
      <c r="AE174" s="11">
        <f>'OddsRatio_working_3-way'!X174^(1/3)*SIN(('OddsRatio_working_3-way'!Y174+4*PI())/3)</f>
        <v>-0.5730079180501374</v>
      </c>
      <c r="AF174" s="11">
        <f>-'OddsRatio_working_3-way'!U174/(3*'OddsRatio_working_3-way'!X174^(1/3))*COS(('OddsRatio_working_3-way'!Y174)/3)</f>
        <v>0.54209251665980152</v>
      </c>
      <c r="AG174" s="11">
        <f>-'OddsRatio_working_3-way'!U174/(3*'OddsRatio_working_3-way'!X174^(1/3))*COS(('OddsRatio_working_3-way'!Y174+2*PI())/3)</f>
        <v>-0.45038631054229988</v>
      </c>
      <c r="AH174" s="11">
        <f>-'OddsRatio_working_3-way'!U174/(3*'OddsRatio_working_3-way'!X174^(1/3))*COS(('OddsRatio_working_3-way'!Y174+4*PI())/3)</f>
        <v>-9.1706206117501604E-2</v>
      </c>
      <c r="AI174" s="11">
        <f>'OddsRatio_working_3-way'!U174/(3*'OddsRatio_working_3-way'!X174^(1/3))*SIN(('OddsRatio_working_3-way'!Y174)/3)</f>
        <v>-0.20708405484262041</v>
      </c>
      <c r="AJ174" s="11">
        <f>'OddsRatio_working_3-way'!U174/(3*'OddsRatio_working_3-way'!X174^(1/3))*SIN(('OddsRatio_working_3-way'!Y174+2*PI())/3)</f>
        <v>-0.36592386320751707</v>
      </c>
      <c r="AK174" s="11">
        <f>'OddsRatio_working_3-way'!U174/(3*'OddsRatio_working_3-way'!X174^(1/3))*SIN(('OddsRatio_working_3-way'!Y174+4*PI())/3)</f>
        <v>0.57300791805013729</v>
      </c>
      <c r="AL174" s="11">
        <f>'OddsRatio_working_3-way'!Z174+'OddsRatio_working_3-way'!AF174</f>
        <v>1.0841850333196033</v>
      </c>
      <c r="AM174" s="11">
        <f>'OddsRatio_working_3-way'!AA174+'OddsRatio_working_3-way'!AG174</f>
        <v>-0.90077262108459988</v>
      </c>
      <c r="AN174" s="11">
        <f>'OddsRatio_working_3-way'!AB174+'OddsRatio_working_3-way'!AH174</f>
        <v>-0.18341241223500321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1.0841850333196033</v>
      </c>
      <c r="AS174" s="11">
        <f>IF(('OddsRatio_working_3-way'!X174=0),IF(Q174&gt;0,-Q174^(1/3),(-Q174)^(1/3)),'OddsRatio_working_3-way'!AM174-'OddsRatio_working_3-way'!R174/3)</f>
        <v>-0.90077262108459988</v>
      </c>
      <c r="AT174" s="11">
        <f>IF(('OddsRatio_working_3-way'!X174=0),IF(Q174&gt;0,-Q174^(1/3),(-Q174)^(1/3)),'OddsRatio_working_3-way'!AN174-'OddsRatio_working_3-way'!R174/3)</f>
        <v>-0.18341241223500321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1.56</v>
      </c>
      <c r="B175" s="4">
        <f>IF('True_Odds_Calculator_3-way'!B176="","",'True_Odds_Calculator_3-way'!B176)</f>
        <v>3.9</v>
      </c>
      <c r="C175" s="4">
        <f>IF('True_Odds_Calculator_3-way'!C176="","",'True_Odds_Calculator_3-way'!C176)</f>
        <v>6.75</v>
      </c>
      <c r="D175" s="9">
        <f t="shared" si="39"/>
        <v>0.6214506000408978</v>
      </c>
      <c r="E175" s="9">
        <f t="shared" si="40"/>
        <v>0.24070479254524793</v>
      </c>
      <c r="F175" s="9">
        <f t="shared" si="41"/>
        <v>0.1378446074138544</v>
      </c>
      <c r="G175" s="9">
        <f t="shared" si="42"/>
        <v>1.0877470732364778</v>
      </c>
      <c r="H175" s="9">
        <f t="shared" si="43"/>
        <v>1.6091383610124277</v>
      </c>
      <c r="I175" s="9">
        <f t="shared" si="44"/>
        <v>4.1544665123857847</v>
      </c>
      <c r="J175" s="9">
        <f t="shared" si="45"/>
        <v>7.2545456711097467</v>
      </c>
      <c r="K175" s="11">
        <f t="shared" si="46"/>
        <v>0.64102564102564097</v>
      </c>
      <c r="L175" s="11">
        <f t="shared" si="47"/>
        <v>0.25641025641025644</v>
      </c>
      <c r="M175" s="11">
        <f t="shared" si="48"/>
        <v>0.14814814814814814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-0.22738451798280868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0.22426766016509608</v>
      </c>
      <c r="Q175" s="11">
        <f>2*'OddsRatio_working_3-way'!K175*'OddsRatio_working_3-way'!L175*'OddsRatio_working_3-way'!M175</f>
        <v>4.8700903401758103E-2</v>
      </c>
      <c r="R175" s="11">
        <f t="shared" si="49"/>
        <v>0</v>
      </c>
      <c r="S175" s="11">
        <f t="shared" si="50"/>
        <v>-0.98629256800171305</v>
      </c>
      <c r="T175" s="11">
        <f t="shared" si="51"/>
        <v>-0.21417862497322759</v>
      </c>
      <c r="U175" s="11">
        <f>'OddsRatio_working_3-way'!S175-'OddsRatio_working_3-way'!R175^2/3</f>
        <v>-0.98629256800171305</v>
      </c>
      <c r="V175" s="11">
        <f>'OddsRatio_working_3-way'!S175*'OddsRatio_working_3-way'!R175/3-2*'OddsRatio_working_3-way'!R175^3/27-'OddsRatio_working_3-way'!T175</f>
        <v>0.21417862497322759</v>
      </c>
      <c r="W175" s="11">
        <f>'OddsRatio_working_3-way'!V175^2+4*'OddsRatio_working_3-way'!U175^3/27</f>
        <v>-9.6266599499554767E-2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0.1885066861512989</v>
      </c>
      <c r="Y175" s="11">
        <f>IF('OddsRatio_working_3-way'!W175&gt;=0,IF('OddsRatio_working_3-way'!V175+SQRT('OddsRatio_working_3-way'!W175)&gt;0,0,PI()),ACOS('OddsRatio_working_3-way'!V175/(2*'OddsRatio_working_3-way'!X175)))</f>
        <v>0.96660966823859962</v>
      </c>
      <c r="Z175" s="11">
        <f>'OddsRatio_working_3-way'!X175^(1/3)*COS('OddsRatio_working_3-way'!Y175/3)</f>
        <v>0.5438735366182389</v>
      </c>
      <c r="AA175" s="11">
        <f>'OddsRatio_working_3-way'!X175^(1/3)*COS(('OddsRatio_working_3-way'!Y175+2*PI())/3)</f>
        <v>-0.42917647107278251</v>
      </c>
      <c r="AB175" s="11">
        <f>'OddsRatio_working_3-way'!X175^(1/3)*COS(('OddsRatio_working_3-way'!Y175+4*PI())/3)</f>
        <v>-0.11469706554545653</v>
      </c>
      <c r="AC175" s="11">
        <f>'OddsRatio_working_3-way'!X175^(1/3)*SIN('OddsRatio_working_3-way'!Y175/3)</f>
        <v>0.18156476943579519</v>
      </c>
      <c r="AD175" s="11">
        <f>'OddsRatio_working_3-way'!X175^(1/3)*SIN(('OddsRatio_working_3-way'!Y175+2*PI())/3)</f>
        <v>0.38022591443958337</v>
      </c>
      <c r="AE175" s="11">
        <f>'OddsRatio_working_3-way'!X175^(1/3)*SIN(('OddsRatio_working_3-way'!Y175+4*PI())/3)</f>
        <v>-0.56179068387537856</v>
      </c>
      <c r="AF175" s="11">
        <f>-'OddsRatio_working_3-way'!U175/(3*'OddsRatio_working_3-way'!X175^(1/3))*COS(('OddsRatio_working_3-way'!Y175)/3)</f>
        <v>0.5438735366182389</v>
      </c>
      <c r="AG175" s="11">
        <f>-'OddsRatio_working_3-way'!U175/(3*'OddsRatio_working_3-way'!X175^(1/3))*COS(('OddsRatio_working_3-way'!Y175+2*PI())/3)</f>
        <v>-0.42917647107278251</v>
      </c>
      <c r="AH175" s="11">
        <f>-'OddsRatio_working_3-way'!U175/(3*'OddsRatio_working_3-way'!X175^(1/3))*COS(('OddsRatio_working_3-way'!Y175+4*PI())/3)</f>
        <v>-0.11469706554545653</v>
      </c>
      <c r="AI175" s="11">
        <f>'OddsRatio_working_3-way'!U175/(3*'OddsRatio_working_3-way'!X175^(1/3))*SIN(('OddsRatio_working_3-way'!Y175)/3)</f>
        <v>-0.18156476943579519</v>
      </c>
      <c r="AJ175" s="11">
        <f>'OddsRatio_working_3-way'!U175/(3*'OddsRatio_working_3-way'!X175^(1/3))*SIN(('OddsRatio_working_3-way'!Y175+2*PI())/3)</f>
        <v>-0.38022591443958337</v>
      </c>
      <c r="AK175" s="11">
        <f>'OddsRatio_working_3-way'!U175/(3*'OddsRatio_working_3-way'!X175^(1/3))*SIN(('OddsRatio_working_3-way'!Y175+4*PI())/3)</f>
        <v>0.56179068387537856</v>
      </c>
      <c r="AL175" s="11">
        <f>'OddsRatio_working_3-way'!Z175+'OddsRatio_working_3-way'!AF175</f>
        <v>1.0877470732364778</v>
      </c>
      <c r="AM175" s="11">
        <f>'OddsRatio_working_3-way'!AA175+'OddsRatio_working_3-way'!AG175</f>
        <v>-0.85835294214556501</v>
      </c>
      <c r="AN175" s="11">
        <f>'OddsRatio_working_3-way'!AB175+'OddsRatio_working_3-way'!AH175</f>
        <v>-0.22939413109091306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1.0877470732364778</v>
      </c>
      <c r="AS175" s="11">
        <f>IF(('OddsRatio_working_3-way'!X175=0),IF(Q175&gt;0,-Q175^(1/3),(-Q175)^(1/3)),'OddsRatio_working_3-way'!AM175-'OddsRatio_working_3-way'!R175/3)</f>
        <v>-0.85835294214556501</v>
      </c>
      <c r="AT175" s="11">
        <f>IF(('OddsRatio_working_3-way'!X175=0),IF(Q175&gt;0,-Q175^(1/3),(-Q175)^(1/3)),'OddsRatio_working_3-way'!AN175-'OddsRatio_working_3-way'!R175/3)</f>
        <v>-0.22939413109091306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1.78</v>
      </c>
      <c r="B176" s="4">
        <f>IF('True_Odds_Calculator_3-way'!B177="","",'True_Odds_Calculator_3-way'!B177)</f>
        <v>4.08</v>
      </c>
      <c r="C176" s="4">
        <f>IF('True_Odds_Calculator_3-way'!C177="","",'True_Odds_Calculator_3-way'!C177)</f>
        <v>4.41</v>
      </c>
      <c r="D176" s="9">
        <f t="shared" si="39"/>
        <v>0.54799168698229572</v>
      </c>
      <c r="E176" s="9">
        <f t="shared" si="40"/>
        <v>0.23490273934916428</v>
      </c>
      <c r="F176" s="9">
        <f t="shared" si="41"/>
        <v>0.21710557366853986</v>
      </c>
      <c r="G176" s="9">
        <f t="shared" si="42"/>
        <v>1.0574938470205426</v>
      </c>
      <c r="H176" s="9">
        <f t="shared" si="43"/>
        <v>1.8248452006760234</v>
      </c>
      <c r="I176" s="9">
        <f t="shared" si="44"/>
        <v>4.257081048823272</v>
      </c>
      <c r="J176" s="9">
        <f t="shared" si="45"/>
        <v>4.6060540183400507</v>
      </c>
      <c r="K176" s="11">
        <f t="shared" si="46"/>
        <v>0.5617977528089888</v>
      </c>
      <c r="L176" s="11">
        <f t="shared" si="47"/>
        <v>0.24509803921568626</v>
      </c>
      <c r="M176" s="11">
        <f t="shared" si="48"/>
        <v>0.22675736961451246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-0.25578845770517944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0.22699466802950891</v>
      </c>
      <c r="Q176" s="11">
        <f>2*'OddsRatio_working_3-way'!K176*'OddsRatio_working_3-way'!L176*'OddsRatio_working_3-way'!M176</f>
        <v>6.2446951314858029E-2</v>
      </c>
      <c r="R176" s="11">
        <f t="shared" si="49"/>
        <v>0</v>
      </c>
      <c r="S176" s="11">
        <f t="shared" si="50"/>
        <v>-0.88743123933739765</v>
      </c>
      <c r="T176" s="11">
        <f t="shared" si="51"/>
        <v>-0.24413514149584531</v>
      </c>
      <c r="U176" s="11">
        <f>'OddsRatio_working_3-way'!S176-'OddsRatio_working_3-way'!R176^2/3</f>
        <v>-0.88743123933739765</v>
      </c>
      <c r="V176" s="11">
        <f>'OddsRatio_working_3-way'!S176*'OddsRatio_working_3-way'!R176/3-2*'OddsRatio_working_3-way'!R176^3/27-'OddsRatio_working_3-way'!T176</f>
        <v>0.24413514149584531</v>
      </c>
      <c r="W176" s="11">
        <f>'OddsRatio_working_3-way'!V176^2+4*'OddsRatio_working_3-way'!U176^3/27</f>
        <v>-4.3936174192891399E-2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0.16088671597282964</v>
      </c>
      <c r="Y176" s="11">
        <f>IF('OddsRatio_working_3-way'!W176&gt;=0,IF('OddsRatio_working_3-way'!V176+SQRT('OddsRatio_working_3-way'!W176)&gt;0,0,PI()),ACOS('OddsRatio_working_3-way'!V176/(2*'OddsRatio_working_3-way'!X176)))</f>
        <v>0.70945421555573951</v>
      </c>
      <c r="Z176" s="11">
        <f>'OddsRatio_working_3-way'!X176^(1/3)*COS('OddsRatio_working_3-way'!Y176/3)</f>
        <v>0.5287469235102713</v>
      </c>
      <c r="AA176" s="11">
        <f>'OddsRatio_working_3-way'!X176^(1/3)*COS(('OddsRatio_working_3-way'!Y176+2*PI())/3)</f>
        <v>-0.37472665832490842</v>
      </c>
      <c r="AB176" s="11">
        <f>'OddsRatio_working_3-way'!X176^(1/3)*COS(('OddsRatio_working_3-way'!Y176+4*PI())/3)</f>
        <v>-0.15402026518536277</v>
      </c>
      <c r="AC176" s="11">
        <f>'OddsRatio_working_3-way'!X176^(1/3)*SIN('OddsRatio_working_3-way'!Y176/3)</f>
        <v>0.12742489549098804</v>
      </c>
      <c r="AD176" s="11">
        <f>'OddsRatio_working_3-way'!X176^(1/3)*SIN(('OddsRatio_working_3-way'!Y176+2*PI())/3)</f>
        <v>0.3941958201872684</v>
      </c>
      <c r="AE176" s="11">
        <f>'OddsRatio_working_3-way'!X176^(1/3)*SIN(('OddsRatio_working_3-way'!Y176+4*PI())/3)</f>
        <v>-0.52162071567825641</v>
      </c>
      <c r="AF176" s="11">
        <f>-'OddsRatio_working_3-way'!U176/(3*'OddsRatio_working_3-way'!X176^(1/3))*COS(('OddsRatio_working_3-way'!Y176)/3)</f>
        <v>0.5287469235102713</v>
      </c>
      <c r="AG176" s="11">
        <f>-'OddsRatio_working_3-way'!U176/(3*'OddsRatio_working_3-way'!X176^(1/3))*COS(('OddsRatio_working_3-way'!Y176+2*PI())/3)</f>
        <v>-0.37472665832490842</v>
      </c>
      <c r="AH176" s="11">
        <f>-'OddsRatio_working_3-way'!U176/(3*'OddsRatio_working_3-way'!X176^(1/3))*COS(('OddsRatio_working_3-way'!Y176+4*PI())/3)</f>
        <v>-0.15402026518536277</v>
      </c>
      <c r="AI176" s="11">
        <f>'OddsRatio_working_3-way'!U176/(3*'OddsRatio_working_3-way'!X176^(1/3))*SIN(('OddsRatio_working_3-way'!Y176)/3)</f>
        <v>-0.12742489549098804</v>
      </c>
      <c r="AJ176" s="11">
        <f>'OddsRatio_working_3-way'!U176/(3*'OddsRatio_working_3-way'!X176^(1/3))*SIN(('OddsRatio_working_3-way'!Y176+2*PI())/3)</f>
        <v>-0.3941958201872684</v>
      </c>
      <c r="AK176" s="11">
        <f>'OddsRatio_working_3-way'!U176/(3*'OddsRatio_working_3-way'!X176^(1/3))*SIN(('OddsRatio_working_3-way'!Y176+4*PI())/3)</f>
        <v>0.52162071567825641</v>
      </c>
      <c r="AL176" s="11">
        <f>'OddsRatio_working_3-way'!Z176+'OddsRatio_working_3-way'!AF176</f>
        <v>1.0574938470205426</v>
      </c>
      <c r="AM176" s="11">
        <f>'OddsRatio_working_3-way'!AA176+'OddsRatio_working_3-way'!AG176</f>
        <v>-0.74945331664981685</v>
      </c>
      <c r="AN176" s="11">
        <f>'OddsRatio_working_3-way'!AB176+'OddsRatio_working_3-way'!AH176</f>
        <v>-0.30804053037072554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1.0574938470205426</v>
      </c>
      <c r="AS176" s="11">
        <f>IF(('OddsRatio_working_3-way'!X176=0),IF(Q176&gt;0,-Q176^(1/3),(-Q176)^(1/3)),'OddsRatio_working_3-way'!AM176-'OddsRatio_working_3-way'!R176/3)</f>
        <v>-0.74945331664981685</v>
      </c>
      <c r="AT176" s="11">
        <f>IF(('OddsRatio_working_3-way'!X176=0),IF(Q176&gt;0,-Q176^(1/3),(-Q176)^(1/3)),'OddsRatio_working_3-way'!AN176-'OddsRatio_working_3-way'!R176/3)</f>
        <v>-0.30804053037072554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2.34</v>
      </c>
      <c r="B177" s="4">
        <f>IF('True_Odds_Calculator_3-way'!B178="","",'True_Odds_Calculator_3-way'!B178)</f>
        <v>3.53</v>
      </c>
      <c r="C177" s="4">
        <f>IF('True_Odds_Calculator_3-way'!C178="","",'True_Odds_Calculator_3-way'!C178)</f>
        <v>3.1</v>
      </c>
      <c r="D177" s="9">
        <f t="shared" si="39"/>
        <v>0.41510219994766712</v>
      </c>
      <c r="E177" s="9">
        <f t="shared" si="40"/>
        <v>0.2731970501150216</v>
      </c>
      <c r="F177" s="9">
        <f t="shared" si="41"/>
        <v>0.31170074993731134</v>
      </c>
      <c r="G177" s="9">
        <f t="shared" si="42"/>
        <v>1.0515263364455112</v>
      </c>
      <c r="H177" s="9">
        <f t="shared" si="43"/>
        <v>2.409045290836985</v>
      </c>
      <c r="I177" s="9">
        <f t="shared" si="44"/>
        <v>3.660361631207143</v>
      </c>
      <c r="J177" s="9">
        <f t="shared" si="45"/>
        <v>3.2082053065355733</v>
      </c>
      <c r="K177" s="11">
        <f t="shared" si="46"/>
        <v>0.42735042735042739</v>
      </c>
      <c r="L177" s="11">
        <f t="shared" si="47"/>
        <v>0.28328611898016998</v>
      </c>
      <c r="M177" s="11">
        <f t="shared" si="48"/>
        <v>0.32258064516129031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-0.27803044681414413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0.23314283571982558</v>
      </c>
      <c r="Q177" s="11">
        <f>2*'OddsRatio_working_3-way'!K177*'OddsRatio_working_3-way'!L177*'OddsRatio_working_3-way'!M177</f>
        <v>7.8104802586206223E-2</v>
      </c>
      <c r="R177" s="11">
        <f t="shared" si="49"/>
        <v>0</v>
      </c>
      <c r="S177" s="11">
        <f t="shared" si="50"/>
        <v>-0.83855145503425854</v>
      </c>
      <c r="T177" s="11">
        <f t="shared" si="51"/>
        <v>-0.28092176048048861</v>
      </c>
      <c r="U177" s="11">
        <f>'OddsRatio_working_3-way'!S177-'OddsRatio_working_3-way'!R177^2/3</f>
        <v>-0.83855145503425854</v>
      </c>
      <c r="V177" s="11">
        <f>'OddsRatio_working_3-way'!S177*'OddsRatio_working_3-way'!R177/3-2*'OddsRatio_working_3-way'!R177^3/27-'OddsRatio_working_3-way'!T177</f>
        <v>0.28092176048048861</v>
      </c>
      <c r="W177" s="11">
        <f>'OddsRatio_working_3-way'!V177^2+4*'OddsRatio_working_3-way'!U177^3/27</f>
        <v>-8.4374836958032301E-3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0.14777898971712813</v>
      </c>
      <c r="Y177" s="11">
        <f>IF('OddsRatio_working_3-way'!W177&gt;=0,IF('OddsRatio_working_3-way'!V177+SQRT('OddsRatio_working_3-way'!W177)&gt;0,0,PI()),ACOS('OddsRatio_working_3-way'!V177/(2*'OddsRatio_working_3-way'!X177)))</f>
        <v>0.31602163138636929</v>
      </c>
      <c r="Z177" s="11">
        <f>'OddsRatio_working_3-way'!X177^(1/3)*COS('OddsRatio_working_3-way'!Y177/3)</f>
        <v>0.52576316822275559</v>
      </c>
      <c r="AA177" s="11">
        <f>'OddsRatio_working_3-way'!X177^(1/3)*COS(('OddsRatio_working_3-way'!Y177+2*PI())/3)</f>
        <v>-0.31102389360980565</v>
      </c>
      <c r="AB177" s="11">
        <f>'OddsRatio_working_3-way'!X177^(1/3)*COS(('OddsRatio_working_3-way'!Y177+4*PI())/3)</f>
        <v>-0.21473927461295006</v>
      </c>
      <c r="AC177" s="11">
        <f>'OddsRatio_working_3-way'!X177^(1/3)*SIN('OddsRatio_working_3-way'!Y177/3)</f>
        <v>5.5589950696655191E-2</v>
      </c>
      <c r="AD177" s="11">
        <f>'OddsRatio_working_3-way'!X177^(1/3)*SIN(('OddsRatio_working_3-way'!Y177+2*PI())/3)</f>
        <v>0.42752928470677004</v>
      </c>
      <c r="AE177" s="11">
        <f>'OddsRatio_working_3-way'!X177^(1/3)*SIN(('OddsRatio_working_3-way'!Y177+4*PI())/3)</f>
        <v>-0.48311923540342522</v>
      </c>
      <c r="AF177" s="11">
        <f>-'OddsRatio_working_3-way'!U177/(3*'OddsRatio_working_3-way'!X177^(1/3))*COS(('OddsRatio_working_3-way'!Y177)/3)</f>
        <v>0.52576316822275559</v>
      </c>
      <c r="AG177" s="11">
        <f>-'OddsRatio_working_3-way'!U177/(3*'OddsRatio_working_3-way'!X177^(1/3))*COS(('OddsRatio_working_3-way'!Y177+2*PI())/3)</f>
        <v>-0.31102389360980565</v>
      </c>
      <c r="AH177" s="11">
        <f>-'OddsRatio_working_3-way'!U177/(3*'OddsRatio_working_3-way'!X177^(1/3))*COS(('OddsRatio_working_3-way'!Y177+4*PI())/3)</f>
        <v>-0.21473927461295006</v>
      </c>
      <c r="AI177" s="11">
        <f>'OddsRatio_working_3-way'!U177/(3*'OddsRatio_working_3-way'!X177^(1/3))*SIN(('OddsRatio_working_3-way'!Y177)/3)</f>
        <v>-5.5589950696655191E-2</v>
      </c>
      <c r="AJ177" s="11">
        <f>'OddsRatio_working_3-way'!U177/(3*'OddsRatio_working_3-way'!X177^(1/3))*SIN(('OddsRatio_working_3-way'!Y177+2*PI())/3)</f>
        <v>-0.42752928470677004</v>
      </c>
      <c r="AK177" s="11">
        <f>'OddsRatio_working_3-way'!U177/(3*'OddsRatio_working_3-way'!X177^(1/3))*SIN(('OddsRatio_working_3-way'!Y177+4*PI())/3)</f>
        <v>0.48311923540342522</v>
      </c>
      <c r="AL177" s="11">
        <f>'OddsRatio_working_3-way'!Z177+'OddsRatio_working_3-way'!AF177</f>
        <v>1.0515263364455112</v>
      </c>
      <c r="AM177" s="11">
        <f>'OddsRatio_working_3-way'!AA177+'OddsRatio_working_3-way'!AG177</f>
        <v>-0.62204778721961129</v>
      </c>
      <c r="AN177" s="11">
        <f>'OddsRatio_working_3-way'!AB177+'OddsRatio_working_3-way'!AH177</f>
        <v>-0.42947854922590012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1.0515263364455112</v>
      </c>
      <c r="AS177" s="11">
        <f>IF(('OddsRatio_working_3-way'!X177=0),IF(Q177&gt;0,-Q177^(1/3),(-Q177)^(1/3)),'OddsRatio_working_3-way'!AM177-'OddsRatio_working_3-way'!R177/3)</f>
        <v>-0.62204778721961129</v>
      </c>
      <c r="AT177" s="11">
        <f>IF(('OddsRatio_working_3-way'!X177=0),IF(Q177&gt;0,-Q177^(1/3),(-Q177)^(1/3)),'OddsRatio_working_3-way'!AN177-'OddsRatio_working_3-way'!R177/3)</f>
        <v>-0.42947854922590012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3.07</v>
      </c>
      <c r="B178" s="4">
        <f>IF('True_Odds_Calculator_3-way'!B179="","",'True_Odds_Calculator_3-way'!B179)</f>
        <v>3.57</v>
      </c>
      <c r="C178" s="4">
        <f>IF('True_Odds_Calculator_3-way'!C179="","",'True_Odds_Calculator_3-way'!C179)</f>
        <v>2.37</v>
      </c>
      <c r="D178" s="9">
        <f t="shared" si="39"/>
        <v>0.31656684861676132</v>
      </c>
      <c r="E178" s="9">
        <f t="shared" si="40"/>
        <v>0.27171243223253727</v>
      </c>
      <c r="F178" s="9">
        <f t="shared" si="41"/>
        <v>0.41172071915070135</v>
      </c>
      <c r="G178" s="9">
        <f t="shared" si="42"/>
        <v>1.0429422541869271</v>
      </c>
      <c r="H178" s="9">
        <f t="shared" si="43"/>
        <v>3.1588904661669392</v>
      </c>
      <c r="I178" s="9">
        <f t="shared" si="44"/>
        <v>3.6803615932604026</v>
      </c>
      <c r="J178" s="9">
        <f t="shared" si="45"/>
        <v>2.4288308882360905</v>
      </c>
      <c r="K178" s="11">
        <f t="shared" si="46"/>
        <v>0.32573289902280134</v>
      </c>
      <c r="L178" s="11">
        <f t="shared" si="47"/>
        <v>0.28011204481792717</v>
      </c>
      <c r="M178" s="11">
        <f t="shared" si="48"/>
        <v>0.42194092827004215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-0.28058800314749244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0.23137665297155574</v>
      </c>
      <c r="Q178" s="11">
        <f>2*'OddsRatio_working_3-way'!K178*'OddsRatio_working_3-way'!L178*'OddsRatio_working_3-way'!M178</f>
        <v>7.6997222286707398E-2</v>
      </c>
      <c r="R178" s="11">
        <f t="shared" si="49"/>
        <v>0</v>
      </c>
      <c r="S178" s="11">
        <f t="shared" si="50"/>
        <v>-0.82461349158228792</v>
      </c>
      <c r="T178" s="11">
        <f t="shared" si="51"/>
        <v>-0.27441380751490446</v>
      </c>
      <c r="U178" s="11">
        <f>'OddsRatio_working_3-way'!S178-'OddsRatio_working_3-way'!R178^2/3</f>
        <v>-0.82461349158228792</v>
      </c>
      <c r="V178" s="11">
        <f>'OddsRatio_working_3-way'!S178*'OddsRatio_working_3-way'!R178/3-2*'OddsRatio_working_3-way'!R178^3/27-'OddsRatio_working_3-way'!T178</f>
        <v>0.27441380751490446</v>
      </c>
      <c r="W178" s="11">
        <f>'OddsRatio_working_3-way'!V178^2+4*'OddsRatio_working_3-way'!U178^3/27</f>
        <v>-7.7676982161385411E-3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0.14410988513194156</v>
      </c>
      <c r="Y178" s="11">
        <f>IF('OddsRatio_working_3-way'!W178&gt;=0,IF('OddsRatio_working_3-way'!V178+SQRT('OddsRatio_working_3-way'!W178)&gt;0,0,PI()),ACOS('OddsRatio_working_3-way'!V178/(2*'OddsRatio_working_3-way'!X178)))</f>
        <v>0.31076741785204054</v>
      </c>
      <c r="Z178" s="11">
        <f>'OddsRatio_working_3-way'!X178^(1/3)*COS('OddsRatio_working_3-way'!Y178/3)</f>
        <v>0.52147112709346366</v>
      </c>
      <c r="AA178" s="11">
        <f>'OddsRatio_working_3-way'!X178^(1/3)*COS(('OddsRatio_working_3-way'!Y178+2*PI())/3)</f>
        <v>-0.30768522383811769</v>
      </c>
      <c r="AB178" s="11">
        <f>'OddsRatio_working_3-way'!X178^(1/3)*COS(('OddsRatio_working_3-way'!Y178+4*PI())/3)</f>
        <v>-0.21378590325534585</v>
      </c>
      <c r="AC178" s="11">
        <f>'OddsRatio_working_3-way'!X178^(1/3)*SIN('OddsRatio_working_3-way'!Y178/3)</f>
        <v>5.4212798015186303E-2</v>
      </c>
      <c r="AD178" s="11">
        <f>'OddsRatio_working_3-way'!X178^(1/3)*SIN(('OddsRatio_working_3-way'!Y178+2*PI())/3)</f>
        <v>0.42450084439545005</v>
      </c>
      <c r="AE178" s="11">
        <f>'OddsRatio_working_3-way'!X178^(1/3)*SIN(('OddsRatio_working_3-way'!Y178+4*PI())/3)</f>
        <v>-0.4787136424106363</v>
      </c>
      <c r="AF178" s="11">
        <f>-'OddsRatio_working_3-way'!U178/(3*'OddsRatio_working_3-way'!X178^(1/3))*COS(('OddsRatio_working_3-way'!Y178)/3)</f>
        <v>0.52147112709346355</v>
      </c>
      <c r="AG178" s="11">
        <f>-'OddsRatio_working_3-way'!U178/(3*'OddsRatio_working_3-way'!X178^(1/3))*COS(('OddsRatio_working_3-way'!Y178+2*PI())/3)</f>
        <v>-0.30768522383811758</v>
      </c>
      <c r="AH178" s="11">
        <f>-'OddsRatio_working_3-way'!U178/(3*'OddsRatio_working_3-way'!X178^(1/3))*COS(('OddsRatio_working_3-way'!Y178+4*PI())/3)</f>
        <v>-0.2137859032553458</v>
      </c>
      <c r="AI178" s="11">
        <f>'OddsRatio_working_3-way'!U178/(3*'OddsRatio_working_3-way'!X178^(1/3))*SIN(('OddsRatio_working_3-way'!Y178)/3)</f>
        <v>-5.4212798015186296E-2</v>
      </c>
      <c r="AJ178" s="11">
        <f>'OddsRatio_working_3-way'!U178/(3*'OddsRatio_working_3-way'!X178^(1/3))*SIN(('OddsRatio_working_3-way'!Y178+2*PI())/3)</f>
        <v>-0.42450084439544994</v>
      </c>
      <c r="AK178" s="11">
        <f>'OddsRatio_working_3-way'!U178/(3*'OddsRatio_working_3-way'!X178^(1/3))*SIN(('OddsRatio_working_3-way'!Y178+4*PI())/3)</f>
        <v>0.47871364241063619</v>
      </c>
      <c r="AL178" s="11">
        <f>'OddsRatio_working_3-way'!Z178+'OddsRatio_working_3-way'!AF178</f>
        <v>1.0429422541869271</v>
      </c>
      <c r="AM178" s="11">
        <f>'OddsRatio_working_3-way'!AA178+'OddsRatio_working_3-way'!AG178</f>
        <v>-0.61537044767623528</v>
      </c>
      <c r="AN178" s="11">
        <f>'OddsRatio_working_3-way'!AB178+'OddsRatio_working_3-way'!AH178</f>
        <v>-0.42757180651069165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1.0429422541869271</v>
      </c>
      <c r="AS178" s="11">
        <f>IF(('OddsRatio_working_3-way'!X178=0),IF(Q178&gt;0,-Q178^(1/3),(-Q178)^(1/3)),'OddsRatio_working_3-way'!AM178-'OddsRatio_working_3-way'!R178/3)</f>
        <v>-0.61537044767623528</v>
      </c>
      <c r="AT178" s="11">
        <f>IF(('OddsRatio_working_3-way'!X178=0),IF(Q178&gt;0,-Q178^(1/3),(-Q178)^(1/3)),'OddsRatio_working_3-way'!AN178-'OddsRatio_working_3-way'!R178/3)</f>
        <v>-0.42757180651069165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1.89</v>
      </c>
      <c r="B179" s="4">
        <f>IF('True_Odds_Calculator_3-way'!B180="","",'True_Odds_Calculator_3-way'!B180)</f>
        <v>3.72</v>
      </c>
      <c r="C179" s="4">
        <f>IF('True_Odds_Calculator_3-way'!C180="","",'True_Odds_Calculator_3-way'!C180)</f>
        <v>4.3099999999999996</v>
      </c>
      <c r="D179" s="9">
        <f t="shared" si="39"/>
        <v>0.51704945101000988</v>
      </c>
      <c r="E179" s="9">
        <f t="shared" si="40"/>
        <v>0.25942842479780276</v>
      </c>
      <c r="F179" s="9">
        <f t="shared" si="41"/>
        <v>0.22352212419218734</v>
      </c>
      <c r="G179" s="9">
        <f t="shared" si="42"/>
        <v>1.0494954887214116</v>
      </c>
      <c r="H179" s="9">
        <f t="shared" si="43"/>
        <v>1.9340509849620562</v>
      </c>
      <c r="I179" s="9">
        <f t="shared" si="44"/>
        <v>3.8546277293222402</v>
      </c>
      <c r="J179" s="9">
        <f t="shared" si="45"/>
        <v>4.4738300676678717</v>
      </c>
      <c r="K179" s="11">
        <f t="shared" si="46"/>
        <v>0.52910052910052918</v>
      </c>
      <c r="L179" s="11">
        <f t="shared" si="47"/>
        <v>0.26881720430107525</v>
      </c>
      <c r="M179" s="11">
        <f t="shared" si="48"/>
        <v>0.23201856148491881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-0.264426447396784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0.22836212742157908</v>
      </c>
      <c r="Q179" s="11">
        <f>2*'OddsRatio_working_3-way'!K179*'OddsRatio_working_3-way'!L179*'OddsRatio_working_3-way'!M179</f>
        <v>6.6000614861728063E-2</v>
      </c>
      <c r="R179" s="11">
        <f t="shared" si="49"/>
        <v>0</v>
      </c>
      <c r="S179" s="11">
        <f t="shared" si="50"/>
        <v>-0.86361303746183615</v>
      </c>
      <c r="T179" s="11">
        <f t="shared" si="51"/>
        <v>-0.24959914377509718</v>
      </c>
      <c r="U179" s="11">
        <f>'OddsRatio_working_3-way'!S179-'OddsRatio_working_3-way'!R179^2/3</f>
        <v>-0.86361303746183615</v>
      </c>
      <c r="V179" s="11">
        <f>'OddsRatio_working_3-way'!S179*'OddsRatio_working_3-way'!R179/3-2*'OddsRatio_working_3-way'!R179^3/27-'OddsRatio_working_3-way'!T179</f>
        <v>0.24959914377509718</v>
      </c>
      <c r="W179" s="11">
        <f>'OddsRatio_working_3-way'!V179^2+4*'OddsRatio_working_3-way'!U179^3/27</f>
        <v>-3.3123428035254546E-2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0.15445319728684492</v>
      </c>
      <c r="Y179" s="11">
        <f>IF('OddsRatio_working_3-way'!W179&gt;=0,IF('OddsRatio_working_3-way'!V179+SQRT('OddsRatio_working_3-way'!W179)&gt;0,0,PI()),ACOS('OddsRatio_working_3-way'!V179/(2*'OddsRatio_working_3-way'!X179)))</f>
        <v>0.63003143245420712</v>
      </c>
      <c r="Z179" s="11">
        <f>'OddsRatio_working_3-way'!X179^(1/3)*COS('OddsRatio_working_3-way'!Y179/3)</f>
        <v>0.52474774436070581</v>
      </c>
      <c r="AA179" s="11">
        <f>'OddsRatio_working_3-way'!X179^(1/3)*COS(('OddsRatio_working_3-way'!Y179+2*PI())/3)</f>
        <v>-0.35924034190400178</v>
      </c>
      <c r="AB179" s="11">
        <f>'OddsRatio_working_3-way'!X179^(1/3)*COS(('OddsRatio_working_3-way'!Y179+4*PI())/3)</f>
        <v>-0.16550740245670409</v>
      </c>
      <c r="AC179" s="11">
        <f>'OddsRatio_working_3-way'!X179^(1/3)*SIN('OddsRatio_working_3-way'!Y179/3)</f>
        <v>0.11185176474079495</v>
      </c>
      <c r="AD179" s="11">
        <f>'OddsRatio_working_3-way'!X179^(1/3)*SIN(('OddsRatio_working_3-way'!Y179+2*PI())/3)</f>
        <v>0.39851899482455616</v>
      </c>
      <c r="AE179" s="11">
        <f>'OddsRatio_working_3-way'!X179^(1/3)*SIN(('OddsRatio_working_3-way'!Y179+4*PI())/3)</f>
        <v>-0.51037075956535094</v>
      </c>
      <c r="AF179" s="11">
        <f>-'OddsRatio_working_3-way'!U179/(3*'OddsRatio_working_3-way'!X179^(1/3))*COS(('OddsRatio_working_3-way'!Y179)/3)</f>
        <v>0.52474774436070581</v>
      </c>
      <c r="AG179" s="11">
        <f>-'OddsRatio_working_3-way'!U179/(3*'OddsRatio_working_3-way'!X179^(1/3))*COS(('OddsRatio_working_3-way'!Y179+2*PI())/3)</f>
        <v>-0.35924034190400178</v>
      </c>
      <c r="AH179" s="11">
        <f>-'OddsRatio_working_3-way'!U179/(3*'OddsRatio_working_3-way'!X179^(1/3))*COS(('OddsRatio_working_3-way'!Y179+4*PI())/3)</f>
        <v>-0.16550740245670409</v>
      </c>
      <c r="AI179" s="11">
        <f>'OddsRatio_working_3-way'!U179/(3*'OddsRatio_working_3-way'!X179^(1/3))*SIN(('OddsRatio_working_3-way'!Y179)/3)</f>
        <v>-0.11185176474079495</v>
      </c>
      <c r="AJ179" s="11">
        <f>'OddsRatio_working_3-way'!U179/(3*'OddsRatio_working_3-way'!X179^(1/3))*SIN(('OddsRatio_working_3-way'!Y179+2*PI())/3)</f>
        <v>-0.39851899482455616</v>
      </c>
      <c r="AK179" s="11">
        <f>'OddsRatio_working_3-way'!U179/(3*'OddsRatio_working_3-way'!X179^(1/3))*SIN(('OddsRatio_working_3-way'!Y179+4*PI())/3)</f>
        <v>0.51037075956535094</v>
      </c>
      <c r="AL179" s="11">
        <f>'OddsRatio_working_3-way'!Z179+'OddsRatio_working_3-way'!AF179</f>
        <v>1.0494954887214116</v>
      </c>
      <c r="AM179" s="11">
        <f>'OddsRatio_working_3-way'!AA179+'OddsRatio_working_3-way'!AG179</f>
        <v>-0.71848068380800356</v>
      </c>
      <c r="AN179" s="11">
        <f>'OddsRatio_working_3-way'!AB179+'OddsRatio_working_3-way'!AH179</f>
        <v>-0.33101480491340818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1.0494954887214116</v>
      </c>
      <c r="AS179" s="11">
        <f>IF(('OddsRatio_working_3-way'!X179=0),IF(Q179&gt;0,-Q179^(1/3),(-Q179)^(1/3)),'OddsRatio_working_3-way'!AM179-'OddsRatio_working_3-way'!R179/3)</f>
        <v>-0.71848068380800356</v>
      </c>
      <c r="AT179" s="11">
        <f>IF(('OddsRatio_working_3-way'!X179=0),IF(Q179&gt;0,-Q179^(1/3),(-Q179)^(1/3)),'OddsRatio_working_3-way'!AN179-'OddsRatio_working_3-way'!R179/3)</f>
        <v>-0.33101480491340818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4.07</v>
      </c>
      <c r="B180" s="4">
        <f>IF('True_Odds_Calculator_3-way'!B181="","",'True_Odds_Calculator_3-way'!B181)</f>
        <v>3.66</v>
      </c>
      <c r="C180" s="4">
        <f>IF('True_Odds_Calculator_3-way'!C181="","",'True_Odds_Calculator_3-way'!C181)</f>
        <v>1.96</v>
      </c>
      <c r="D180" s="9">
        <f t="shared" si="39"/>
        <v>0.23722696150779576</v>
      </c>
      <c r="E180" s="9">
        <f t="shared" si="40"/>
        <v>0.26413394642007915</v>
      </c>
      <c r="F180" s="9">
        <f t="shared" si="41"/>
        <v>0.49863909207212509</v>
      </c>
      <c r="G180" s="9">
        <f t="shared" si="42"/>
        <v>1.0473525924089853</v>
      </c>
      <c r="H180" s="9">
        <f t="shared" si="43"/>
        <v>4.215372458695585</v>
      </c>
      <c r="I180" s="9">
        <f t="shared" si="44"/>
        <v>3.7859578958079019</v>
      </c>
      <c r="J180" s="9">
        <f t="shared" si="45"/>
        <v>2.0054584887126259</v>
      </c>
      <c r="K180" s="11">
        <f t="shared" si="46"/>
        <v>0.24570024570024568</v>
      </c>
      <c r="L180" s="11">
        <f t="shared" si="47"/>
        <v>0.27322404371584696</v>
      </c>
      <c r="M180" s="11">
        <f t="shared" si="48"/>
        <v>0.51020408163265307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-0.26850951441115389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0.22913664599847267</v>
      </c>
      <c r="Q180" s="11">
        <f>2*'OddsRatio_working_3-way'!K180*'OddsRatio_working_3-way'!L180*'OddsRatio_working_3-way'!M180</f>
        <v>6.8501239461426805E-2</v>
      </c>
      <c r="R180" s="11">
        <f t="shared" si="49"/>
        <v>0</v>
      </c>
      <c r="S180" s="11">
        <f t="shared" si="50"/>
        <v>-0.85336509025005458</v>
      </c>
      <c r="T180" s="11">
        <f t="shared" si="51"/>
        <v>-0.25511661890883541</v>
      </c>
      <c r="U180" s="11">
        <f>'OddsRatio_working_3-way'!S180-'OddsRatio_working_3-way'!R180^2/3</f>
        <v>-0.85336509025005458</v>
      </c>
      <c r="V180" s="11">
        <f>'OddsRatio_working_3-way'!S180*'OddsRatio_working_3-way'!R180/3-2*'OddsRatio_working_3-way'!R180^3/27-'OddsRatio_working_3-way'!T180</f>
        <v>0.25511661890883541</v>
      </c>
      <c r="W180" s="11">
        <f>'OddsRatio_working_3-way'!V180^2+4*'OddsRatio_working_3-way'!U180^3/27</f>
        <v>-2.6981843644717868E-2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0.15171217229361808</v>
      </c>
      <c r="Y180" s="11">
        <f>IF('OddsRatio_working_3-way'!W180&gt;=0,IF('OddsRatio_working_3-way'!V180+SQRT('OddsRatio_working_3-way'!W180)&gt;0,0,PI()),ACOS('OddsRatio_working_3-way'!V180/(2*'OddsRatio_working_3-way'!X180)))</f>
        <v>0.57205264380695708</v>
      </c>
      <c r="Z180" s="11">
        <f>'OddsRatio_working_3-way'!X180^(1/3)*COS('OddsRatio_working_3-way'!Y180/3)</f>
        <v>0.52367629620449274</v>
      </c>
      <c r="AA180" s="11">
        <f>'OddsRatio_working_3-way'!X180^(1/3)*COS(('OddsRatio_working_3-way'!Y180+2*PI())/3)</f>
        <v>-0.34938028171613544</v>
      </c>
      <c r="AB180" s="11">
        <f>'OddsRatio_working_3-way'!X180^(1/3)*COS(('OddsRatio_working_3-way'!Y180+4*PI())/3)</f>
        <v>-0.17429601448835741</v>
      </c>
      <c r="AC180" s="11">
        <f>'OddsRatio_working_3-way'!X180^(1/3)*SIN('OddsRatio_working_3-way'!Y180/3)</f>
        <v>0.10108494881482617</v>
      </c>
      <c r="AD180" s="11">
        <f>'OddsRatio_working_3-way'!X180^(1/3)*SIN(('OddsRatio_working_3-way'!Y180+2*PI())/3)</f>
        <v>0.40297450146542207</v>
      </c>
      <c r="AE180" s="11">
        <f>'OddsRatio_working_3-way'!X180^(1/3)*SIN(('OddsRatio_working_3-way'!Y180+4*PI())/3)</f>
        <v>-0.50405945028024812</v>
      </c>
      <c r="AF180" s="11">
        <f>-'OddsRatio_working_3-way'!U180/(3*'OddsRatio_working_3-way'!X180^(1/3))*COS(('OddsRatio_working_3-way'!Y180)/3)</f>
        <v>0.52367629620449252</v>
      </c>
      <c r="AG180" s="11">
        <f>-'OddsRatio_working_3-way'!U180/(3*'OddsRatio_working_3-way'!X180^(1/3))*COS(('OddsRatio_working_3-way'!Y180+2*PI())/3)</f>
        <v>-0.34938028171613528</v>
      </c>
      <c r="AH180" s="11">
        <f>-'OddsRatio_working_3-way'!U180/(3*'OddsRatio_working_3-way'!X180^(1/3))*COS(('OddsRatio_working_3-way'!Y180+4*PI())/3)</f>
        <v>-0.17429601448835733</v>
      </c>
      <c r="AI180" s="11">
        <f>'OddsRatio_working_3-way'!U180/(3*'OddsRatio_working_3-way'!X180^(1/3))*SIN(('OddsRatio_working_3-way'!Y180)/3)</f>
        <v>-0.10108494881482613</v>
      </c>
      <c r="AJ180" s="11">
        <f>'OddsRatio_working_3-way'!U180/(3*'OddsRatio_working_3-way'!X180^(1/3))*SIN(('OddsRatio_working_3-way'!Y180+2*PI())/3)</f>
        <v>-0.40297450146542191</v>
      </c>
      <c r="AK180" s="11">
        <f>'OddsRatio_working_3-way'!U180/(3*'OddsRatio_working_3-way'!X180^(1/3))*SIN(('OddsRatio_working_3-way'!Y180+4*PI())/3)</f>
        <v>0.5040594502802479</v>
      </c>
      <c r="AL180" s="11">
        <f>'OddsRatio_working_3-way'!Z180+'OddsRatio_working_3-way'!AF180</f>
        <v>1.0473525924089853</v>
      </c>
      <c r="AM180" s="11">
        <f>'OddsRatio_working_3-way'!AA180+'OddsRatio_working_3-way'!AG180</f>
        <v>-0.69876056343227066</v>
      </c>
      <c r="AN180" s="11">
        <f>'OddsRatio_working_3-way'!AB180+'OddsRatio_working_3-way'!AH180</f>
        <v>-0.34859202897671471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1.0473525924089853</v>
      </c>
      <c r="AS180" s="11">
        <f>IF(('OddsRatio_working_3-way'!X180=0),IF(Q180&gt;0,-Q180^(1/3),(-Q180)^(1/3)),'OddsRatio_working_3-way'!AM180-'OddsRatio_working_3-way'!R180/3)</f>
        <v>-0.69876056343227066</v>
      </c>
      <c r="AT180" s="11">
        <f>IF(('OddsRatio_working_3-way'!X180=0),IF(Q180&gt;0,-Q180^(1/3),(-Q180)^(1/3)),'OddsRatio_working_3-way'!AN180-'OddsRatio_working_3-way'!R180/3)</f>
        <v>-0.34859202897671471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6.48</v>
      </c>
      <c r="B181" s="4">
        <f>IF('True_Odds_Calculator_3-way'!B182="","",'True_Odds_Calculator_3-way'!B182)</f>
        <v>3.91</v>
      </c>
      <c r="C181" s="4">
        <f>IF('True_Odds_Calculator_3-way'!C182="","",'True_Odds_Calculator_3-way'!C182)</f>
        <v>1.59</v>
      </c>
      <c r="D181" s="9">
        <f t="shared" si="39"/>
        <v>0.1452871815124048</v>
      </c>
      <c r="E181" s="9">
        <f t="shared" si="40"/>
        <v>0.24248542694032296</v>
      </c>
      <c r="F181" s="9">
        <f t="shared" si="41"/>
        <v>0.61222739154727202</v>
      </c>
      <c r="G181" s="9">
        <f t="shared" si="42"/>
        <v>1.0735254879414586</v>
      </c>
      <c r="H181" s="9">
        <f t="shared" si="43"/>
        <v>6.8829196739191936</v>
      </c>
      <c r="I181" s="9">
        <f t="shared" si="44"/>
        <v>4.1239591699096447</v>
      </c>
      <c r="J181" s="9">
        <f t="shared" si="45"/>
        <v>1.6333800378854608</v>
      </c>
      <c r="K181" s="11">
        <f t="shared" si="46"/>
        <v>0.15432098765432098</v>
      </c>
      <c r="L181" s="11">
        <f t="shared" si="47"/>
        <v>0.25575447570332482</v>
      </c>
      <c r="M181" s="11">
        <f t="shared" si="48"/>
        <v>0.62893081761006286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-0.23354827909348641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0.22290892070578622</v>
      </c>
      <c r="Q181" s="11">
        <f>2*'OddsRatio_working_3-way'!K181*'OddsRatio_working_3-way'!L181*'OddsRatio_working_3-way'!M181</f>
        <v>4.9645639355408958E-2</v>
      </c>
      <c r="R181" s="11">
        <f t="shared" si="49"/>
        <v>0</v>
      </c>
      <c r="S181" s="11">
        <f t="shared" si="50"/>
        <v>-0.95444471511844708</v>
      </c>
      <c r="T181" s="11">
        <f t="shared" si="51"/>
        <v>-0.21257120603974325</v>
      </c>
      <c r="U181" s="11">
        <f>'OddsRatio_working_3-way'!S181-'OddsRatio_working_3-way'!R181^2/3</f>
        <v>-0.95444471511844708</v>
      </c>
      <c r="V181" s="11">
        <f>'OddsRatio_working_3-way'!S181*'OddsRatio_working_3-way'!R181/3-2*'OddsRatio_working_3-way'!R181^3/27-'OddsRatio_working_3-way'!T181</f>
        <v>0.21257120603974325</v>
      </c>
      <c r="W181" s="11">
        <f>'OddsRatio_working_3-way'!V181^2+4*'OddsRatio_working_3-way'!U181^3/27</f>
        <v>-8.3623179717521839E-2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0.17945033947774577</v>
      </c>
      <c r="Y181" s="11">
        <f>IF('OddsRatio_working_3-way'!W181&gt;=0,IF('OddsRatio_working_3-way'!V181+SQRT('OddsRatio_working_3-way'!W181)&gt;0,0,PI()),ACOS('OddsRatio_working_3-way'!V181/(2*'OddsRatio_working_3-way'!X181)))</f>
        <v>0.93690546660650664</v>
      </c>
      <c r="Z181" s="11">
        <f>'OddsRatio_working_3-way'!X181^(1/3)*COS('OddsRatio_working_3-way'!Y181/3)</f>
        <v>0.53676274397072932</v>
      </c>
      <c r="AA181" s="11">
        <f>'OddsRatio_working_3-way'!X181^(1/3)*COS(('OddsRatio_working_3-way'!Y181+2*PI())/3)</f>
        <v>-0.4184663355672365</v>
      </c>
      <c r="AB181" s="11">
        <f>'OddsRatio_working_3-way'!X181^(1/3)*COS(('OddsRatio_working_3-way'!Y181+4*PI())/3)</f>
        <v>-0.1182964084034929</v>
      </c>
      <c r="AC181" s="11">
        <f>'OddsRatio_working_3-way'!X181^(1/3)*SIN('OddsRatio_working_3-way'!Y181/3)</f>
        <v>0.1733031882506178</v>
      </c>
      <c r="AD181" s="11">
        <f>'OddsRatio_working_3-way'!X181^(1/3)*SIN(('OddsRatio_working_3-way'!Y181+2*PI())/3)</f>
        <v>0.37819857795838518</v>
      </c>
      <c r="AE181" s="11">
        <f>'OddsRatio_working_3-way'!X181^(1/3)*SIN(('OddsRatio_working_3-way'!Y181+4*PI())/3)</f>
        <v>-0.55150176620900293</v>
      </c>
      <c r="AF181" s="11">
        <f>-'OddsRatio_working_3-way'!U181/(3*'OddsRatio_working_3-way'!X181^(1/3))*COS(('OddsRatio_working_3-way'!Y181)/3)</f>
        <v>0.53676274397072932</v>
      </c>
      <c r="AG181" s="11">
        <f>-'OddsRatio_working_3-way'!U181/(3*'OddsRatio_working_3-way'!X181^(1/3))*COS(('OddsRatio_working_3-way'!Y181+2*PI())/3)</f>
        <v>-0.4184663355672365</v>
      </c>
      <c r="AH181" s="11">
        <f>-'OddsRatio_working_3-way'!U181/(3*'OddsRatio_working_3-way'!X181^(1/3))*COS(('OddsRatio_working_3-way'!Y181+4*PI())/3)</f>
        <v>-0.1182964084034929</v>
      </c>
      <c r="AI181" s="11">
        <f>'OddsRatio_working_3-way'!U181/(3*'OddsRatio_working_3-way'!X181^(1/3))*SIN(('OddsRatio_working_3-way'!Y181)/3)</f>
        <v>-0.1733031882506178</v>
      </c>
      <c r="AJ181" s="11">
        <f>'OddsRatio_working_3-way'!U181/(3*'OddsRatio_working_3-way'!X181^(1/3))*SIN(('OddsRatio_working_3-way'!Y181+2*PI())/3)</f>
        <v>-0.37819857795838518</v>
      </c>
      <c r="AK181" s="11">
        <f>'OddsRatio_working_3-way'!U181/(3*'OddsRatio_working_3-way'!X181^(1/3))*SIN(('OddsRatio_working_3-way'!Y181+4*PI())/3)</f>
        <v>0.55150176620900293</v>
      </c>
      <c r="AL181" s="11">
        <f>'OddsRatio_working_3-way'!Z181+'OddsRatio_working_3-way'!AF181</f>
        <v>1.0735254879414586</v>
      </c>
      <c r="AM181" s="11">
        <f>'OddsRatio_working_3-way'!AA181+'OddsRatio_working_3-way'!AG181</f>
        <v>-0.83693267113447301</v>
      </c>
      <c r="AN181" s="11">
        <f>'OddsRatio_working_3-way'!AB181+'OddsRatio_working_3-way'!AH181</f>
        <v>-0.2365928168069858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1.0735254879414586</v>
      </c>
      <c r="AS181" s="11">
        <f>IF(('OddsRatio_working_3-way'!X181=0),IF(Q181&gt;0,-Q181^(1/3),(-Q181)^(1/3)),'OddsRatio_working_3-way'!AM181-'OddsRatio_working_3-way'!R181/3)</f>
        <v>-0.83693267113447301</v>
      </c>
      <c r="AT181" s="11">
        <f>IF(('OddsRatio_working_3-way'!X181=0),IF(Q181&gt;0,-Q181^(1/3),(-Q181)^(1/3)),'OddsRatio_working_3-way'!AN181-'OddsRatio_working_3-way'!R181/3)</f>
        <v>-0.2365928168069858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3.16</v>
      </c>
      <c r="B182" s="4">
        <f>IF('True_Odds_Calculator_3-way'!B183="","",'True_Odds_Calculator_3-way'!B183)</f>
        <v>3.36</v>
      </c>
      <c r="C182" s="4">
        <f>IF('True_Odds_Calculator_3-way'!C183="","",'True_Odds_Calculator_3-way'!C183)</f>
        <v>2.38</v>
      </c>
      <c r="D182" s="9">
        <f t="shared" si="39"/>
        <v>0.30540157952057262</v>
      </c>
      <c r="E182" s="9">
        <f t="shared" si="40"/>
        <v>0.28694669775898224</v>
      </c>
      <c r="F182" s="9">
        <f t="shared" si="41"/>
        <v>0.40765172272044492</v>
      </c>
      <c r="G182" s="9">
        <f t="shared" si="42"/>
        <v>1.0529524546643272</v>
      </c>
      <c r="H182" s="9">
        <f t="shared" si="43"/>
        <v>3.2743773020749471</v>
      </c>
      <c r="I182" s="9">
        <f t="shared" si="44"/>
        <v>3.484967793007812</v>
      </c>
      <c r="J182" s="9">
        <f t="shared" si="45"/>
        <v>2.4530743874367715</v>
      </c>
      <c r="K182" s="11">
        <f t="shared" si="46"/>
        <v>0.31645569620253161</v>
      </c>
      <c r="L182" s="11">
        <f t="shared" si="47"/>
        <v>0.29761904761904762</v>
      </c>
      <c r="M182" s="11">
        <f t="shared" si="48"/>
        <v>0.42016806722689076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-0.2783822389715378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0.23347946773646167</v>
      </c>
      <c r="Q182" s="11">
        <f>2*'OddsRatio_working_3-way'!K182*'OddsRatio_working_3-way'!L182*'OddsRatio_working_3-way'!M182</f>
        <v>7.9145582283546331E-2</v>
      </c>
      <c r="R182" s="11">
        <f t="shared" si="49"/>
        <v>0</v>
      </c>
      <c r="S182" s="11">
        <f t="shared" si="50"/>
        <v>-0.83870101986044066</v>
      </c>
      <c r="T182" s="11">
        <f t="shared" si="51"/>
        <v>-0.28430543046116635</v>
      </c>
      <c r="U182" s="11">
        <f>'OddsRatio_working_3-way'!S182-'OddsRatio_working_3-way'!R182^2/3</f>
        <v>-0.83870101986044066</v>
      </c>
      <c r="V182" s="11">
        <f>'OddsRatio_working_3-way'!S182*'OddsRatio_working_3-way'!R182/3-2*'OddsRatio_working_3-way'!R182^3/27-'OddsRatio_working_3-way'!T182</f>
        <v>0.28430543046116635</v>
      </c>
      <c r="W182" s="11">
        <f>'OddsRatio_working_3-way'!V182^2+4*'OddsRatio_working_3-way'!U182^3/27</f>
        <v>-6.5716916575861428E-3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0.14781852847942917</v>
      </c>
      <c r="Y182" s="11">
        <f>IF('OddsRatio_working_3-way'!W182&gt;=0,IF('OddsRatio_working_3-way'!V182+SQRT('OddsRatio_working_3-way'!W182)&gt;0,0,PI()),ACOS('OddsRatio_working_3-way'!V182/(2*'OddsRatio_working_3-way'!X182)))</f>
        <v>0.27776577446010942</v>
      </c>
      <c r="Z182" s="11">
        <f>'OddsRatio_working_3-way'!X182^(1/3)*COS('OddsRatio_working_3-way'!Y182/3)</f>
        <v>0.52647622733216359</v>
      </c>
      <c r="AA182" s="11">
        <f>'OddsRatio_working_3-way'!X182^(1/3)*COS(('OddsRatio_working_3-way'!Y182+2*PI())/3)</f>
        <v>-0.30557416810764715</v>
      </c>
      <c r="AB182" s="11">
        <f>'OddsRatio_working_3-way'!X182^(1/3)*COS(('OddsRatio_working_3-way'!Y182+4*PI())/3)</f>
        <v>-0.22090205922451656</v>
      </c>
      <c r="AC182" s="11">
        <f>'OddsRatio_working_3-way'!X182^(1/3)*SIN('OddsRatio_working_3-way'!Y182/3)</f>
        <v>4.8885464856528824E-2</v>
      </c>
      <c r="AD182" s="11">
        <f>'OddsRatio_working_3-way'!X182^(1/3)*SIN(('OddsRatio_working_3-way'!Y182+2*PI())/3)</f>
        <v>0.43149905492998047</v>
      </c>
      <c r="AE182" s="11">
        <f>'OddsRatio_working_3-way'!X182^(1/3)*SIN(('OddsRatio_working_3-way'!Y182+4*PI())/3)</f>
        <v>-0.4803845197865092</v>
      </c>
      <c r="AF182" s="11">
        <f>-'OddsRatio_working_3-way'!U182/(3*'OddsRatio_working_3-way'!X182^(1/3))*COS(('OddsRatio_working_3-way'!Y182)/3)</f>
        <v>0.52647622733216359</v>
      </c>
      <c r="AG182" s="11">
        <f>-'OddsRatio_working_3-way'!U182/(3*'OddsRatio_working_3-way'!X182^(1/3))*COS(('OddsRatio_working_3-way'!Y182+2*PI())/3)</f>
        <v>-0.30557416810764715</v>
      </c>
      <c r="AH182" s="11">
        <f>-'OddsRatio_working_3-way'!U182/(3*'OddsRatio_working_3-way'!X182^(1/3))*COS(('OddsRatio_working_3-way'!Y182+4*PI())/3)</f>
        <v>-0.22090205922451656</v>
      </c>
      <c r="AI182" s="11">
        <f>'OddsRatio_working_3-way'!U182/(3*'OddsRatio_working_3-way'!X182^(1/3))*SIN(('OddsRatio_working_3-way'!Y182)/3)</f>
        <v>-4.8885464856528824E-2</v>
      </c>
      <c r="AJ182" s="11">
        <f>'OddsRatio_working_3-way'!U182/(3*'OddsRatio_working_3-way'!X182^(1/3))*SIN(('OddsRatio_working_3-way'!Y182+2*PI())/3)</f>
        <v>-0.43149905492998047</v>
      </c>
      <c r="AK182" s="11">
        <f>'OddsRatio_working_3-way'!U182/(3*'OddsRatio_working_3-way'!X182^(1/3))*SIN(('OddsRatio_working_3-way'!Y182+4*PI())/3)</f>
        <v>0.4803845197865092</v>
      </c>
      <c r="AL182" s="11">
        <f>'OddsRatio_working_3-way'!Z182+'OddsRatio_working_3-way'!AF182</f>
        <v>1.0529524546643272</v>
      </c>
      <c r="AM182" s="11">
        <f>'OddsRatio_working_3-way'!AA182+'OddsRatio_working_3-way'!AG182</f>
        <v>-0.6111483362152943</v>
      </c>
      <c r="AN182" s="11">
        <f>'OddsRatio_working_3-way'!AB182+'OddsRatio_working_3-way'!AH182</f>
        <v>-0.44180411844903311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1.0529524546643272</v>
      </c>
      <c r="AS182" s="11">
        <f>IF(('OddsRatio_working_3-way'!X182=0),IF(Q182&gt;0,-Q182^(1/3),(-Q182)^(1/3)),'OddsRatio_working_3-way'!AM182-'OddsRatio_working_3-way'!R182/3)</f>
        <v>-0.6111483362152943</v>
      </c>
      <c r="AT182" s="11">
        <f>IF(('OddsRatio_working_3-way'!X182=0),IF(Q182&gt;0,-Q182^(1/3),(-Q182)^(1/3)),'OddsRatio_working_3-way'!AN182-'OddsRatio_working_3-way'!R182/3)</f>
        <v>-0.44180411844903311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2.4700000000000002</v>
      </c>
      <c r="B183" s="4">
        <f>IF('True_Odds_Calculator_3-way'!B184="","",'True_Odds_Calculator_3-way'!B184)</f>
        <v>3.36</v>
      </c>
      <c r="C183" s="4">
        <f>IF('True_Odds_Calculator_3-way'!C184="","",'True_Odds_Calculator_3-way'!C184)</f>
        <v>3.03</v>
      </c>
      <c r="D183" s="9">
        <f t="shared" si="39"/>
        <v>0.39315311926245261</v>
      </c>
      <c r="E183" s="9">
        <f t="shared" si="40"/>
        <v>0.28751648664770807</v>
      </c>
      <c r="F183" s="9">
        <f t="shared" si="41"/>
        <v>0.3193303940898391</v>
      </c>
      <c r="G183" s="9">
        <f t="shared" si="42"/>
        <v>1.0500260256840843</v>
      </c>
      <c r="H183" s="9">
        <f t="shared" si="43"/>
        <v>2.5435382577556043</v>
      </c>
      <c r="I183" s="9">
        <f t="shared" si="44"/>
        <v>3.4780614206144391</v>
      </c>
      <c r="J183" s="9">
        <f t="shared" si="45"/>
        <v>3.1315528321386914</v>
      </c>
      <c r="K183" s="11">
        <f t="shared" si="46"/>
        <v>0.40485829959514169</v>
      </c>
      <c r="L183" s="11">
        <f t="shared" si="47"/>
        <v>0.29761904761904762</v>
      </c>
      <c r="M183" s="11">
        <f t="shared" si="48"/>
        <v>0.33003300330033003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-0.28005705428842464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0.23303371401339093</v>
      </c>
      <c r="Q183" s="11">
        <f>2*'OddsRatio_working_3-way'!K183*'OddsRatio_working_3-way'!L183*'OddsRatio_working_3-way'!M183</f>
        <v>7.9533690789553205E-2</v>
      </c>
      <c r="R183" s="11">
        <f t="shared" si="49"/>
        <v>0</v>
      </c>
      <c r="S183" s="11">
        <f t="shared" si="50"/>
        <v>-0.83209371249543529</v>
      </c>
      <c r="T183" s="11">
        <f t="shared" si="51"/>
        <v>-0.28399102815543864</v>
      </c>
      <c r="U183" s="11">
        <f>'OddsRatio_working_3-way'!S183-'OddsRatio_working_3-way'!R183^2/3</f>
        <v>-0.83209371249543529</v>
      </c>
      <c r="V183" s="11">
        <f>'OddsRatio_working_3-way'!S183*'OddsRatio_working_3-way'!R183/3-2*'OddsRatio_working_3-way'!R183^3/27-'OddsRatio_working_3-way'!T183</f>
        <v>0.28399102815543864</v>
      </c>
      <c r="W183" s="11">
        <f>'OddsRatio_working_3-way'!V183^2+4*'OddsRatio_working_3-way'!U183^3/27</f>
        <v>-4.7009477844161124E-3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0.14607519626651136</v>
      </c>
      <c r="Y183" s="11">
        <f>IF('OddsRatio_working_3-way'!W183&gt;=0,IF('OddsRatio_working_3-way'!V183+SQRT('OddsRatio_working_3-way'!W183)&gt;0,0,PI()),ACOS('OddsRatio_working_3-way'!V183/(2*'OddsRatio_working_3-way'!X183)))</f>
        <v>0.2368950094504545</v>
      </c>
      <c r="Z183" s="11">
        <f>'OddsRatio_working_3-way'!X183^(1/3)*COS('OddsRatio_working_3-way'!Y183/3)</f>
        <v>0.52501301284204216</v>
      </c>
      <c r="AA183" s="11">
        <f>'OddsRatio_working_3-way'!X183^(1/3)*COS(('OddsRatio_working_3-way'!Y183+2*PI())/3)</f>
        <v>-0.29848469959063523</v>
      </c>
      <c r="AB183" s="11">
        <f>'OddsRatio_working_3-way'!X183^(1/3)*COS(('OddsRatio_working_3-way'!Y183+4*PI())/3)</f>
        <v>-0.22652831325140668</v>
      </c>
      <c r="AC183" s="11">
        <f>'OddsRatio_working_3-way'!X183^(1/3)*SIN('OddsRatio_working_3-way'!Y183/3)</f>
        <v>4.1544039022866283E-2</v>
      </c>
      <c r="AD183" s="11">
        <f>'OddsRatio_working_3-way'!X183^(1/3)*SIN(('OddsRatio_working_3-way'!Y183+2*PI())/3)</f>
        <v>0.4339025869271812</v>
      </c>
      <c r="AE183" s="11">
        <f>'OddsRatio_working_3-way'!X183^(1/3)*SIN(('OddsRatio_working_3-way'!Y183+4*PI())/3)</f>
        <v>-0.4754466259500475</v>
      </c>
      <c r="AF183" s="11">
        <f>-'OddsRatio_working_3-way'!U183/(3*'OddsRatio_working_3-way'!X183^(1/3))*COS(('OddsRatio_working_3-way'!Y183)/3)</f>
        <v>0.52501301284204216</v>
      </c>
      <c r="AG183" s="11">
        <f>-'OddsRatio_working_3-way'!U183/(3*'OddsRatio_working_3-way'!X183^(1/3))*COS(('OddsRatio_working_3-way'!Y183+2*PI())/3)</f>
        <v>-0.29848469959063523</v>
      </c>
      <c r="AH183" s="11">
        <f>-'OddsRatio_working_3-way'!U183/(3*'OddsRatio_working_3-way'!X183^(1/3))*COS(('OddsRatio_working_3-way'!Y183+4*PI())/3)</f>
        <v>-0.22652831325140668</v>
      </c>
      <c r="AI183" s="11">
        <f>'OddsRatio_working_3-way'!U183/(3*'OddsRatio_working_3-way'!X183^(1/3))*SIN(('OddsRatio_working_3-way'!Y183)/3)</f>
        <v>-4.1544039022866283E-2</v>
      </c>
      <c r="AJ183" s="11">
        <f>'OddsRatio_working_3-way'!U183/(3*'OddsRatio_working_3-way'!X183^(1/3))*SIN(('OddsRatio_working_3-way'!Y183+2*PI())/3)</f>
        <v>-0.4339025869271812</v>
      </c>
      <c r="AK183" s="11">
        <f>'OddsRatio_working_3-way'!U183/(3*'OddsRatio_working_3-way'!X183^(1/3))*SIN(('OddsRatio_working_3-way'!Y183+4*PI())/3)</f>
        <v>0.4754466259500475</v>
      </c>
      <c r="AL183" s="11">
        <f>'OddsRatio_working_3-way'!Z183+'OddsRatio_working_3-way'!AF183</f>
        <v>1.0500260256840843</v>
      </c>
      <c r="AM183" s="11">
        <f>'OddsRatio_working_3-way'!AA183+'OddsRatio_working_3-way'!AG183</f>
        <v>-0.59696939918127045</v>
      </c>
      <c r="AN183" s="11">
        <f>'OddsRatio_working_3-way'!AB183+'OddsRatio_working_3-way'!AH183</f>
        <v>-0.45305662650281336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1.0500260256840843</v>
      </c>
      <c r="AS183" s="11">
        <f>IF(('OddsRatio_working_3-way'!X183=0),IF(Q183&gt;0,-Q183^(1/3),(-Q183)^(1/3)),'OddsRatio_working_3-way'!AM183-'OddsRatio_working_3-way'!R183/3)</f>
        <v>-0.59696939918127045</v>
      </c>
      <c r="AT183" s="11">
        <f>IF(('OddsRatio_working_3-way'!X183=0),IF(Q183&gt;0,-Q183^(1/3),(-Q183)^(1/3)),'OddsRatio_working_3-way'!AN183-'OddsRatio_working_3-way'!R183/3)</f>
        <v>-0.45305662650281336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1.5</v>
      </c>
      <c r="B184" s="4">
        <f>IF('True_Odds_Calculator_3-way'!B185="","",'True_Odds_Calculator_3-way'!B185)</f>
        <v>4.34</v>
      </c>
      <c r="C184" s="4">
        <f>IF('True_Odds_Calculator_3-way'!C185="","",'True_Odds_Calculator_3-way'!C185)</f>
        <v>7.18</v>
      </c>
      <c r="D184" s="9">
        <f t="shared" si="39"/>
        <v>0.65081627026305744</v>
      </c>
      <c r="E184" s="9">
        <f t="shared" si="40"/>
        <v>0.21814849304852649</v>
      </c>
      <c r="F184" s="9">
        <f t="shared" si="41"/>
        <v>0.1310352366884158</v>
      </c>
      <c r="G184" s="9">
        <f t="shared" si="42"/>
        <v>1.0730639220061411</v>
      </c>
      <c r="H184" s="9">
        <f t="shared" si="43"/>
        <v>1.5365319610030705</v>
      </c>
      <c r="I184" s="9">
        <f t="shared" si="44"/>
        <v>4.5840334995005119</v>
      </c>
      <c r="J184" s="9">
        <f t="shared" si="45"/>
        <v>7.6315350379979527</v>
      </c>
      <c r="K184" s="11">
        <f t="shared" si="46"/>
        <v>0.66666666666666663</v>
      </c>
      <c r="L184" s="11">
        <f t="shared" si="47"/>
        <v>0.2304147465437788</v>
      </c>
      <c r="M184" s="11">
        <f t="shared" si="48"/>
        <v>0.1392757660167131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-0.22080022592197968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0.21436915138056295</v>
      </c>
      <c r="Q184" s="11">
        <f>2*'OddsRatio_working_3-way'!K184*'OddsRatio_working_3-way'!L184*'OddsRatio_working_3-way'!M184</f>
        <v>4.2788253768575445E-2</v>
      </c>
      <c r="R184" s="11">
        <f t="shared" si="49"/>
        <v>0</v>
      </c>
      <c r="S184" s="11">
        <f t="shared" si="50"/>
        <v>-0.97087378640776767</v>
      </c>
      <c r="T184" s="11">
        <f t="shared" si="51"/>
        <v>-0.19378718291572211</v>
      </c>
      <c r="U184" s="11">
        <f>'OddsRatio_working_3-way'!S184-'OddsRatio_working_3-way'!R184^2/3</f>
        <v>-0.97087378640776767</v>
      </c>
      <c r="V184" s="11">
        <f>'OddsRatio_working_3-way'!S184*'OddsRatio_working_3-way'!R184/3-2*'OddsRatio_working_3-way'!R184^3/27-'OddsRatio_working_3-way'!T184</f>
        <v>0.19378718291572211</v>
      </c>
      <c r="W184" s="11">
        <f>'OddsRatio_working_3-way'!V184^2+4*'OddsRatio_working_3-way'!U184^3/27</f>
        <v>-9.8023069863982765E-2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0.18410359999630257</v>
      </c>
      <c r="Y184" s="11">
        <f>IF('OddsRatio_working_3-way'!W184&gt;=0,IF('OddsRatio_working_3-way'!V184+SQRT('OddsRatio_working_3-way'!W184)&gt;0,0,PI()),ACOS('OddsRatio_working_3-way'!V184/(2*'OddsRatio_working_3-way'!X184)))</f>
        <v>1.0165539127823229</v>
      </c>
      <c r="Z184" s="11">
        <f>'OddsRatio_working_3-way'!X184^(1/3)*COS('OddsRatio_working_3-way'!Y184/3)</f>
        <v>0.53653196100307055</v>
      </c>
      <c r="AA184" s="11">
        <f>'OddsRatio_working_3-way'!X184^(1/3)*COS(('OddsRatio_working_3-way'!Y184+2*PI())/3)</f>
        <v>-0.43202964472101846</v>
      </c>
      <c r="AB184" s="11">
        <f>'OddsRatio_working_3-way'!X184^(1/3)*COS(('OddsRatio_working_3-way'!Y184+4*PI())/3)</f>
        <v>-0.104502316282052</v>
      </c>
      <c r="AC184" s="11">
        <f>'OddsRatio_working_3-way'!X184^(1/3)*SIN('OddsRatio_working_3-way'!Y184/3)</f>
        <v>0.18909799124119628</v>
      </c>
      <c r="AD184" s="11">
        <f>'OddsRatio_working_3-way'!X184^(1/3)*SIN(('OddsRatio_working_3-way'!Y184+2*PI())/3)</f>
        <v>0.37010131255034279</v>
      </c>
      <c r="AE184" s="11">
        <f>'OddsRatio_working_3-way'!X184^(1/3)*SIN(('OddsRatio_working_3-way'!Y184+4*PI())/3)</f>
        <v>-0.55919930379153904</v>
      </c>
      <c r="AF184" s="11">
        <f>-'OddsRatio_working_3-way'!U184/(3*'OddsRatio_working_3-way'!X184^(1/3))*COS(('OddsRatio_working_3-way'!Y184)/3)</f>
        <v>0.53653196100307043</v>
      </c>
      <c r="AG184" s="11">
        <f>-'OddsRatio_working_3-way'!U184/(3*'OddsRatio_working_3-way'!X184^(1/3))*COS(('OddsRatio_working_3-way'!Y184+2*PI())/3)</f>
        <v>-0.43202964472101835</v>
      </c>
      <c r="AH184" s="11">
        <f>-'OddsRatio_working_3-way'!U184/(3*'OddsRatio_working_3-way'!X184^(1/3))*COS(('OddsRatio_working_3-way'!Y184+4*PI())/3)</f>
        <v>-0.10450231628205199</v>
      </c>
      <c r="AI184" s="11">
        <f>'OddsRatio_working_3-way'!U184/(3*'OddsRatio_working_3-way'!X184^(1/3))*SIN(('OddsRatio_working_3-way'!Y184)/3)</f>
        <v>-0.18909799124119625</v>
      </c>
      <c r="AJ184" s="11">
        <f>'OddsRatio_working_3-way'!U184/(3*'OddsRatio_working_3-way'!X184^(1/3))*SIN(('OddsRatio_working_3-way'!Y184+2*PI())/3)</f>
        <v>-0.37010131255034273</v>
      </c>
      <c r="AK184" s="11">
        <f>'OddsRatio_working_3-way'!U184/(3*'OddsRatio_working_3-way'!X184^(1/3))*SIN(('OddsRatio_working_3-way'!Y184+4*PI())/3)</f>
        <v>0.55919930379153893</v>
      </c>
      <c r="AL184" s="11">
        <f>'OddsRatio_working_3-way'!Z184+'OddsRatio_working_3-way'!AF184</f>
        <v>1.0730639220061411</v>
      </c>
      <c r="AM184" s="11">
        <f>'OddsRatio_working_3-way'!AA184+'OddsRatio_working_3-way'!AG184</f>
        <v>-0.8640592894420368</v>
      </c>
      <c r="AN184" s="11">
        <f>'OddsRatio_working_3-way'!AB184+'OddsRatio_working_3-way'!AH184</f>
        <v>-0.20900463256410401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1.0730639220061411</v>
      </c>
      <c r="AS184" s="11">
        <f>IF(('OddsRatio_working_3-way'!X184=0),IF(Q184&gt;0,-Q184^(1/3),(-Q184)^(1/3)),'OddsRatio_working_3-way'!AM184-'OddsRatio_working_3-way'!R184/3)</f>
        <v>-0.8640592894420368</v>
      </c>
      <c r="AT184" s="11">
        <f>IF(('OddsRatio_working_3-way'!X184=0),IF(Q184&gt;0,-Q184^(1/3),(-Q184)^(1/3)),'OddsRatio_working_3-way'!AN184-'OddsRatio_working_3-way'!R184/3)</f>
        <v>-0.20900463256410401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1.55</v>
      </c>
      <c r="B185" s="4">
        <f>IF('True_Odds_Calculator_3-way'!B186="","",'True_Odds_Calculator_3-way'!B186)</f>
        <v>4.18</v>
      </c>
      <c r="C185" s="4">
        <f>IF('True_Odds_Calculator_3-way'!C186="","",'True_Odds_Calculator_3-way'!C186)</f>
        <v>6.55</v>
      </c>
      <c r="D185" s="9">
        <f t="shared" si="39"/>
        <v>0.62917983085334483</v>
      </c>
      <c r="E185" s="9">
        <f t="shared" si="40"/>
        <v>0.22687907466906837</v>
      </c>
      <c r="F185" s="9">
        <f t="shared" si="41"/>
        <v>0.14394109447758674</v>
      </c>
      <c r="G185" s="9">
        <f t="shared" si="42"/>
        <v>1.0715831250393468</v>
      </c>
      <c r="H185" s="9">
        <f t="shared" si="43"/>
        <v>1.5893707187716406</v>
      </c>
      <c r="I185" s="9">
        <f t="shared" si="44"/>
        <v>4.4076343376251232</v>
      </c>
      <c r="J185" s="9">
        <f t="shared" si="45"/>
        <v>6.9472863439683747</v>
      </c>
      <c r="K185" s="11">
        <f t="shared" si="46"/>
        <v>0.64516129032258063</v>
      </c>
      <c r="L185" s="11">
        <f t="shared" si="47"/>
        <v>0.23923444976076558</v>
      </c>
      <c r="M185" s="11">
        <f t="shared" si="48"/>
        <v>0.15267175572519084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-0.22873546831866665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0.21867477899826687</v>
      </c>
      <c r="Q185" s="11">
        <f>2*'OddsRatio_working_3-way'!K185*'OddsRatio_working_3-way'!L185*'OddsRatio_working_3-way'!M185</f>
        <v>4.7128185128936823E-2</v>
      </c>
      <c r="R185" s="11">
        <f t="shared" si="49"/>
        <v>0</v>
      </c>
      <c r="S185" s="11">
        <f t="shared" si="50"/>
        <v>-0.95601605035567305</v>
      </c>
      <c r="T185" s="11">
        <f t="shared" si="51"/>
        <v>-0.20603794188699848</v>
      </c>
      <c r="U185" s="11">
        <f>'OddsRatio_working_3-way'!S185-'OddsRatio_working_3-way'!R185^2/3</f>
        <v>-0.95601605035567305</v>
      </c>
      <c r="V185" s="11">
        <f>'OddsRatio_working_3-way'!S185*'OddsRatio_working_3-way'!R185/3-2*'OddsRatio_working_3-way'!R185^3/27-'OddsRatio_working_3-way'!T185</f>
        <v>0.20603794188699848</v>
      </c>
      <c r="W185" s="11">
        <f>'OddsRatio_working_3-way'!V185^2+4*'OddsRatio_working_3-way'!U185^3/27</f>
        <v>-8.6995303352218445E-2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0.17989367474236595</v>
      </c>
      <c r="Y185" s="11">
        <f>IF('OddsRatio_working_3-way'!W185&gt;=0,IF('OddsRatio_working_3-way'!V185+SQRT('OddsRatio_working_3-way'!W185)&gt;0,0,PI()),ACOS('OddsRatio_working_3-way'!V185/(2*'OddsRatio_working_3-way'!X185)))</f>
        <v>0.96104223119158294</v>
      </c>
      <c r="Z185" s="11">
        <f>'OddsRatio_working_3-way'!X185^(1/3)*COS('OddsRatio_working_3-way'!Y185/3)</f>
        <v>0.53579156251967341</v>
      </c>
      <c r="AA185" s="11">
        <f>'OddsRatio_working_3-way'!X185^(1/3)*COS(('OddsRatio_working_3-way'!Y185+2*PI())/3)</f>
        <v>-0.42184240752512214</v>
      </c>
      <c r="AB185" s="11">
        <f>'OddsRatio_working_3-way'!X185^(1/3)*COS(('OddsRatio_working_3-way'!Y185+4*PI())/3)</f>
        <v>-0.11394915499455144</v>
      </c>
      <c r="AC185" s="11">
        <f>'OddsRatio_working_3-way'!X185^(1/3)*SIN('OddsRatio_working_3-way'!Y185/3)</f>
        <v>0.17776225223019457</v>
      </c>
      <c r="AD185" s="11">
        <f>'OddsRatio_working_3-way'!X185^(1/3)*SIN(('OddsRatio_working_3-way'!Y185+2*PI())/3)</f>
        <v>0.3751279781602983</v>
      </c>
      <c r="AE185" s="11">
        <f>'OddsRatio_working_3-way'!X185^(1/3)*SIN(('OddsRatio_working_3-way'!Y185+4*PI())/3)</f>
        <v>-0.55289023039049268</v>
      </c>
      <c r="AF185" s="11">
        <f>-'OddsRatio_working_3-way'!U185/(3*'OddsRatio_working_3-way'!X185^(1/3))*COS(('OddsRatio_working_3-way'!Y185)/3)</f>
        <v>0.5357915625196733</v>
      </c>
      <c r="AG185" s="11">
        <f>-'OddsRatio_working_3-way'!U185/(3*'OddsRatio_working_3-way'!X185^(1/3))*COS(('OddsRatio_working_3-way'!Y185+2*PI())/3)</f>
        <v>-0.42184240752512203</v>
      </c>
      <c r="AH185" s="11">
        <f>-'OddsRatio_working_3-way'!U185/(3*'OddsRatio_working_3-way'!X185^(1/3))*COS(('OddsRatio_working_3-way'!Y185+4*PI())/3)</f>
        <v>-0.11394915499455142</v>
      </c>
      <c r="AI185" s="11">
        <f>'OddsRatio_working_3-way'!U185/(3*'OddsRatio_working_3-way'!X185^(1/3))*SIN(('OddsRatio_working_3-way'!Y185)/3)</f>
        <v>-0.17776225223019454</v>
      </c>
      <c r="AJ185" s="11">
        <f>'OddsRatio_working_3-way'!U185/(3*'OddsRatio_working_3-way'!X185^(1/3))*SIN(('OddsRatio_working_3-way'!Y185+2*PI())/3)</f>
        <v>-0.37512797816029819</v>
      </c>
      <c r="AK185" s="11">
        <f>'OddsRatio_working_3-way'!U185/(3*'OddsRatio_working_3-way'!X185^(1/3))*SIN(('OddsRatio_working_3-way'!Y185+4*PI())/3)</f>
        <v>0.55289023039049257</v>
      </c>
      <c r="AL185" s="11">
        <f>'OddsRatio_working_3-way'!Z185+'OddsRatio_working_3-way'!AF185</f>
        <v>1.0715831250393468</v>
      </c>
      <c r="AM185" s="11">
        <f>'OddsRatio_working_3-way'!AA185+'OddsRatio_working_3-way'!AG185</f>
        <v>-0.84368481505024417</v>
      </c>
      <c r="AN185" s="11">
        <f>'OddsRatio_working_3-way'!AB185+'OddsRatio_working_3-way'!AH185</f>
        <v>-0.22789830998910288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1.0715831250393468</v>
      </c>
      <c r="AS185" s="11">
        <f>IF(('OddsRatio_working_3-way'!X185=0),IF(Q185&gt;0,-Q185^(1/3),(-Q185)^(1/3)),'OddsRatio_working_3-way'!AM185-'OddsRatio_working_3-way'!R185/3)</f>
        <v>-0.84368481505024417</v>
      </c>
      <c r="AT185" s="11">
        <f>IF(('OddsRatio_working_3-way'!X185=0),IF(Q185&gt;0,-Q185^(1/3),(-Q185)^(1/3)),'OddsRatio_working_3-way'!AN185-'OddsRatio_working_3-way'!R185/3)</f>
        <v>-0.22789830998910288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1.82</v>
      </c>
      <c r="B186" s="4">
        <f>IF('True_Odds_Calculator_3-way'!B187="","",'True_Odds_Calculator_3-way'!B187)</f>
        <v>3.87</v>
      </c>
      <c r="C186" s="4">
        <f>IF('True_Odds_Calculator_3-way'!C187="","",'True_Odds_Calculator_3-way'!C187)</f>
        <v>4.3899999999999997</v>
      </c>
      <c r="D186" s="9">
        <f t="shared" si="39"/>
        <v>0.53495455620681232</v>
      </c>
      <c r="E186" s="9">
        <f t="shared" si="40"/>
        <v>0.24736483385707891</v>
      </c>
      <c r="F186" s="9">
        <f t="shared" si="41"/>
        <v>0.21768060993610863</v>
      </c>
      <c r="G186" s="9">
        <f t="shared" si="42"/>
        <v>1.0601434895947335</v>
      </c>
      <c r="H186" s="9">
        <f t="shared" si="43"/>
        <v>1.8693176614676819</v>
      </c>
      <c r="I186" s="9">
        <f t="shared" si="44"/>
        <v>4.0426118151368859</v>
      </c>
      <c r="J186" s="9">
        <f t="shared" si="45"/>
        <v>4.5938864297261466</v>
      </c>
      <c r="K186" s="11">
        <f t="shared" si="46"/>
        <v>0.54945054945054939</v>
      </c>
      <c r="L186" s="11">
        <f t="shared" si="47"/>
        <v>0.25839793281653745</v>
      </c>
      <c r="M186" s="11">
        <f t="shared" si="48"/>
        <v>0.22779043280182235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-0.258017150161029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0.22897411253611916</v>
      </c>
      <c r="Q186" s="11">
        <f>2*'OddsRatio_working_3-way'!K186*'OddsRatio_working_3-way'!L186*'OddsRatio_working_3-way'!M186</f>
        <v>6.4681952693818975E-2</v>
      </c>
      <c r="R186" s="11">
        <f t="shared" si="49"/>
        <v>0</v>
      </c>
      <c r="S186" s="11">
        <f t="shared" si="50"/>
        <v>-0.88743756914304328</v>
      </c>
      <c r="T186" s="11">
        <f t="shared" si="51"/>
        <v>-0.25068857885396706</v>
      </c>
      <c r="U186" s="11">
        <f>'OddsRatio_working_3-way'!S186-'OddsRatio_working_3-way'!R186^2/3</f>
        <v>-0.88743756914304328</v>
      </c>
      <c r="V186" s="11">
        <f>'OddsRatio_working_3-way'!S186*'OddsRatio_working_3-way'!R186/3-2*'OddsRatio_working_3-way'!R186^3/27-'OddsRatio_working_3-way'!T186</f>
        <v>0.25068857885396706</v>
      </c>
      <c r="W186" s="11">
        <f>'OddsRatio_working_3-way'!V186^2+4*'OddsRatio_working_3-way'!U186^3/27</f>
        <v>-4.0695593482270767E-2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0.16088843731767397</v>
      </c>
      <c r="Y186" s="11">
        <f>IF('OddsRatio_working_3-way'!W186&gt;=0,IF('OddsRatio_working_3-way'!V186+SQRT('OddsRatio_working_3-way'!W186)&gt;0,0,PI()),ACOS('OddsRatio_working_3-way'!V186/(2*'OddsRatio_working_3-way'!X186)))</f>
        <v>0.67760601723468428</v>
      </c>
      <c r="Z186" s="11">
        <f>'OddsRatio_working_3-way'!X186^(1/3)*COS('OddsRatio_working_3-way'!Y186/3)</f>
        <v>0.53007174479736674</v>
      </c>
      <c r="AA186" s="11">
        <f>'OddsRatio_working_3-way'!X186^(1/3)*COS(('OddsRatio_working_3-way'!Y186+2*PI())/3)</f>
        <v>-0.37052213364329906</v>
      </c>
      <c r="AB186" s="11">
        <f>'OddsRatio_working_3-way'!X186^(1/3)*COS(('OddsRatio_working_3-way'!Y186+4*PI())/3)</f>
        <v>-0.15954961115406779</v>
      </c>
      <c r="AC186" s="11">
        <f>'OddsRatio_working_3-way'!X186^(1/3)*SIN('OddsRatio_working_3-way'!Y186/3)</f>
        <v>0.1218050426507723</v>
      </c>
      <c r="AD186" s="11">
        <f>'OddsRatio_working_3-way'!X186^(1/3)*SIN(('OddsRatio_working_3-way'!Y186+2*PI())/3)</f>
        <v>0.39815307549747542</v>
      </c>
      <c r="AE186" s="11">
        <f>'OddsRatio_working_3-way'!X186^(1/3)*SIN(('OddsRatio_working_3-way'!Y186+4*PI())/3)</f>
        <v>-0.51995811814824744</v>
      </c>
      <c r="AF186" s="11">
        <f>-'OddsRatio_working_3-way'!U186/(3*'OddsRatio_working_3-way'!X186^(1/3))*COS(('OddsRatio_working_3-way'!Y186)/3)</f>
        <v>0.53007174479736674</v>
      </c>
      <c r="AG186" s="11">
        <f>-'OddsRatio_working_3-way'!U186/(3*'OddsRatio_working_3-way'!X186^(1/3))*COS(('OddsRatio_working_3-way'!Y186+2*PI())/3)</f>
        <v>-0.37052213364329906</v>
      </c>
      <c r="AH186" s="11">
        <f>-'OddsRatio_working_3-way'!U186/(3*'OddsRatio_working_3-way'!X186^(1/3))*COS(('OddsRatio_working_3-way'!Y186+4*PI())/3)</f>
        <v>-0.15954961115406779</v>
      </c>
      <c r="AI186" s="11">
        <f>'OddsRatio_working_3-way'!U186/(3*'OddsRatio_working_3-way'!X186^(1/3))*SIN(('OddsRatio_working_3-way'!Y186)/3)</f>
        <v>-0.1218050426507723</v>
      </c>
      <c r="AJ186" s="11">
        <f>'OddsRatio_working_3-way'!U186/(3*'OddsRatio_working_3-way'!X186^(1/3))*SIN(('OddsRatio_working_3-way'!Y186+2*PI())/3)</f>
        <v>-0.39815307549747542</v>
      </c>
      <c r="AK186" s="11">
        <f>'OddsRatio_working_3-way'!U186/(3*'OddsRatio_working_3-way'!X186^(1/3))*SIN(('OddsRatio_working_3-way'!Y186+4*PI())/3)</f>
        <v>0.51995811814824744</v>
      </c>
      <c r="AL186" s="11">
        <f>'OddsRatio_working_3-way'!Z186+'OddsRatio_working_3-way'!AF186</f>
        <v>1.0601434895947335</v>
      </c>
      <c r="AM186" s="11">
        <f>'OddsRatio_working_3-way'!AA186+'OddsRatio_working_3-way'!AG186</f>
        <v>-0.74104426728659811</v>
      </c>
      <c r="AN186" s="11">
        <f>'OddsRatio_working_3-way'!AB186+'OddsRatio_working_3-way'!AH186</f>
        <v>-0.31909922230813559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1.0601434895947335</v>
      </c>
      <c r="AS186" s="11">
        <f>IF(('OddsRatio_working_3-way'!X186=0),IF(Q186&gt;0,-Q186^(1/3),(-Q186)^(1/3)),'OddsRatio_working_3-way'!AM186-'OddsRatio_working_3-way'!R186/3)</f>
        <v>-0.74104426728659811</v>
      </c>
      <c r="AT186" s="11">
        <f>IF(('OddsRatio_working_3-way'!X186=0),IF(Q186&gt;0,-Q186^(1/3),(-Q186)^(1/3)),'OddsRatio_working_3-way'!AN186-'OddsRatio_working_3-way'!R186/3)</f>
        <v>-0.31909922230813559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2.25</v>
      </c>
      <c r="B187" s="4">
        <f>IF('True_Odds_Calculator_3-way'!B188="","",'True_Odds_Calculator_3-way'!B188)</f>
        <v>3.62</v>
      </c>
      <c r="C187" s="4">
        <f>IF('True_Odds_Calculator_3-way'!C188="","",'True_Odds_Calculator_3-way'!C188)</f>
        <v>3.2</v>
      </c>
      <c r="D187" s="9">
        <f t="shared" si="39"/>
        <v>0.43200203791106645</v>
      </c>
      <c r="E187" s="9">
        <f t="shared" si="40"/>
        <v>0.26625280586847305</v>
      </c>
      <c r="F187" s="9">
        <f t="shared" si="41"/>
        <v>0.30174515622046072</v>
      </c>
      <c r="G187" s="9">
        <f t="shared" si="42"/>
        <v>1.0518431159917143</v>
      </c>
      <c r="H187" s="9">
        <f t="shared" si="43"/>
        <v>2.3148038949896428</v>
      </c>
      <c r="I187" s="9">
        <f t="shared" si="44"/>
        <v>3.7558289638982911</v>
      </c>
      <c r="J187" s="9">
        <f t="shared" si="45"/>
        <v>3.3140548551817717</v>
      </c>
      <c r="K187" s="11">
        <f t="shared" si="46"/>
        <v>0.44444444444444442</v>
      </c>
      <c r="L187" s="11">
        <f t="shared" si="47"/>
        <v>0.27624309392265195</v>
      </c>
      <c r="M187" s="11">
        <f t="shared" si="48"/>
        <v>0.3125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-0.27643492940454284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0.23288827501534687</v>
      </c>
      <c r="Q187" s="11">
        <f>2*'OddsRatio_working_3-way'!K187*'OddsRatio_working_3-way'!L187*'OddsRatio_working_3-way'!M187</f>
        <v>7.6734192756292202E-2</v>
      </c>
      <c r="R187" s="11">
        <f t="shared" si="49"/>
        <v>0</v>
      </c>
      <c r="S187" s="11">
        <f t="shared" si="50"/>
        <v>-0.84247050659264355</v>
      </c>
      <c r="T187" s="11">
        <f t="shared" si="51"/>
        <v>-0.27758501040943773</v>
      </c>
      <c r="U187" s="11">
        <f>'OddsRatio_working_3-way'!S187-'OddsRatio_working_3-way'!R187^2/3</f>
        <v>-0.84247050659264355</v>
      </c>
      <c r="V187" s="11">
        <f>'OddsRatio_working_3-way'!S187*'OddsRatio_working_3-way'!R187/3-2*'OddsRatio_working_3-way'!R187^3/27-'OddsRatio_working_3-way'!T187</f>
        <v>0.27758501040943773</v>
      </c>
      <c r="W187" s="11">
        <f>'OddsRatio_working_3-way'!V187^2+4*'OddsRatio_working_3-way'!U187^3/27</f>
        <v>-1.153159370101782E-2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0.14881618838774352</v>
      </c>
      <c r="Y187" s="11">
        <f>IF('OddsRatio_working_3-way'!W187&gt;=0,IF('OddsRatio_working_3-way'!V187+SQRT('OddsRatio_working_3-way'!W187)&gt;0,0,PI()),ACOS('OddsRatio_working_3-way'!V187/(2*'OddsRatio_working_3-way'!X187)))</f>
        <v>0.3691237154686593</v>
      </c>
      <c r="Z187" s="11">
        <f>'OddsRatio_working_3-way'!X187^(1/3)*COS('OddsRatio_working_3-way'!Y187/3)</f>
        <v>0.52592155799585727</v>
      </c>
      <c r="AA187" s="11">
        <f>'OddsRatio_working_3-way'!X187^(1/3)*COS(('OddsRatio_working_3-way'!Y187+2*PI())/3)</f>
        <v>-0.31928584246499042</v>
      </c>
      <c r="AB187" s="11">
        <f>'OddsRatio_working_3-way'!X187^(1/3)*COS(('OddsRatio_working_3-way'!Y187+4*PI())/3)</f>
        <v>-0.20663571553086699</v>
      </c>
      <c r="AC187" s="11">
        <f>'OddsRatio_working_3-way'!X187^(1/3)*SIN('OddsRatio_working_3-way'!Y187/3)</f>
        <v>6.5038581109661792E-2</v>
      </c>
      <c r="AD187" s="11">
        <f>'OddsRatio_working_3-way'!X187^(1/3)*SIN(('OddsRatio_working_3-way'!Y187+2*PI())/3)</f>
        <v>0.42294213906747252</v>
      </c>
      <c r="AE187" s="11">
        <f>'OddsRatio_working_3-way'!X187^(1/3)*SIN(('OddsRatio_working_3-way'!Y187+4*PI())/3)</f>
        <v>-0.48798072017713423</v>
      </c>
      <c r="AF187" s="11">
        <f>-'OddsRatio_working_3-way'!U187/(3*'OddsRatio_working_3-way'!X187^(1/3))*COS(('OddsRatio_working_3-way'!Y187)/3)</f>
        <v>0.52592155799585705</v>
      </c>
      <c r="AG187" s="11">
        <f>-'OddsRatio_working_3-way'!U187/(3*'OddsRatio_working_3-way'!X187^(1/3))*COS(('OddsRatio_working_3-way'!Y187+2*PI())/3)</f>
        <v>-0.31928584246499025</v>
      </c>
      <c r="AH187" s="11">
        <f>-'OddsRatio_working_3-way'!U187/(3*'OddsRatio_working_3-way'!X187^(1/3))*COS(('OddsRatio_working_3-way'!Y187+4*PI())/3)</f>
        <v>-0.2066357155308669</v>
      </c>
      <c r="AI187" s="11">
        <f>'OddsRatio_working_3-way'!U187/(3*'OddsRatio_working_3-way'!X187^(1/3))*SIN(('OddsRatio_working_3-way'!Y187)/3)</f>
        <v>-6.5038581109661764E-2</v>
      </c>
      <c r="AJ187" s="11">
        <f>'OddsRatio_working_3-way'!U187/(3*'OddsRatio_working_3-way'!X187^(1/3))*SIN(('OddsRatio_working_3-way'!Y187+2*PI())/3)</f>
        <v>-0.42294213906747236</v>
      </c>
      <c r="AK187" s="11">
        <f>'OddsRatio_working_3-way'!U187/(3*'OddsRatio_working_3-way'!X187^(1/3))*SIN(('OddsRatio_working_3-way'!Y187+4*PI())/3)</f>
        <v>0.48798072017713401</v>
      </c>
      <c r="AL187" s="11">
        <f>'OddsRatio_working_3-way'!Z187+'OddsRatio_working_3-way'!AF187</f>
        <v>1.0518431159917143</v>
      </c>
      <c r="AM187" s="11">
        <f>'OddsRatio_working_3-way'!AA187+'OddsRatio_working_3-way'!AG187</f>
        <v>-0.63857168492998073</v>
      </c>
      <c r="AN187" s="11">
        <f>'OddsRatio_working_3-way'!AB187+'OddsRatio_working_3-way'!AH187</f>
        <v>-0.41327143106173392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1.0518431159917143</v>
      </c>
      <c r="AS187" s="11">
        <f>IF(('OddsRatio_working_3-way'!X187=0),IF(Q187&gt;0,-Q187^(1/3),(-Q187)^(1/3)),'OddsRatio_working_3-way'!AM187-'OddsRatio_working_3-way'!R187/3)</f>
        <v>-0.63857168492998073</v>
      </c>
      <c r="AT187" s="11">
        <f>IF(('OddsRatio_working_3-way'!X187=0),IF(Q187&gt;0,-Q187^(1/3),(-Q187)^(1/3)),'OddsRatio_working_3-way'!AN187-'OddsRatio_working_3-way'!R187/3)</f>
        <v>-0.41327143106173392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1.83</v>
      </c>
      <c r="B188" s="4">
        <f>IF('True_Odds_Calculator_3-way'!B189="","",'True_Odds_Calculator_3-way'!B189)</f>
        <v>3.9</v>
      </c>
      <c r="C188" s="4">
        <f>IF('True_Odds_Calculator_3-way'!C189="","",'True_Odds_Calculator_3-way'!C189)</f>
        <v>4.1100000000000003</v>
      </c>
      <c r="D188" s="9">
        <f t="shared" si="39"/>
        <v>0.52782617302045542</v>
      </c>
      <c r="E188" s="9">
        <f t="shared" si="40"/>
        <v>0.24239004469919911</v>
      </c>
      <c r="F188" s="9">
        <f t="shared" si="41"/>
        <v>0.22978378228034566</v>
      </c>
      <c r="G188" s="9">
        <f t="shared" si="42"/>
        <v>1.0777868888835318</v>
      </c>
      <c r="H188" s="9">
        <f t="shared" si="43"/>
        <v>1.8945631177733315</v>
      </c>
      <c r="I188" s="9">
        <f t="shared" si="44"/>
        <v>4.1255819777622413</v>
      </c>
      <c r="J188" s="9">
        <f t="shared" si="45"/>
        <v>4.3519172244277833</v>
      </c>
      <c r="K188" s="11">
        <f t="shared" si="46"/>
        <v>0.54644808743169393</v>
      </c>
      <c r="L188" s="11">
        <f t="shared" si="47"/>
        <v>0.25641025641025644</v>
      </c>
      <c r="M188" s="11">
        <f t="shared" si="48"/>
        <v>0.24330900243309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-0.25519899553643732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0.23318391153738766</v>
      </c>
      <c r="Q188" s="11">
        <f>2*'OddsRatio_working_3-way'!K188*'OddsRatio_working_3-way'!L188*'OddsRatio_working_3-way'!M188</f>
        <v>6.8182430274089961E-2</v>
      </c>
      <c r="R188" s="11">
        <f t="shared" si="49"/>
        <v>0</v>
      </c>
      <c r="S188" s="11">
        <f t="shared" si="50"/>
        <v>-0.91373365732583245</v>
      </c>
      <c r="T188" s="11">
        <f t="shared" si="51"/>
        <v>-0.2671735840134013</v>
      </c>
      <c r="U188" s="11">
        <f>'OddsRatio_working_3-way'!S188-'OddsRatio_working_3-way'!R188^2/3</f>
        <v>-0.91373365732583245</v>
      </c>
      <c r="V188" s="11">
        <f>'OddsRatio_working_3-way'!S188*'OddsRatio_working_3-way'!R188/3-2*'OddsRatio_working_3-way'!R188^3/27-'OddsRatio_working_3-way'!T188</f>
        <v>0.2671735840134013</v>
      </c>
      <c r="W188" s="11">
        <f>'OddsRatio_working_3-way'!V188^2+4*'OddsRatio_working_3-way'!U188^3/27</f>
        <v>-4.163822173585878E-2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0.16809219622756494</v>
      </c>
      <c r="Y188" s="11">
        <f>IF('OddsRatio_working_3-way'!W188&gt;=0,IF('OddsRatio_working_3-way'!V188+SQRT('OddsRatio_working_3-way'!W188)&gt;0,0,PI()),ACOS('OddsRatio_working_3-way'!V188/(2*'OddsRatio_working_3-way'!X188)))</f>
        <v>0.6522446832347607</v>
      </c>
      <c r="Z188" s="11">
        <f>'OddsRatio_working_3-way'!X188^(1/3)*COS('OddsRatio_working_3-way'!Y188/3)</f>
        <v>0.53889344444176601</v>
      </c>
      <c r="AA188" s="11">
        <f>'OddsRatio_working_3-way'!X188^(1/3)*COS(('OddsRatio_working_3-way'!Y188+2*PI())/3)</f>
        <v>-0.37254282294600788</v>
      </c>
      <c r="AB188" s="11">
        <f>'OddsRatio_working_3-way'!X188^(1/3)*COS(('OddsRatio_working_3-way'!Y188+4*PI())/3)</f>
        <v>-0.16635062149575819</v>
      </c>
      <c r="AC188" s="11">
        <f>'OddsRatio_working_3-way'!X188^(1/3)*SIN('OddsRatio_working_3-way'!Y188/3)</f>
        <v>0.11904512301210322</v>
      </c>
      <c r="AD188" s="11">
        <f>'OddsRatio_working_3-way'!X188^(1/3)*SIN(('OddsRatio_working_3-way'!Y188+2*PI())/3)</f>
        <v>0.40717285131341568</v>
      </c>
      <c r="AE188" s="11">
        <f>'OddsRatio_working_3-way'!X188^(1/3)*SIN(('OddsRatio_working_3-way'!Y188+4*PI())/3)</f>
        <v>-0.52621797432551887</v>
      </c>
      <c r="AF188" s="11">
        <f>-'OddsRatio_working_3-way'!U188/(3*'OddsRatio_working_3-way'!X188^(1/3))*COS(('OddsRatio_working_3-way'!Y188)/3)</f>
        <v>0.5388934444417659</v>
      </c>
      <c r="AG188" s="11">
        <f>-'OddsRatio_working_3-way'!U188/(3*'OddsRatio_working_3-way'!X188^(1/3))*COS(('OddsRatio_working_3-way'!Y188+2*PI())/3)</f>
        <v>-0.37254282294600782</v>
      </c>
      <c r="AH188" s="11">
        <f>-'OddsRatio_working_3-way'!U188/(3*'OddsRatio_working_3-way'!X188^(1/3))*COS(('OddsRatio_working_3-way'!Y188+4*PI())/3)</f>
        <v>-0.16635062149575816</v>
      </c>
      <c r="AI188" s="11">
        <f>'OddsRatio_working_3-way'!U188/(3*'OddsRatio_working_3-way'!X188^(1/3))*SIN(('OddsRatio_working_3-way'!Y188)/3)</f>
        <v>-0.1190451230121032</v>
      </c>
      <c r="AJ188" s="11">
        <f>'OddsRatio_working_3-way'!U188/(3*'OddsRatio_working_3-way'!X188^(1/3))*SIN(('OddsRatio_working_3-way'!Y188+2*PI())/3)</f>
        <v>-0.40717285131341557</v>
      </c>
      <c r="AK188" s="11">
        <f>'OddsRatio_working_3-way'!U188/(3*'OddsRatio_working_3-way'!X188^(1/3))*SIN(('OddsRatio_working_3-way'!Y188+4*PI())/3)</f>
        <v>0.52621797432551876</v>
      </c>
      <c r="AL188" s="11">
        <f>'OddsRatio_working_3-way'!Z188+'OddsRatio_working_3-way'!AF188</f>
        <v>1.0777868888835318</v>
      </c>
      <c r="AM188" s="11">
        <f>'OddsRatio_working_3-way'!AA188+'OddsRatio_working_3-way'!AG188</f>
        <v>-0.74508564589201565</v>
      </c>
      <c r="AN188" s="11">
        <f>'OddsRatio_working_3-way'!AB188+'OddsRatio_working_3-way'!AH188</f>
        <v>-0.33270124299151638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1.0777868888835318</v>
      </c>
      <c r="AS188" s="11">
        <f>IF(('OddsRatio_working_3-way'!X188=0),IF(Q188&gt;0,-Q188^(1/3),(-Q188)^(1/3)),'OddsRatio_working_3-way'!AM188-'OddsRatio_working_3-way'!R188/3)</f>
        <v>-0.74508564589201565</v>
      </c>
      <c r="AT188" s="11">
        <f>IF(('OddsRatio_working_3-way'!X188=0),IF(Q188&gt;0,-Q188^(1/3),(-Q188)^(1/3)),'OddsRatio_working_3-way'!AN188-'OddsRatio_working_3-way'!R188/3)</f>
        <v>-0.33270124299151638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11.54</v>
      </c>
      <c r="B189" s="4">
        <f>IF('True_Odds_Calculator_3-way'!B190="","",'True_Odds_Calculator_3-way'!B190)</f>
        <v>5.69</v>
      </c>
      <c r="C189" s="4">
        <f>IF('True_Odds_Calculator_3-way'!C190="","",'True_Odds_Calculator_3-way'!C190)</f>
        <v>1.26</v>
      </c>
      <c r="D189" s="9">
        <f t="shared" si="39"/>
        <v>7.5761094944601468E-2</v>
      </c>
      <c r="E189" s="9">
        <f t="shared" si="40"/>
        <v>0.15556018984796749</v>
      </c>
      <c r="F189" s="9">
        <f t="shared" si="41"/>
        <v>0.76867871520743103</v>
      </c>
      <c r="G189" s="9">
        <f t="shared" si="42"/>
        <v>1.1574370821001594</v>
      </c>
      <c r="H189" s="9">
        <f t="shared" si="43"/>
        <v>13.199386845335679</v>
      </c>
      <c r="I189" s="9">
        <f t="shared" si="44"/>
        <v>6.4283799150497485</v>
      </c>
      <c r="J189" s="9">
        <f t="shared" si="45"/>
        <v>1.3009336413460415</v>
      </c>
      <c r="K189" s="11">
        <f t="shared" si="46"/>
        <v>8.6655112651646451E-2</v>
      </c>
      <c r="L189" s="11">
        <f t="shared" si="47"/>
        <v>0.17574692442882248</v>
      </c>
      <c r="M189" s="11">
        <f t="shared" si="48"/>
        <v>0.79365079365079361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-0.15534532256989175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0.18722455086534484</v>
      </c>
      <c r="Q189" s="11">
        <f>2*'OddsRatio_working_3-way'!K189*'OddsRatio_working_3-way'!L189*'OddsRatio_working_3-way'!M189</f>
        <v>2.4173602435809533E-2</v>
      </c>
      <c r="R189" s="11">
        <f t="shared" si="49"/>
        <v>0</v>
      </c>
      <c r="S189" s="11">
        <f t="shared" si="50"/>
        <v>-1.2052152441288357</v>
      </c>
      <c r="T189" s="11">
        <f t="shared" si="51"/>
        <v>-0.15561203926776446</v>
      </c>
      <c r="U189" s="11">
        <f>'OddsRatio_working_3-way'!S189-'OddsRatio_working_3-way'!R189^2/3</f>
        <v>-1.2052152441288357</v>
      </c>
      <c r="V189" s="11">
        <f>'OddsRatio_working_3-way'!S189*'OddsRatio_working_3-way'!R189/3-2*'OddsRatio_working_3-way'!R189^3/27-'OddsRatio_working_3-way'!T189</f>
        <v>0.15561203926776446</v>
      </c>
      <c r="W189" s="11">
        <f>'OddsRatio_working_3-way'!V189^2+4*'OddsRatio_working_3-way'!U189^3/27</f>
        <v>-0.23513717650330801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0.25463320839414305</v>
      </c>
      <c r="Y189" s="11">
        <f>IF('OddsRatio_working_3-way'!W189&gt;=0,IF('OddsRatio_working_3-way'!V189+SQRT('OddsRatio_working_3-way'!W189)&gt;0,0,PI()),ACOS('OddsRatio_working_3-way'!V189/(2*'OddsRatio_working_3-way'!X189)))</f>
        <v>1.2602686016324145</v>
      </c>
      <c r="Z189" s="11">
        <f>'OddsRatio_working_3-way'!X189^(1/3)*COS('OddsRatio_working_3-way'!Y189/3)</f>
        <v>0.5787185410500798</v>
      </c>
      <c r="AA189" s="11">
        <f>'OddsRatio_working_3-way'!X189^(1/3)*COS(('OddsRatio_working_3-way'!Y189+2*PI())/3)</f>
        <v>-0.51322853754456488</v>
      </c>
      <c r="AB189" s="11">
        <f>'OddsRatio_working_3-way'!X189^(1/3)*COS(('OddsRatio_working_3-way'!Y189+4*PI())/3)</f>
        <v>-6.549000350551501E-2</v>
      </c>
      <c r="AC189" s="11">
        <f>'OddsRatio_working_3-way'!X189^(1/3)*SIN('OddsRatio_working_3-way'!Y189/3)</f>
        <v>0.2585019631540138</v>
      </c>
      <c r="AD189" s="11">
        <f>'OddsRatio_working_3-way'!X189^(1/3)*SIN(('OddsRatio_working_3-way'!Y189+2*PI())/3)</f>
        <v>0.37193397661342953</v>
      </c>
      <c r="AE189" s="11">
        <f>'OddsRatio_working_3-way'!X189^(1/3)*SIN(('OddsRatio_working_3-way'!Y189+4*PI())/3)</f>
        <v>-0.6304359397674435</v>
      </c>
      <c r="AF189" s="11">
        <f>-'OddsRatio_working_3-way'!U189/(3*'OddsRatio_working_3-way'!X189^(1/3))*COS(('OddsRatio_working_3-way'!Y189)/3)</f>
        <v>0.57871854105007958</v>
      </c>
      <c r="AG189" s="11">
        <f>-'OddsRatio_working_3-way'!U189/(3*'OddsRatio_working_3-way'!X189^(1/3))*COS(('OddsRatio_working_3-way'!Y189+2*PI())/3)</f>
        <v>-0.51322853754456466</v>
      </c>
      <c r="AH189" s="11">
        <f>-'OddsRatio_working_3-way'!U189/(3*'OddsRatio_working_3-way'!X189^(1/3))*COS(('OddsRatio_working_3-way'!Y189+4*PI())/3)</f>
        <v>-6.5490003505514996E-2</v>
      </c>
      <c r="AI189" s="11">
        <f>'OddsRatio_working_3-way'!U189/(3*'OddsRatio_working_3-way'!X189^(1/3))*SIN(('OddsRatio_working_3-way'!Y189)/3)</f>
        <v>-0.25850196315401375</v>
      </c>
      <c r="AJ189" s="11">
        <f>'OddsRatio_working_3-way'!U189/(3*'OddsRatio_working_3-way'!X189^(1/3))*SIN(('OddsRatio_working_3-way'!Y189+2*PI())/3)</f>
        <v>-0.37193397661342942</v>
      </c>
      <c r="AK189" s="11">
        <f>'OddsRatio_working_3-way'!U189/(3*'OddsRatio_working_3-way'!X189^(1/3))*SIN(('OddsRatio_working_3-way'!Y189+4*PI())/3)</f>
        <v>0.63043593976744328</v>
      </c>
      <c r="AL189" s="11">
        <f>'OddsRatio_working_3-way'!Z189+'OddsRatio_working_3-way'!AF189</f>
        <v>1.1574370821001594</v>
      </c>
      <c r="AM189" s="11">
        <f>'OddsRatio_working_3-way'!AA189+'OddsRatio_working_3-way'!AG189</f>
        <v>-1.0264570750891295</v>
      </c>
      <c r="AN189" s="11">
        <f>'OddsRatio_working_3-way'!AB189+'OddsRatio_working_3-way'!AH189</f>
        <v>-0.13098000701103002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1.1574370821001594</v>
      </c>
      <c r="AS189" s="11">
        <f>IF(('OddsRatio_working_3-way'!X189=0),IF(Q189&gt;0,-Q189^(1/3),(-Q189)^(1/3)),'OddsRatio_working_3-way'!AM189-'OddsRatio_working_3-way'!R189/3)</f>
        <v>-1.0264570750891295</v>
      </c>
      <c r="AT189" s="11">
        <f>IF(('OddsRatio_working_3-way'!X189=0),IF(Q189&gt;0,-Q189^(1/3),(-Q189)^(1/3)),'OddsRatio_working_3-way'!AN189-'OddsRatio_working_3-way'!R189/3)</f>
        <v>-0.13098000701103002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3.09</v>
      </c>
      <c r="B190" s="4">
        <f>IF('True_Odds_Calculator_3-way'!B191="","",'True_Odds_Calculator_3-way'!B191)</f>
        <v>3.17</v>
      </c>
      <c r="C190" s="4">
        <f>IF('True_Odds_Calculator_3-way'!C191="","",'True_Odds_Calculator_3-way'!C191)</f>
        <v>2.4700000000000002</v>
      </c>
      <c r="D190" s="9">
        <f t="shared" si="39"/>
        <v>0.309416429812716</v>
      </c>
      <c r="E190" s="9">
        <f t="shared" si="40"/>
        <v>0.30144800718952791</v>
      </c>
      <c r="F190" s="9">
        <f t="shared" si="41"/>
        <v>0.38913556299775615</v>
      </c>
      <c r="G190" s="9">
        <f t="shared" si="42"/>
        <v>1.0678901603743494</v>
      </c>
      <c r="H190" s="9">
        <f t="shared" si="43"/>
        <v>3.2318904351823896</v>
      </c>
      <c r="I190" s="9">
        <f t="shared" si="44"/>
        <v>3.3173216480123386</v>
      </c>
      <c r="J190" s="9">
        <f t="shared" si="45"/>
        <v>2.5697985357502939</v>
      </c>
      <c r="K190" s="11">
        <f t="shared" si="46"/>
        <v>0.3236245954692557</v>
      </c>
      <c r="L190" s="11">
        <f t="shared" si="47"/>
        <v>0.31545741324921134</v>
      </c>
      <c r="M190" s="11">
        <f t="shared" si="48"/>
        <v>0.40485829959514169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-0.27555523096241608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0.23683175162375442</v>
      </c>
      <c r="Q190" s="11">
        <f>2*'OddsRatio_working_3-way'!K190*'OddsRatio_working_3-way'!L190*'OddsRatio_working_3-way'!M190</f>
        <v>8.2663787652270324E-2</v>
      </c>
      <c r="R190" s="11">
        <f t="shared" si="49"/>
        <v>0</v>
      </c>
      <c r="S190" s="11">
        <f t="shared" si="50"/>
        <v>-0.85947107879819817</v>
      </c>
      <c r="T190" s="11">
        <f t="shared" si="51"/>
        <v>-0.29998990533968534</v>
      </c>
      <c r="U190" s="11">
        <f>'OddsRatio_working_3-way'!S190-'OddsRatio_working_3-way'!R190^2/3</f>
        <v>-0.85947107879819817</v>
      </c>
      <c r="V190" s="11">
        <f>'OddsRatio_working_3-way'!S190*'OddsRatio_working_3-way'!R190/3-2*'OddsRatio_working_3-way'!R190^3/27-'OddsRatio_working_3-way'!T190</f>
        <v>0.29998990533968534</v>
      </c>
      <c r="W190" s="11">
        <f>'OddsRatio_working_3-way'!V190^2+4*'OddsRatio_working_3-way'!U190^3/27</f>
        <v>-4.0628198445351732E-3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0.15334337542770518</v>
      </c>
      <c r="Y190" s="11">
        <f>IF('OddsRatio_working_3-way'!W190&gt;=0,IF('OddsRatio_working_3-way'!V190+SQRT('OddsRatio_working_3-way'!W190)&gt;0,0,PI()),ACOS('OddsRatio_working_3-way'!V190/(2*'OddsRatio_working_3-way'!X190)))</f>
        <v>0.2093611470025003</v>
      </c>
      <c r="Z190" s="11">
        <f>'OddsRatio_working_3-way'!X190^(1/3)*COS('OddsRatio_working_3-way'!Y190/3)</f>
        <v>0.53394508018717468</v>
      </c>
      <c r="AA190" s="11">
        <f>'OddsRatio_working_3-way'!X190^(1/3)*COS(('OddsRatio_working_3-way'!Y190+2*PI())/3)</f>
        <v>-0.29929525977314436</v>
      </c>
      <c r="AB190" s="11">
        <f>'OddsRatio_working_3-way'!X190^(1/3)*COS(('OddsRatio_working_3-way'!Y190+4*PI())/3)</f>
        <v>-0.23464982041403046</v>
      </c>
      <c r="AC190" s="11">
        <f>'OddsRatio_working_3-way'!X190^(1/3)*SIN('OddsRatio_working_3-way'!Y190/3)</f>
        <v>3.7323061815866233E-2</v>
      </c>
      <c r="AD190" s="11">
        <f>'OddsRatio_working_3-way'!X190^(1/3)*SIN(('OddsRatio_working_3-way'!Y190+2*PI())/3)</f>
        <v>0.44374847275987939</v>
      </c>
      <c r="AE190" s="11">
        <f>'OddsRatio_working_3-way'!X190^(1/3)*SIN(('OddsRatio_working_3-way'!Y190+4*PI())/3)</f>
        <v>-0.48107153457574542</v>
      </c>
      <c r="AF190" s="11">
        <f>-'OddsRatio_working_3-way'!U190/(3*'OddsRatio_working_3-way'!X190^(1/3))*COS(('OddsRatio_working_3-way'!Y190)/3)</f>
        <v>0.53394508018717468</v>
      </c>
      <c r="AG190" s="11">
        <f>-'OddsRatio_working_3-way'!U190/(3*'OddsRatio_working_3-way'!X190^(1/3))*COS(('OddsRatio_working_3-way'!Y190+2*PI())/3)</f>
        <v>-0.29929525977314436</v>
      </c>
      <c r="AH190" s="11">
        <f>-'OddsRatio_working_3-way'!U190/(3*'OddsRatio_working_3-way'!X190^(1/3))*COS(('OddsRatio_working_3-way'!Y190+4*PI())/3)</f>
        <v>-0.23464982041403046</v>
      </c>
      <c r="AI190" s="11">
        <f>'OddsRatio_working_3-way'!U190/(3*'OddsRatio_working_3-way'!X190^(1/3))*SIN(('OddsRatio_working_3-way'!Y190)/3)</f>
        <v>-3.7323061815866233E-2</v>
      </c>
      <c r="AJ190" s="11">
        <f>'OddsRatio_working_3-way'!U190/(3*'OddsRatio_working_3-way'!X190^(1/3))*SIN(('OddsRatio_working_3-way'!Y190+2*PI())/3)</f>
        <v>-0.44374847275987939</v>
      </c>
      <c r="AK190" s="11">
        <f>'OddsRatio_working_3-way'!U190/(3*'OddsRatio_working_3-way'!X190^(1/3))*SIN(('OddsRatio_working_3-way'!Y190+4*PI())/3)</f>
        <v>0.48107153457574542</v>
      </c>
      <c r="AL190" s="11">
        <f>'OddsRatio_working_3-way'!Z190+'OddsRatio_working_3-way'!AF190</f>
        <v>1.0678901603743494</v>
      </c>
      <c r="AM190" s="11">
        <f>'OddsRatio_working_3-way'!AA190+'OddsRatio_working_3-way'!AG190</f>
        <v>-0.59859051954628872</v>
      </c>
      <c r="AN190" s="11">
        <f>'OddsRatio_working_3-way'!AB190+'OddsRatio_working_3-way'!AH190</f>
        <v>-0.46929964082806092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1.0678901603743494</v>
      </c>
      <c r="AS190" s="11">
        <f>IF(('OddsRatio_working_3-way'!X190=0),IF(Q190&gt;0,-Q190^(1/3),(-Q190)^(1/3)),'OddsRatio_working_3-way'!AM190-'OddsRatio_working_3-way'!R190/3)</f>
        <v>-0.59859051954628872</v>
      </c>
      <c r="AT190" s="11">
        <f>IF(('OddsRatio_working_3-way'!X190=0),IF(Q190&gt;0,-Q190^(1/3),(-Q190)^(1/3)),'OddsRatio_working_3-way'!AN190-'OddsRatio_working_3-way'!R190/3)</f>
        <v>-0.46929964082806092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9.94</v>
      </c>
      <c r="B191" s="4">
        <f>IF('True_Odds_Calculator_3-way'!B192="","",'True_Odds_Calculator_3-way'!B192)</f>
        <v>5.52</v>
      </c>
      <c r="C191" s="4">
        <f>IF('True_Odds_Calculator_3-way'!C192="","",'True_Odds_Calculator_3-way'!C192)</f>
        <v>1.3</v>
      </c>
      <c r="D191" s="9">
        <f t="shared" si="39"/>
        <v>8.9946003419277207E-2</v>
      </c>
      <c r="E191" s="9">
        <f t="shared" si="40"/>
        <v>0.163519520300976</v>
      </c>
      <c r="F191" s="9">
        <f t="shared" si="41"/>
        <v>0.74653447627974701</v>
      </c>
      <c r="G191" s="9">
        <f t="shared" si="42"/>
        <v>1.1317428811565136</v>
      </c>
      <c r="H191" s="9">
        <f t="shared" si="43"/>
        <v>11.117781357539231</v>
      </c>
      <c r="I191" s="9">
        <f t="shared" si="44"/>
        <v>6.1154778228274393</v>
      </c>
      <c r="J191" s="9">
        <f t="shared" si="45"/>
        <v>1.3395228643469541</v>
      </c>
      <c r="K191" s="11">
        <f t="shared" si="46"/>
        <v>0.1006036217303823</v>
      </c>
      <c r="L191" s="11">
        <f t="shared" si="47"/>
        <v>0.1811594202898551</v>
      </c>
      <c r="M191" s="11">
        <f t="shared" si="48"/>
        <v>0.76923076923076916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-0.16995282733188444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0.19290772505714332</v>
      </c>
      <c r="Q191" s="11">
        <f>2*'OddsRatio_working_3-way'!K191*'OddsRatio_working_3-way'!L191*'OddsRatio_working_3-way'!M191</f>
        <v>2.8038913525747576E-2</v>
      </c>
      <c r="R191" s="11">
        <f t="shared" si="49"/>
        <v>0</v>
      </c>
      <c r="S191" s="11">
        <f t="shared" si="50"/>
        <v>-1.1350662891911323</v>
      </c>
      <c r="T191" s="11">
        <f t="shared" si="51"/>
        <v>-0.16498056528940877</v>
      </c>
      <c r="U191" s="11">
        <f>'OddsRatio_working_3-way'!S191-'OddsRatio_working_3-way'!R191^2/3</f>
        <v>-1.1350662891911323</v>
      </c>
      <c r="V191" s="11">
        <f>'OddsRatio_working_3-way'!S191*'OddsRatio_working_3-way'!R191/3-2*'OddsRatio_working_3-way'!R191^3/27-'OddsRatio_working_3-way'!T191</f>
        <v>0.16498056528940877</v>
      </c>
      <c r="W191" s="11">
        <f>'OddsRatio_working_3-way'!V191^2+4*'OddsRatio_working_3-way'!U191^3/27</f>
        <v>-0.18943201694974637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0.2327287067987957</v>
      </c>
      <c r="Y191" s="11">
        <f>IF('OddsRatio_working_3-way'!W191&gt;=0,IF('OddsRatio_working_3-way'!V191+SQRT('OddsRatio_working_3-way'!W191)&gt;0,0,PI()),ACOS('OddsRatio_working_3-way'!V191/(2*'OddsRatio_working_3-way'!X191)))</f>
        <v>1.2084723857248043</v>
      </c>
      <c r="Z191" s="11">
        <f>'OddsRatio_working_3-way'!X191^(1/3)*COS('OddsRatio_working_3-way'!Y191/3)</f>
        <v>0.56587144057825689</v>
      </c>
      <c r="AA191" s="11">
        <f>'OddsRatio_working_3-way'!X191^(1/3)*COS(('OddsRatio_working_3-way'!Y191+2*PI())/3)</f>
        <v>-0.49176269855390953</v>
      </c>
      <c r="AB191" s="11">
        <f>'OddsRatio_working_3-way'!X191^(1/3)*COS(('OddsRatio_working_3-way'!Y191+4*PI())/3)</f>
        <v>-7.4108742024347793E-2</v>
      </c>
      <c r="AC191" s="11">
        <f>'OddsRatio_working_3-way'!X191^(1/3)*SIN('OddsRatio_working_3-way'!Y191/3)</f>
        <v>0.24113262423045498</v>
      </c>
      <c r="AD191" s="11">
        <f>'OddsRatio_working_3-way'!X191^(1/3)*SIN(('OddsRatio_working_3-way'!Y191+2*PI())/3)</f>
        <v>0.3694927307016394</v>
      </c>
      <c r="AE191" s="11">
        <f>'OddsRatio_working_3-way'!X191^(1/3)*SIN(('OddsRatio_working_3-way'!Y191+4*PI())/3)</f>
        <v>-0.61062535493209436</v>
      </c>
      <c r="AF191" s="11">
        <f>-'OddsRatio_working_3-way'!U191/(3*'OddsRatio_working_3-way'!X191^(1/3))*COS(('OddsRatio_working_3-way'!Y191)/3)</f>
        <v>0.56587144057825678</v>
      </c>
      <c r="AG191" s="11">
        <f>-'OddsRatio_working_3-way'!U191/(3*'OddsRatio_working_3-way'!X191^(1/3))*COS(('OddsRatio_working_3-way'!Y191+2*PI())/3)</f>
        <v>-0.49176269855390942</v>
      </c>
      <c r="AH191" s="11">
        <f>-'OddsRatio_working_3-way'!U191/(3*'OddsRatio_working_3-way'!X191^(1/3))*COS(('OddsRatio_working_3-way'!Y191+4*PI())/3)</f>
        <v>-7.4108742024347779E-2</v>
      </c>
      <c r="AI191" s="11">
        <f>'OddsRatio_working_3-way'!U191/(3*'OddsRatio_working_3-way'!X191^(1/3))*SIN(('OddsRatio_working_3-way'!Y191)/3)</f>
        <v>-0.24113262423045492</v>
      </c>
      <c r="AJ191" s="11">
        <f>'OddsRatio_working_3-way'!U191/(3*'OddsRatio_working_3-way'!X191^(1/3))*SIN(('OddsRatio_working_3-way'!Y191+2*PI())/3)</f>
        <v>-0.36949273070163935</v>
      </c>
      <c r="AK191" s="11">
        <f>'OddsRatio_working_3-way'!U191/(3*'OddsRatio_working_3-way'!X191^(1/3))*SIN(('OddsRatio_working_3-way'!Y191+4*PI())/3)</f>
        <v>0.61062535493209424</v>
      </c>
      <c r="AL191" s="11">
        <f>'OddsRatio_working_3-way'!Z191+'OddsRatio_working_3-way'!AF191</f>
        <v>1.1317428811565136</v>
      </c>
      <c r="AM191" s="11">
        <f>'OddsRatio_working_3-way'!AA191+'OddsRatio_working_3-way'!AG191</f>
        <v>-0.98352539710781894</v>
      </c>
      <c r="AN191" s="11">
        <f>'OddsRatio_working_3-way'!AB191+'OddsRatio_working_3-way'!AH191</f>
        <v>-0.14821748404869556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1.1317428811565136</v>
      </c>
      <c r="AS191" s="11">
        <f>IF(('OddsRatio_working_3-way'!X191=0),IF(Q191&gt;0,-Q191^(1/3),(-Q191)^(1/3)),'OddsRatio_working_3-way'!AM191-'OddsRatio_working_3-way'!R191/3)</f>
        <v>-0.98352539710781894</v>
      </c>
      <c r="AT191" s="11">
        <f>IF(('OddsRatio_working_3-way'!X191=0),IF(Q191&gt;0,-Q191^(1/3),(-Q191)^(1/3)),'OddsRatio_working_3-way'!AN191-'OddsRatio_working_3-way'!R191/3)</f>
        <v>-0.14821748404869556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1.61</v>
      </c>
      <c r="B192" s="4">
        <f>IF('True_Odds_Calculator_3-way'!B193="","",'True_Odds_Calculator_3-way'!B193)</f>
        <v>4.04</v>
      </c>
      <c r="C192" s="4">
        <f>IF('True_Odds_Calculator_3-way'!C193="","",'True_Odds_Calculator_3-way'!C193)</f>
        <v>6.22</v>
      </c>
      <c r="D192" s="9">
        <f t="shared" si="39"/>
        <v>0.60852353876323206</v>
      </c>
      <c r="E192" s="9">
        <f t="shared" si="40"/>
        <v>0.23775203934476327</v>
      </c>
      <c r="F192" s="9">
        <f t="shared" si="41"/>
        <v>0.1537244218920045</v>
      </c>
      <c r="G192" s="9">
        <f t="shared" si="42"/>
        <v>1.0546259095521695</v>
      </c>
      <c r="H192" s="9">
        <f t="shared" si="43"/>
        <v>1.6433218048268234</v>
      </c>
      <c r="I192" s="9">
        <f t="shared" si="44"/>
        <v>4.2060627650385953</v>
      </c>
      <c r="J192" s="9">
        <f t="shared" si="45"/>
        <v>6.5051472478623253</v>
      </c>
      <c r="K192" s="11">
        <f t="shared" si="46"/>
        <v>0.6211180124223602</v>
      </c>
      <c r="L192" s="11">
        <f t="shared" si="47"/>
        <v>0.24752475247524752</v>
      </c>
      <c r="M192" s="11">
        <f t="shared" si="48"/>
        <v>0.16077170418006431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-0.23926341426857023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0.21924313020065961</v>
      </c>
      <c r="Q192" s="11">
        <f>2*'OddsRatio_working_3-way'!K192*'OddsRatio_working_3-way'!L192*'OddsRatio_working_3-way'!M192</f>
        <v>4.9434753145582773E-2</v>
      </c>
      <c r="R192" s="11">
        <f t="shared" si="49"/>
        <v>0</v>
      </c>
      <c r="S192" s="11">
        <f t="shared" si="50"/>
        <v>-0.91632534322427539</v>
      </c>
      <c r="T192" s="11">
        <f t="shared" si="51"/>
        <v>-0.20661225326364721</v>
      </c>
      <c r="U192" s="11">
        <f>'OddsRatio_working_3-way'!S192-'OddsRatio_working_3-way'!R192^2/3</f>
        <v>-0.91632534322427539</v>
      </c>
      <c r="V192" s="11">
        <f>'OddsRatio_working_3-way'!S192*'OddsRatio_working_3-way'!R192/3-2*'OddsRatio_working_3-way'!R192^3/27-'OddsRatio_working_3-way'!T192</f>
        <v>0.20661225326364721</v>
      </c>
      <c r="W192" s="11">
        <f>'OddsRatio_working_3-way'!V192^2+4*'OddsRatio_working_3-way'!U192^3/27</f>
        <v>-7.1295751684057884E-2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0.16880786036403886</v>
      </c>
      <c r="Y192" s="11">
        <f>IF('OddsRatio_working_3-way'!W192&gt;=0,IF('OddsRatio_working_3-way'!V192+SQRT('OddsRatio_working_3-way'!W192)&gt;0,0,PI()),ACOS('OddsRatio_working_3-way'!V192/(2*'OddsRatio_working_3-way'!X192)))</f>
        <v>0.91224139119474668</v>
      </c>
      <c r="Z192" s="11">
        <f>'OddsRatio_working_3-way'!X192^(1/3)*COS('OddsRatio_working_3-way'!Y192/3)</f>
        <v>0.52731295477608475</v>
      </c>
      <c r="AA192" s="11">
        <f>'OddsRatio_working_3-way'!X192^(1/3)*COS(('OddsRatio_working_3-way'!Y192+2*PI())/3)</f>
        <v>-0.40696426363866789</v>
      </c>
      <c r="AB192" s="11">
        <f>'OddsRatio_working_3-way'!X192^(1/3)*COS(('OddsRatio_working_3-way'!Y192+4*PI())/3)</f>
        <v>-0.12034869113741679</v>
      </c>
      <c r="AC192" s="11">
        <f>'OddsRatio_working_3-way'!X192^(1/3)*SIN('OddsRatio_working_3-way'!Y192/3)</f>
        <v>0.16547757793753595</v>
      </c>
      <c r="AD192" s="11">
        <f>'OddsRatio_working_3-way'!X192^(1/3)*SIN(('OddsRatio_working_3-way'!Y192+2*PI())/3)</f>
        <v>0.3739276256119563</v>
      </c>
      <c r="AE192" s="11">
        <f>'OddsRatio_working_3-way'!X192^(1/3)*SIN(('OddsRatio_working_3-way'!Y192+4*PI())/3)</f>
        <v>-0.53940520354949228</v>
      </c>
      <c r="AF192" s="11">
        <f>-'OddsRatio_working_3-way'!U192/(3*'OddsRatio_working_3-way'!X192^(1/3))*COS(('OddsRatio_working_3-way'!Y192)/3)</f>
        <v>0.52731295477608475</v>
      </c>
      <c r="AG192" s="11">
        <f>-'OddsRatio_working_3-way'!U192/(3*'OddsRatio_working_3-way'!X192^(1/3))*COS(('OddsRatio_working_3-way'!Y192+2*PI())/3)</f>
        <v>-0.40696426363866789</v>
      </c>
      <c r="AH192" s="11">
        <f>-'OddsRatio_working_3-way'!U192/(3*'OddsRatio_working_3-way'!X192^(1/3))*COS(('OddsRatio_working_3-way'!Y192+4*PI())/3)</f>
        <v>-0.12034869113741679</v>
      </c>
      <c r="AI192" s="11">
        <f>'OddsRatio_working_3-way'!U192/(3*'OddsRatio_working_3-way'!X192^(1/3))*SIN(('OddsRatio_working_3-way'!Y192)/3)</f>
        <v>-0.16547757793753595</v>
      </c>
      <c r="AJ192" s="11">
        <f>'OddsRatio_working_3-way'!U192/(3*'OddsRatio_working_3-way'!X192^(1/3))*SIN(('OddsRatio_working_3-way'!Y192+2*PI())/3)</f>
        <v>-0.3739276256119563</v>
      </c>
      <c r="AK192" s="11">
        <f>'OddsRatio_working_3-way'!U192/(3*'OddsRatio_working_3-way'!X192^(1/3))*SIN(('OddsRatio_working_3-way'!Y192+4*PI())/3)</f>
        <v>0.53940520354949228</v>
      </c>
      <c r="AL192" s="11">
        <f>'OddsRatio_working_3-way'!Z192+'OddsRatio_working_3-way'!AF192</f>
        <v>1.0546259095521695</v>
      </c>
      <c r="AM192" s="11">
        <f>'OddsRatio_working_3-way'!AA192+'OddsRatio_working_3-way'!AG192</f>
        <v>-0.81392852727733578</v>
      </c>
      <c r="AN192" s="11">
        <f>'OddsRatio_working_3-way'!AB192+'OddsRatio_working_3-way'!AH192</f>
        <v>-0.24069738227483359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1.0546259095521695</v>
      </c>
      <c r="AS192" s="11">
        <f>IF(('OddsRatio_working_3-way'!X192=0),IF(Q192&gt;0,-Q192^(1/3),(-Q192)^(1/3)),'OddsRatio_working_3-way'!AM192-'OddsRatio_working_3-way'!R192/3)</f>
        <v>-0.81392852727733578</v>
      </c>
      <c r="AT192" s="11">
        <f>IF(('OddsRatio_working_3-way'!X192=0),IF(Q192&gt;0,-Q192^(1/3),(-Q192)^(1/3)),'OddsRatio_working_3-way'!AN192-'OddsRatio_working_3-way'!R192/3)</f>
        <v>-0.24069738227483359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1.72</v>
      </c>
      <c r="B193" s="4">
        <f>IF('True_Odds_Calculator_3-way'!B194="","",'True_Odds_Calculator_3-way'!B194)</f>
        <v>4.12</v>
      </c>
      <c r="C193" s="4">
        <f>IF('True_Odds_Calculator_3-way'!C194="","",'True_Odds_Calculator_3-way'!C194)</f>
        <v>4.97</v>
      </c>
      <c r="D193" s="9">
        <f t="shared" si="39"/>
        <v>0.57081821884480077</v>
      </c>
      <c r="E193" s="9">
        <f t="shared" si="40"/>
        <v>0.23484605633199768</v>
      </c>
      <c r="F193" s="9">
        <f t="shared" si="41"/>
        <v>0.19433572482320138</v>
      </c>
      <c r="G193" s="9">
        <f t="shared" si="42"/>
        <v>1.0442655603500768</v>
      </c>
      <c r="H193" s="9">
        <f t="shared" si="43"/>
        <v>1.7518712034520556</v>
      </c>
      <c r="I193" s="9">
        <f t="shared" si="44"/>
        <v>4.2581085482922392</v>
      </c>
      <c r="J193" s="9">
        <f t="shared" si="45"/>
        <v>5.1457342745898043</v>
      </c>
      <c r="K193" s="11">
        <f t="shared" si="46"/>
        <v>0.58139534883720934</v>
      </c>
      <c r="L193" s="11">
        <f t="shared" si="47"/>
        <v>0.24271844660194175</v>
      </c>
      <c r="M193" s="11">
        <f t="shared" si="48"/>
        <v>0.2012072434607646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-0.25321856630866701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0.22175273360642522</v>
      </c>
      <c r="Q193" s="11">
        <f>2*'OddsRatio_working_3-way'!K193*'OddsRatio_working_3-way'!L193*'OddsRatio_working_3-way'!M193</f>
        <v>5.6786871602157549E-2</v>
      </c>
      <c r="R193" s="11">
        <f t="shared" si="49"/>
        <v>0</v>
      </c>
      <c r="S193" s="11">
        <f t="shared" si="50"/>
        <v>-0.87573647082463246</v>
      </c>
      <c r="T193" s="11">
        <f t="shared" si="51"/>
        <v>-0.22426029982705056</v>
      </c>
      <c r="U193" s="11">
        <f>'OddsRatio_working_3-way'!S193-'OddsRatio_working_3-way'!R193^2/3</f>
        <v>-0.87573647082463246</v>
      </c>
      <c r="V193" s="11">
        <f>'OddsRatio_working_3-way'!S193*'OddsRatio_working_3-way'!R193/3-2*'OddsRatio_working_3-way'!R193^3/27-'OddsRatio_working_3-way'!T193</f>
        <v>0.22426029982705056</v>
      </c>
      <c r="W193" s="11">
        <f>'OddsRatio_working_3-way'!V193^2+4*'OddsRatio_working_3-way'!U193^3/27</f>
        <v>-4.9205818750611724E-2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0.15771691477860764</v>
      </c>
      <c r="Y193" s="11">
        <f>IF('OddsRatio_working_3-way'!W193&gt;=0,IF('OddsRatio_working_3-way'!V193+SQRT('OddsRatio_working_3-way'!W193)&gt;0,0,PI()),ACOS('OddsRatio_working_3-way'!V193/(2*'OddsRatio_working_3-way'!X193)))</f>
        <v>0.77993634772044851</v>
      </c>
      <c r="Z193" s="11">
        <f>'OddsRatio_working_3-way'!X193^(1/3)*COS('OddsRatio_working_3-way'!Y193/3)</f>
        <v>0.52213278017503839</v>
      </c>
      <c r="AA193" s="11">
        <f>'OddsRatio_working_3-way'!X193^(1/3)*COS(('OddsRatio_working_3-way'!Y193+2*PI())/3)</f>
        <v>-0.38134580481078695</v>
      </c>
      <c r="AB193" s="11">
        <f>'OddsRatio_working_3-way'!X193^(1/3)*COS(('OddsRatio_working_3-way'!Y193+4*PI())/3)</f>
        <v>-0.14078697536425117</v>
      </c>
      <c r="AC193" s="11">
        <f>'OddsRatio_working_3-way'!X193^(1/3)*SIN('OddsRatio_working_3-way'!Y193/3)</f>
        <v>0.13888670493689867</v>
      </c>
      <c r="AD193" s="11">
        <f>'OddsRatio_working_3-way'!X193^(1/3)*SIN(('OddsRatio_working_3-way'!Y193+2*PI())/3)</f>
        <v>0.38273689931172994</v>
      </c>
      <c r="AE193" s="11">
        <f>'OddsRatio_working_3-way'!X193^(1/3)*SIN(('OddsRatio_working_3-way'!Y193+4*PI())/3)</f>
        <v>-0.52162360424862853</v>
      </c>
      <c r="AF193" s="11">
        <f>-'OddsRatio_working_3-way'!U193/(3*'OddsRatio_working_3-way'!X193^(1/3))*COS(('OddsRatio_working_3-way'!Y193)/3)</f>
        <v>0.5221327801750385</v>
      </c>
      <c r="AG193" s="11">
        <f>-'OddsRatio_working_3-way'!U193/(3*'OddsRatio_working_3-way'!X193^(1/3))*COS(('OddsRatio_working_3-way'!Y193+2*PI())/3)</f>
        <v>-0.381345804810787</v>
      </c>
      <c r="AH193" s="11">
        <f>-'OddsRatio_working_3-way'!U193/(3*'OddsRatio_working_3-way'!X193^(1/3))*COS(('OddsRatio_working_3-way'!Y193+4*PI())/3)</f>
        <v>-0.14078697536425119</v>
      </c>
      <c r="AI193" s="11">
        <f>'OddsRatio_working_3-way'!U193/(3*'OddsRatio_working_3-way'!X193^(1/3))*SIN(('OddsRatio_working_3-way'!Y193)/3)</f>
        <v>-0.1388867049368987</v>
      </c>
      <c r="AJ193" s="11">
        <f>'OddsRatio_working_3-way'!U193/(3*'OddsRatio_working_3-way'!X193^(1/3))*SIN(('OddsRatio_working_3-way'!Y193+2*PI())/3)</f>
        <v>-0.38273689931173005</v>
      </c>
      <c r="AK193" s="11">
        <f>'OddsRatio_working_3-way'!U193/(3*'OddsRatio_working_3-way'!X193^(1/3))*SIN(('OddsRatio_working_3-way'!Y193+4*PI())/3)</f>
        <v>0.52162360424862864</v>
      </c>
      <c r="AL193" s="11">
        <f>'OddsRatio_working_3-way'!Z193+'OddsRatio_working_3-way'!AF193</f>
        <v>1.0442655603500768</v>
      </c>
      <c r="AM193" s="11">
        <f>'OddsRatio_working_3-way'!AA193+'OddsRatio_working_3-way'!AG193</f>
        <v>-0.7626916096215739</v>
      </c>
      <c r="AN193" s="11">
        <f>'OddsRatio_working_3-way'!AB193+'OddsRatio_working_3-way'!AH193</f>
        <v>-0.28157395072850233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1.0442655603500768</v>
      </c>
      <c r="AS193" s="11">
        <f>IF(('OddsRatio_working_3-way'!X193=0),IF(Q193&gt;0,-Q193^(1/3),(-Q193)^(1/3)),'OddsRatio_working_3-way'!AM193-'OddsRatio_working_3-way'!R193/3)</f>
        <v>-0.7626916096215739</v>
      </c>
      <c r="AT193" s="11">
        <f>IF(('OddsRatio_working_3-way'!X193=0),IF(Q193&gt;0,-Q193^(1/3),(-Q193)^(1/3)),'OddsRatio_working_3-way'!AN193-'OddsRatio_working_3-way'!R193/3)</f>
        <v>-0.28157395072850233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1.61</v>
      </c>
      <c r="B194" s="4">
        <f>IF('True_Odds_Calculator_3-way'!B195="","",'True_Odds_Calculator_3-way'!B195)</f>
        <v>4.22</v>
      </c>
      <c r="C194" s="4">
        <f>IF('True_Odds_Calculator_3-way'!C195="","",'True_Odds_Calculator_3-way'!C195)</f>
        <v>5.94</v>
      </c>
      <c r="D194" s="9">
        <f t="shared" si="39"/>
        <v>0.60980493735989993</v>
      </c>
      <c r="E194" s="9">
        <f t="shared" si="40"/>
        <v>0.22843216038760669</v>
      </c>
      <c r="F194" s="9">
        <f t="shared" si="41"/>
        <v>0.16176290225249315</v>
      </c>
      <c r="G194" s="9">
        <f t="shared" si="42"/>
        <v>1.0489650016352612</v>
      </c>
      <c r="H194" s="9">
        <f t="shared" si="43"/>
        <v>1.6398686509975098</v>
      </c>
      <c r="I194" s="9">
        <f t="shared" si="44"/>
        <v>4.3776673052655406</v>
      </c>
      <c r="J194" s="9">
        <f t="shared" si="45"/>
        <v>6.1818871080781914</v>
      </c>
      <c r="K194" s="11">
        <f t="shared" si="46"/>
        <v>0.6211180124223602</v>
      </c>
      <c r="L194" s="11">
        <f t="shared" si="47"/>
        <v>0.23696682464454977</v>
      </c>
      <c r="M194" s="11">
        <f t="shared" si="48"/>
        <v>0.16835016835016833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-0.24042957218312666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0.21730755297621152</v>
      </c>
      <c r="Q194" s="11">
        <f>2*'OddsRatio_working_3-way'!K194*'OddsRatio_working_3-way'!L194*'OddsRatio_working_3-way'!M194</f>
        <v>4.9557024623993501E-2</v>
      </c>
      <c r="R194" s="11">
        <f t="shared" si="49"/>
        <v>0</v>
      </c>
      <c r="S194" s="11">
        <f t="shared" si="50"/>
        <v>-0.90383038576758801</v>
      </c>
      <c r="T194" s="11">
        <f t="shared" si="51"/>
        <v>-0.20611867406330397</v>
      </c>
      <c r="U194" s="11">
        <f>'OddsRatio_working_3-way'!S194-'OddsRatio_working_3-way'!R194^2/3</f>
        <v>-0.90383038576758801</v>
      </c>
      <c r="V194" s="11">
        <f>'OddsRatio_working_3-way'!S194*'OddsRatio_working_3-way'!R194/3-2*'OddsRatio_working_3-way'!R194^3/27-'OddsRatio_working_3-way'!T194</f>
        <v>0.20611867406330397</v>
      </c>
      <c r="W194" s="11">
        <f>'OddsRatio_working_3-way'!V194^2+4*'OddsRatio_working_3-way'!U194^3/27</f>
        <v>-6.6899908146526355E-2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0.16536687693137106</v>
      </c>
      <c r="Y194" s="11">
        <f>IF('OddsRatio_working_3-way'!W194&gt;=0,IF('OddsRatio_working_3-way'!V194+SQRT('OddsRatio_working_3-way'!W194)&gt;0,0,PI()),ACOS('OddsRatio_working_3-way'!V194/(2*'OddsRatio_working_3-way'!X194)))</f>
        <v>0.89794764450441389</v>
      </c>
      <c r="Z194" s="11">
        <f>'OddsRatio_working_3-way'!X194^(1/3)*COS('OddsRatio_working_3-way'!Y194/3)</f>
        <v>0.52448250081763059</v>
      </c>
      <c r="AA194" s="11">
        <f>'OddsRatio_working_3-way'!X194^(1/3)*COS(('OddsRatio_working_3-way'!Y194+2*PI())/3)</f>
        <v>-0.40240606836952941</v>
      </c>
      <c r="AB194" s="11">
        <f>'OddsRatio_working_3-way'!X194^(1/3)*COS(('OddsRatio_working_3-way'!Y194+4*PI())/3)</f>
        <v>-0.12207643244810105</v>
      </c>
      <c r="AC194" s="11">
        <f>'OddsRatio_working_3-way'!X194^(1/3)*SIN('OddsRatio_working_3-way'!Y194/3)</f>
        <v>0.1618483907610665</v>
      </c>
      <c r="AD194" s="11">
        <f>'OddsRatio_working_3-way'!X194^(1/3)*SIN(('OddsRatio_working_3-way'!Y194+2*PI())/3)</f>
        <v>0.37329097416792756</v>
      </c>
      <c r="AE194" s="11">
        <f>'OddsRatio_working_3-way'!X194^(1/3)*SIN(('OddsRatio_working_3-way'!Y194+4*PI())/3)</f>
        <v>-0.53513936492899394</v>
      </c>
      <c r="AF194" s="11">
        <f>-'OddsRatio_working_3-way'!U194/(3*'OddsRatio_working_3-way'!X194^(1/3))*COS(('OddsRatio_working_3-way'!Y194)/3)</f>
        <v>0.52448250081763048</v>
      </c>
      <c r="AG194" s="11">
        <f>-'OddsRatio_working_3-way'!U194/(3*'OddsRatio_working_3-way'!X194^(1/3))*COS(('OddsRatio_working_3-way'!Y194+2*PI())/3)</f>
        <v>-0.40240606836952936</v>
      </c>
      <c r="AH194" s="11">
        <f>-'OddsRatio_working_3-way'!U194/(3*'OddsRatio_working_3-way'!X194^(1/3))*COS(('OddsRatio_working_3-way'!Y194+4*PI())/3)</f>
        <v>-0.12207643244810103</v>
      </c>
      <c r="AI194" s="11">
        <f>'OddsRatio_working_3-way'!U194/(3*'OddsRatio_working_3-way'!X194^(1/3))*SIN(('OddsRatio_working_3-way'!Y194)/3)</f>
        <v>-0.16184839076106647</v>
      </c>
      <c r="AJ194" s="11">
        <f>'OddsRatio_working_3-way'!U194/(3*'OddsRatio_working_3-way'!X194^(1/3))*SIN(('OddsRatio_working_3-way'!Y194+2*PI())/3)</f>
        <v>-0.3732909741679275</v>
      </c>
      <c r="AK194" s="11">
        <f>'OddsRatio_working_3-way'!U194/(3*'OddsRatio_working_3-way'!X194^(1/3))*SIN(('OddsRatio_working_3-way'!Y194+4*PI())/3)</f>
        <v>0.53513936492899383</v>
      </c>
      <c r="AL194" s="11">
        <f>'OddsRatio_working_3-way'!Z194+'OddsRatio_working_3-way'!AF194</f>
        <v>1.0489650016352612</v>
      </c>
      <c r="AM194" s="11">
        <f>'OddsRatio_working_3-way'!AA194+'OddsRatio_working_3-way'!AG194</f>
        <v>-0.80481213673905883</v>
      </c>
      <c r="AN194" s="11">
        <f>'OddsRatio_working_3-way'!AB194+'OddsRatio_working_3-way'!AH194</f>
        <v>-0.24415286489620208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1.0489650016352612</v>
      </c>
      <c r="AS194" s="11">
        <f>IF(('OddsRatio_working_3-way'!X194=0),IF(Q194&gt;0,-Q194^(1/3),(-Q194)^(1/3)),'OddsRatio_working_3-way'!AM194-'OddsRatio_working_3-way'!R194/3)</f>
        <v>-0.80481213673905883</v>
      </c>
      <c r="AT194" s="11">
        <f>IF(('OddsRatio_working_3-way'!X194=0),IF(Q194&gt;0,-Q194^(1/3),(-Q194)^(1/3)),'OddsRatio_working_3-way'!AN194-'OddsRatio_working_3-way'!R194/3)</f>
        <v>-0.24415286489620208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8.34</v>
      </c>
      <c r="B195" s="4">
        <f>IF('True_Odds_Calculator_3-way'!B196="","",'True_Odds_Calculator_3-way'!B196)</f>
        <v>5.38</v>
      </c>
      <c r="C195" s="4">
        <f>IF('True_Odds_Calculator_3-way'!C196="","",'True_Odds_Calculator_3-way'!C196)</f>
        <v>1.39</v>
      </c>
      <c r="D195" s="9">
        <f t="shared" si="39"/>
        <v>0.11419710222955691</v>
      </c>
      <c r="E195" s="9">
        <f t="shared" si="40"/>
        <v>0.17766056996451304</v>
      </c>
      <c r="F195" s="9">
        <f t="shared" si="41"/>
        <v>0.70814232780593034</v>
      </c>
      <c r="G195" s="9">
        <f t="shared" si="42"/>
        <v>1.0567833276461198</v>
      </c>
      <c r="H195" s="9">
        <f t="shared" si="43"/>
        <v>8.7567896249225168</v>
      </c>
      <c r="I195" s="9">
        <f t="shared" si="44"/>
        <v>5.6287109750900033</v>
      </c>
      <c r="J195" s="9">
        <f t="shared" si="45"/>
        <v>1.4121454977819863</v>
      </c>
      <c r="K195" s="11">
        <f t="shared" si="46"/>
        <v>0.11990407673860912</v>
      </c>
      <c r="L195" s="11">
        <f t="shared" si="47"/>
        <v>0.18587360594795541</v>
      </c>
      <c r="M195" s="11">
        <f t="shared" si="48"/>
        <v>0.71942446043165476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-0.20103498918390894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0.19416950192620641</v>
      </c>
      <c r="Q195" s="11">
        <f>2*'OddsRatio_working_3-way'!K195*'OddsRatio_working_3-way'!L195*'OddsRatio_working_3-way'!M195</f>
        <v>3.206763037592178E-2</v>
      </c>
      <c r="R195" s="11">
        <f t="shared" si="49"/>
        <v>0</v>
      </c>
      <c r="S195" s="11">
        <f t="shared" si="50"/>
        <v>-0.96584929177964185</v>
      </c>
      <c r="T195" s="11">
        <f t="shared" si="51"/>
        <v>-0.15951268237483759</v>
      </c>
      <c r="U195" s="11">
        <f>'OddsRatio_working_3-way'!S195-'OddsRatio_working_3-way'!R195^2/3</f>
        <v>-0.96584929177964185</v>
      </c>
      <c r="V195" s="11">
        <f>'OddsRatio_working_3-way'!S195*'OddsRatio_working_3-way'!R195/3-2*'OddsRatio_working_3-way'!R195^3/27-'OddsRatio_working_3-way'!T195</f>
        <v>0.15951268237483759</v>
      </c>
      <c r="W195" s="11">
        <f>'OddsRatio_working_3-way'!V195^2+4*'OddsRatio_working_3-way'!U195^3/27</f>
        <v>-0.10803820178803274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0.18267628309830519</v>
      </c>
      <c r="Y195" s="11">
        <f>IF('OddsRatio_working_3-way'!W195&gt;=0,IF('OddsRatio_working_3-way'!V195+SQRT('OddsRatio_working_3-way'!W195)&gt;0,0,PI()),ACOS('OddsRatio_working_3-way'!V195/(2*'OddsRatio_working_3-way'!X195)))</f>
        <v>1.1189811124206792</v>
      </c>
      <c r="Z195" s="11">
        <f>'OddsRatio_working_3-way'!X195^(1/3)*COS('OddsRatio_working_3-way'!Y195/3)</f>
        <v>0.52839166382306002</v>
      </c>
      <c r="AA195" s="11">
        <f>'OddsRatio_working_3-way'!X195^(1/3)*COS(('OddsRatio_working_3-way'!Y195+2*PI())/3)</f>
        <v>-0.4432600945287094</v>
      </c>
      <c r="AB195" s="11">
        <f>'OddsRatio_working_3-way'!X195^(1/3)*COS(('OddsRatio_working_3-way'!Y195+4*PI())/3)</f>
        <v>-8.5131569294350826E-2</v>
      </c>
      <c r="AC195" s="11">
        <f>'OddsRatio_working_3-way'!X195^(1/3)*SIN('OddsRatio_working_3-way'!Y195/3)</f>
        <v>0.20676560044854089</v>
      </c>
      <c r="AD195" s="11">
        <f>'OddsRatio_working_3-way'!X195^(1/3)*SIN(('OddsRatio_working_3-way'!Y195+2*PI())/3)</f>
        <v>0.35421780379442669</v>
      </c>
      <c r="AE195" s="11">
        <f>'OddsRatio_working_3-way'!X195^(1/3)*SIN(('OddsRatio_working_3-way'!Y195+4*PI())/3)</f>
        <v>-0.56098340424296733</v>
      </c>
      <c r="AF195" s="11">
        <f>-'OddsRatio_working_3-way'!U195/(3*'OddsRatio_working_3-way'!X195^(1/3))*COS(('OddsRatio_working_3-way'!Y195)/3)</f>
        <v>0.5283916638230598</v>
      </c>
      <c r="AG195" s="11">
        <f>-'OddsRatio_working_3-way'!U195/(3*'OddsRatio_working_3-way'!X195^(1/3))*COS(('OddsRatio_working_3-way'!Y195+2*PI())/3)</f>
        <v>-0.44326009452870924</v>
      </c>
      <c r="AH195" s="11">
        <f>-'OddsRatio_working_3-way'!U195/(3*'OddsRatio_working_3-way'!X195^(1/3))*COS(('OddsRatio_working_3-way'!Y195+4*PI())/3)</f>
        <v>-8.5131569294350798E-2</v>
      </c>
      <c r="AI195" s="11">
        <f>'OddsRatio_working_3-way'!U195/(3*'OddsRatio_working_3-way'!X195^(1/3))*SIN(('OddsRatio_working_3-way'!Y195)/3)</f>
        <v>-0.20676560044854081</v>
      </c>
      <c r="AJ195" s="11">
        <f>'OddsRatio_working_3-way'!U195/(3*'OddsRatio_working_3-way'!X195^(1/3))*SIN(('OddsRatio_working_3-way'!Y195+2*PI())/3)</f>
        <v>-0.35421780379442652</v>
      </c>
      <c r="AK195" s="11">
        <f>'OddsRatio_working_3-way'!U195/(3*'OddsRatio_working_3-way'!X195^(1/3))*SIN(('OddsRatio_working_3-way'!Y195+4*PI())/3)</f>
        <v>0.56098340424296711</v>
      </c>
      <c r="AL195" s="11">
        <f>'OddsRatio_working_3-way'!Z195+'OddsRatio_working_3-way'!AF195</f>
        <v>1.0567833276461198</v>
      </c>
      <c r="AM195" s="11">
        <f>'OddsRatio_working_3-way'!AA195+'OddsRatio_working_3-way'!AG195</f>
        <v>-0.88652018905741858</v>
      </c>
      <c r="AN195" s="11">
        <f>'OddsRatio_working_3-way'!AB195+'OddsRatio_working_3-way'!AH195</f>
        <v>-0.17026313858870162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1.0567833276461198</v>
      </c>
      <c r="AS195" s="11">
        <f>IF(('OddsRatio_working_3-way'!X195=0),IF(Q195&gt;0,-Q195^(1/3),(-Q195)^(1/3)),'OddsRatio_working_3-way'!AM195-'OddsRatio_working_3-way'!R195/3)</f>
        <v>-0.88652018905741858</v>
      </c>
      <c r="AT195" s="11">
        <f>IF(('OddsRatio_working_3-way'!X195=0),IF(Q195&gt;0,-Q195^(1/3),(-Q195)^(1/3)),'OddsRatio_working_3-way'!AN195-'OddsRatio_working_3-way'!R195/3)</f>
        <v>-0.17026313858870162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3.23</v>
      </c>
      <c r="B196" s="4">
        <f>IF('True_Odds_Calculator_3-way'!B197="","",'True_Odds_Calculator_3-way'!B197)</f>
        <v>3.68</v>
      </c>
      <c r="C196" s="4">
        <f>IF('True_Odds_Calculator_3-way'!C197="","",'True_Odds_Calculator_3-way'!C197)</f>
        <v>2.27</v>
      </c>
      <c r="D196" s="9">
        <f t="shared" ref="D196:D259" si="52">(K196/(AR196+K196-(AR196*K196)))</f>
        <v>0.3025048007187498</v>
      </c>
      <c r="E196" s="9">
        <f t="shared" ref="E196:E259" si="53">(L196/(AR196+L196-(AR196*L196)))</f>
        <v>0.26518059200183186</v>
      </c>
      <c r="F196" s="9">
        <f t="shared" ref="F196:F259" si="54">(M196/(AR196+M196-(AR196*M196)))</f>
        <v>0.43231460727941851</v>
      </c>
      <c r="G196" s="9">
        <f t="shared" ref="G196:G259" si="55">AR196</f>
        <v>1.0339608347585223</v>
      </c>
      <c r="H196" s="9">
        <f t="shared" ref="H196:H259" si="56">IF(A196="","",1/D196)</f>
        <v>3.3057326615115041</v>
      </c>
      <c r="I196" s="9">
        <f t="shared" ref="I196:I259" si="57">IF(B196="","",1/E196)</f>
        <v>3.7710150371528397</v>
      </c>
      <c r="J196" s="9">
        <f t="shared" ref="J196:J259" si="58">IF(C196="","",1/F196)</f>
        <v>2.3131302601433235</v>
      </c>
      <c r="K196" s="11">
        <f t="shared" ref="K196:K259" si="59">1/A196</f>
        <v>0.30959752321981426</v>
      </c>
      <c r="L196" s="11">
        <f t="shared" ref="L196:L259" si="60">1/B196</f>
        <v>0.27173913043478259</v>
      </c>
      <c r="M196" s="11">
        <f t="shared" ref="M196:M259" si="61">1/C196</f>
        <v>0.44052863436123346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-0.28129834681682631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0.22904049673176258</v>
      </c>
      <c r="Q196" s="11">
        <f>2*'OddsRatio_working_3-way'!K196*'OddsRatio_working_3-way'!L196*'OddsRatio_working_3-way'!M196</f>
        <v>7.4123138100894034E-2</v>
      </c>
      <c r="R196" s="11">
        <f t="shared" ref="R196:R259" si="62">O196/N196</f>
        <v>0</v>
      </c>
      <c r="S196" s="11">
        <f t="shared" ref="S196:S259" si="63">P196/N196</f>
        <v>-0.81422624527867349</v>
      </c>
      <c r="T196" s="11">
        <f t="shared" ref="T196:T259" si="64">Q196/N196</f>
        <v>-0.26350363924876163</v>
      </c>
      <c r="U196" s="11">
        <f>'OddsRatio_working_3-way'!S196-'OddsRatio_working_3-way'!R196^2/3</f>
        <v>-0.81422624527867349</v>
      </c>
      <c r="V196" s="11">
        <f>'OddsRatio_working_3-way'!S196*'OddsRatio_working_3-way'!R196/3-2*'OddsRatio_working_3-way'!R196^3/27-'OddsRatio_working_3-way'!T196</f>
        <v>0.26350363924876163</v>
      </c>
      <c r="W196" s="11">
        <f>'OddsRatio_working_3-way'!V196^2+4*'OddsRatio_working_3-way'!U196^3/27</f>
        <v>-1.0536646422667106E-2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0.14139555714378776</v>
      </c>
      <c r="Y196" s="11">
        <f>IF('OddsRatio_working_3-way'!W196&gt;=0,IF('OddsRatio_working_3-way'!V196+SQRT('OddsRatio_working_3-way'!W196)&gt;0,0,PI()),ACOS('OddsRatio_working_3-way'!V196/(2*'OddsRatio_working_3-way'!X196)))</f>
        <v>0.37146649569407031</v>
      </c>
      <c r="Z196" s="11">
        <f>'OddsRatio_working_3-way'!X196^(1/3)*COS('OddsRatio_working_3-way'!Y196/3)</f>
        <v>0.51698041737926115</v>
      </c>
      <c r="AA196" s="11">
        <f>'OddsRatio_working_3-way'!X196^(1/3)*COS(('OddsRatio_working_3-way'!Y196+2*PI())/3)</f>
        <v>-0.31421271181396992</v>
      </c>
      <c r="AB196" s="11">
        <f>'OddsRatio_working_3-way'!X196^(1/3)*COS(('OddsRatio_working_3-way'!Y196+4*PI())/3)</f>
        <v>-0.20276770556529136</v>
      </c>
      <c r="AC196" s="11">
        <f>'OddsRatio_working_3-way'!X196^(1/3)*SIN('OddsRatio_working_3-way'!Y196/3)</f>
        <v>6.4342804357514077E-2</v>
      </c>
      <c r="AD196" s="11">
        <f>'OddsRatio_working_3-way'!X196^(1/3)*SIN(('OddsRatio_working_3-way'!Y196+2*PI())/3)</f>
        <v>0.41554677253076522</v>
      </c>
      <c r="AE196" s="11">
        <f>'OddsRatio_working_3-way'!X196^(1/3)*SIN(('OddsRatio_working_3-way'!Y196+4*PI())/3)</f>
        <v>-0.47988957688827932</v>
      </c>
      <c r="AF196" s="11">
        <f>-'OddsRatio_working_3-way'!U196/(3*'OddsRatio_working_3-way'!X196^(1/3))*COS(('OddsRatio_working_3-way'!Y196)/3)</f>
        <v>0.51698041737926126</v>
      </c>
      <c r="AG196" s="11">
        <f>-'OddsRatio_working_3-way'!U196/(3*'OddsRatio_working_3-way'!X196^(1/3))*COS(('OddsRatio_working_3-way'!Y196+2*PI())/3)</f>
        <v>-0.31421271181397004</v>
      </c>
      <c r="AH196" s="11">
        <f>-'OddsRatio_working_3-way'!U196/(3*'OddsRatio_working_3-way'!X196^(1/3))*COS(('OddsRatio_working_3-way'!Y196+4*PI())/3)</f>
        <v>-0.20276770556529142</v>
      </c>
      <c r="AI196" s="11">
        <f>'OddsRatio_working_3-way'!U196/(3*'OddsRatio_working_3-way'!X196^(1/3))*SIN(('OddsRatio_working_3-way'!Y196)/3)</f>
        <v>-6.4342804357514091E-2</v>
      </c>
      <c r="AJ196" s="11">
        <f>'OddsRatio_working_3-way'!U196/(3*'OddsRatio_working_3-way'!X196^(1/3))*SIN(('OddsRatio_working_3-way'!Y196+2*PI())/3)</f>
        <v>-0.41554677253076527</v>
      </c>
      <c r="AK196" s="11">
        <f>'OddsRatio_working_3-way'!U196/(3*'OddsRatio_working_3-way'!X196^(1/3))*SIN(('OddsRatio_working_3-way'!Y196+4*PI())/3)</f>
        <v>0.47988957688827938</v>
      </c>
      <c r="AL196" s="11">
        <f>'OddsRatio_working_3-way'!Z196+'OddsRatio_working_3-way'!AF196</f>
        <v>1.0339608347585223</v>
      </c>
      <c r="AM196" s="11">
        <f>'OddsRatio_working_3-way'!AA196+'OddsRatio_working_3-way'!AG196</f>
        <v>-0.62842542362793996</v>
      </c>
      <c r="AN196" s="11">
        <f>'OddsRatio_working_3-way'!AB196+'OddsRatio_working_3-way'!AH196</f>
        <v>-0.40553541113058278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1.0339608347585223</v>
      </c>
      <c r="AS196" s="11">
        <f>IF(('OddsRatio_working_3-way'!X196=0),IF(Q196&gt;0,-Q196^(1/3),(-Q196)^(1/3)),'OddsRatio_working_3-way'!AM196-'OddsRatio_working_3-way'!R196/3)</f>
        <v>-0.62842542362793996</v>
      </c>
      <c r="AT196" s="11">
        <f>IF(('OddsRatio_working_3-way'!X196=0),IF(Q196&gt;0,-Q196^(1/3),(-Q196)^(1/3)),'OddsRatio_working_3-way'!AN196-'OddsRatio_working_3-way'!R196/3)</f>
        <v>-0.40553541113058278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1.93</v>
      </c>
      <c r="B2" s="4">
        <f>IF('True_Odds_Calculator_2-way'!B3="","",'True_Odds_Calculator_2-way'!B3)</f>
        <v>1.97</v>
      </c>
      <c r="C2" s="4">
        <f t="shared" ref="C2:C65" si="0">IF(A2="","",((1/A2)+(1/B2))-1)</f>
        <v>2.5748928223876311E-2</v>
      </c>
      <c r="D2" s="4">
        <f>IF(A2="","",(2*A2)/(2-($C2*A2)))</f>
        <v>1.9791780536685666</v>
      </c>
      <c r="E2" s="4">
        <f>IF(B2="","",(2*B2)/(2-($C2*B2)))</f>
        <v>2.0212647191728026</v>
      </c>
      <c r="G2" s="4">
        <f t="shared" ref="G2:G65" si="1">IF(A2="","",C2+1)</f>
        <v>1.0257489282238763</v>
      </c>
    </row>
    <row r="3" spans="1:7" x14ac:dyDescent="0.2">
      <c r="A3" s="4">
        <f>IF('True_Odds_Calculator_2-way'!A4="","",'True_Odds_Calculator_2-way'!A4)</f>
        <v>2.1</v>
      </c>
      <c r="B3" s="4">
        <f>IF('True_Odds_Calculator_2-way'!B4="","",'True_Odds_Calculator_2-way'!B4)</f>
        <v>1.79</v>
      </c>
      <c r="C3" s="4">
        <f t="shared" si="0"/>
        <v>3.4849694067571102E-2</v>
      </c>
      <c r="D3" s="4">
        <f t="shared" ref="D3:D66" si="2">IF(A3="","",(2*A3)/(2-($C3*A3)))</f>
        <v>2.1797622499275153</v>
      </c>
      <c r="E3" s="4">
        <f t="shared" ref="E3:E66" si="3">IF(B3="","",(2*B3)/(2-($C3*B3)))</f>
        <v>1.8476284099287292</v>
      </c>
      <c r="G3" s="4">
        <f t="shared" si="1"/>
        <v>1.0348496940675711</v>
      </c>
    </row>
    <row r="4" spans="1:7" x14ac:dyDescent="0.2">
      <c r="A4" s="4">
        <f>IF('True_Odds_Calculator_2-way'!A5="","",'True_Odds_Calculator_2-way'!A5)</f>
        <v>1.75</v>
      </c>
      <c r="B4" s="4">
        <f>IF('True_Odds_Calculator_2-way'!B5="","",'True_Odds_Calculator_2-way'!B5)</f>
        <v>2.17</v>
      </c>
      <c r="C4" s="4">
        <f t="shared" si="0"/>
        <v>3.2258064516129004E-2</v>
      </c>
      <c r="D4" s="4">
        <f t="shared" si="2"/>
        <v>1.8008298755186722</v>
      </c>
      <c r="E4" s="4">
        <f t="shared" si="3"/>
        <v>2.2487046632124348</v>
      </c>
      <c r="G4" s="4">
        <f t="shared" si="1"/>
        <v>1.032258064516129</v>
      </c>
    </row>
    <row r="5" spans="1:7" x14ac:dyDescent="0.2">
      <c r="A5" s="4">
        <f>IF('True_Odds_Calculator_2-way'!A6="","",'True_Odds_Calculator_2-way'!A6)</f>
        <v>1.95</v>
      </c>
      <c r="B5" s="4">
        <f>IF('True_Odds_Calculator_2-way'!B6="","",'True_Odds_Calculator_2-way'!B6)</f>
        <v>1.93</v>
      </c>
      <c r="C5" s="4">
        <f t="shared" si="0"/>
        <v>3.0955227846419575E-2</v>
      </c>
      <c r="D5" s="4">
        <f t="shared" si="2"/>
        <v>2.0106851876586083</v>
      </c>
      <c r="E5" s="4">
        <f t="shared" si="3"/>
        <v>1.9894277785119598</v>
      </c>
      <c r="G5" s="4">
        <f t="shared" si="1"/>
        <v>1.0309552278464196</v>
      </c>
    </row>
    <row r="6" spans="1:7" x14ac:dyDescent="0.2">
      <c r="A6" s="4">
        <f>IF('True_Odds_Calculator_2-way'!A7="","",'True_Odds_Calculator_2-way'!A7)</f>
        <v>1.97</v>
      </c>
      <c r="B6" s="4">
        <f>IF('True_Odds_Calculator_2-way'!B7="","",'True_Odds_Calculator_2-way'!B7)</f>
        <v>1.9</v>
      </c>
      <c r="C6" s="4">
        <f t="shared" si="0"/>
        <v>3.3930002671653803E-2</v>
      </c>
      <c r="D6" s="4">
        <f t="shared" si="2"/>
        <v>2.0381159814865235</v>
      </c>
      <c r="E6" s="4">
        <f t="shared" si="3"/>
        <v>1.9632835038027801</v>
      </c>
      <c r="G6" s="4">
        <f t="shared" si="1"/>
        <v>1.0339300026716538</v>
      </c>
    </row>
    <row r="7" spans="1:7" x14ac:dyDescent="0.2">
      <c r="A7" s="4">
        <f>IF('True_Odds_Calculator_2-way'!A8="","",'True_Odds_Calculator_2-way'!A8)</f>
        <v>2.68</v>
      </c>
      <c r="B7" s="4">
        <f>IF('True_Odds_Calculator_2-way'!B8="","",'True_Odds_Calculator_2-way'!B8)</f>
        <v>1.5</v>
      </c>
      <c r="C7" s="4">
        <f t="shared" si="0"/>
        <v>3.9800995024875441E-2</v>
      </c>
      <c r="D7" s="4">
        <f t="shared" si="2"/>
        <v>2.8309859154929571</v>
      </c>
      <c r="E7" s="4">
        <f t="shared" si="3"/>
        <v>1.546153846153846</v>
      </c>
      <c r="G7" s="4">
        <f t="shared" si="1"/>
        <v>1.0398009950248754</v>
      </c>
    </row>
    <row r="8" spans="1:7" x14ac:dyDescent="0.2">
      <c r="A8" s="4">
        <f>IF('True_Odds_Calculator_2-way'!A9="","",'True_Odds_Calculator_2-way'!A9)</f>
        <v>2.13</v>
      </c>
      <c r="B8" s="4">
        <f>IF('True_Odds_Calculator_2-way'!B9="","",'True_Odds_Calculator_2-way'!B9)</f>
        <v>1.76</v>
      </c>
      <c r="C8" s="4">
        <f t="shared" si="0"/>
        <v>3.7665386256935607E-2</v>
      </c>
      <c r="D8" s="4">
        <f t="shared" si="2"/>
        <v>2.2190126672191313</v>
      </c>
      <c r="E8" s="4">
        <f t="shared" si="3"/>
        <v>1.8203360202000585</v>
      </c>
      <c r="G8" s="4">
        <f t="shared" si="1"/>
        <v>1.0376653862569356</v>
      </c>
    </row>
    <row r="9" spans="1:7" x14ac:dyDescent="0.2">
      <c r="A9" s="4">
        <f>IF('True_Odds_Calculator_2-way'!A10="","",'True_Odds_Calculator_2-way'!A10)</f>
        <v>2.35</v>
      </c>
      <c r="B9" s="4">
        <f>IF('True_Odds_Calculator_2-way'!B10="","",'True_Odds_Calculator_2-way'!B10)</f>
        <v>1.63</v>
      </c>
      <c r="C9" s="4">
        <f t="shared" si="0"/>
        <v>3.9028847408954404E-2</v>
      </c>
      <c r="D9" s="4">
        <f t="shared" si="2"/>
        <v>2.4629480790869636</v>
      </c>
      <c r="E9" s="4">
        <f t="shared" si="3"/>
        <v>1.6835512581035048</v>
      </c>
      <c r="G9" s="4">
        <f t="shared" si="1"/>
        <v>1.0390288474089544</v>
      </c>
    </row>
    <row r="10" spans="1:7" x14ac:dyDescent="0.2">
      <c r="A10" s="4">
        <f>IF('True_Odds_Calculator_2-way'!A11="","",'True_Odds_Calculator_2-way'!A11)</f>
        <v>2.69</v>
      </c>
      <c r="B10" s="4">
        <f>IF('True_Odds_Calculator_2-way'!B11="","",'True_Odds_Calculator_2-way'!B11)</f>
        <v>1.5</v>
      </c>
      <c r="C10" s="4">
        <f t="shared" si="0"/>
        <v>3.8413878562577386E-2</v>
      </c>
      <c r="D10" s="4">
        <f t="shared" si="2"/>
        <v>2.8365553602811948</v>
      </c>
      <c r="E10" s="4">
        <f t="shared" si="3"/>
        <v>1.5444976076555021</v>
      </c>
      <c r="G10" s="4">
        <f t="shared" si="1"/>
        <v>1.0384138785625774</v>
      </c>
    </row>
    <row r="11" spans="1:7" x14ac:dyDescent="0.2">
      <c r="A11" s="4">
        <f>IF('True_Odds_Calculator_2-way'!A12="","",'True_Odds_Calculator_2-way'!A12)</f>
        <v>2.23</v>
      </c>
      <c r="B11" s="4">
        <f>IF('True_Odds_Calculator_2-way'!B12="","",'True_Odds_Calculator_2-way'!B12)</f>
        <v>1.69</v>
      </c>
      <c r="C11" s="4">
        <f t="shared" si="0"/>
        <v>4.0146469604903645E-2</v>
      </c>
      <c r="D11" s="4">
        <f t="shared" si="2"/>
        <v>2.3344999535416733</v>
      </c>
      <c r="E11" s="4">
        <f t="shared" si="3"/>
        <v>1.7493443498038854</v>
      </c>
      <c r="G11" s="4">
        <f t="shared" si="1"/>
        <v>1.0401464696049036</v>
      </c>
    </row>
    <row r="12" spans="1:7" x14ac:dyDescent="0.2">
      <c r="A12" s="4">
        <f>IF('True_Odds_Calculator_2-way'!A13="","",'True_Odds_Calculator_2-way'!A13)</f>
        <v>2.54</v>
      </c>
      <c r="B12" s="4">
        <f>IF('True_Odds_Calculator_2-way'!B13="","",'True_Odds_Calculator_2-way'!B13)</f>
        <v>1.55</v>
      </c>
      <c r="C12" s="4">
        <f t="shared" si="0"/>
        <v>3.8862077724155508E-2</v>
      </c>
      <c r="D12" s="4">
        <f t="shared" si="2"/>
        <v>2.6718696979979644</v>
      </c>
      <c r="E12" s="4">
        <f t="shared" si="3"/>
        <v>1.5981327379744266</v>
      </c>
      <c r="G12" s="4">
        <f t="shared" si="1"/>
        <v>1.0388620777241555</v>
      </c>
    </row>
    <row r="13" spans="1:7" x14ac:dyDescent="0.2">
      <c r="A13" s="4">
        <f>IF('True_Odds_Calculator_2-way'!A14="","",'True_Odds_Calculator_2-way'!A14)</f>
        <v>2.11</v>
      </c>
      <c r="B13" s="4">
        <f>IF('True_Odds_Calculator_2-way'!B14="","",'True_Odds_Calculator_2-way'!B14)</f>
        <v>1.77</v>
      </c>
      <c r="C13" s="4">
        <f t="shared" si="0"/>
        <v>3.8905400701529036E-2</v>
      </c>
      <c r="D13" s="4">
        <f t="shared" si="2"/>
        <v>2.2003122514507911</v>
      </c>
      <c r="E13" s="4">
        <f t="shared" si="3"/>
        <v>1.8331165484575556</v>
      </c>
      <c r="G13" s="4">
        <f t="shared" si="1"/>
        <v>1.038905400701529</v>
      </c>
    </row>
    <row r="14" spans="1:7" x14ac:dyDescent="0.2">
      <c r="A14" s="4">
        <f>IF('True_Odds_Calculator_2-way'!A15="","",'True_Odds_Calculator_2-way'!A15)</f>
        <v>3.12</v>
      </c>
      <c r="B14" s="4">
        <f>IF('True_Odds_Calculator_2-way'!B15="","",'True_Odds_Calculator_2-way'!B15)</f>
        <v>1.38</v>
      </c>
      <c r="C14" s="4">
        <f t="shared" si="0"/>
        <v>4.5150501672240884E-2</v>
      </c>
      <c r="D14" s="4">
        <f t="shared" si="2"/>
        <v>3.3564078578110386</v>
      </c>
      <c r="E14" s="4">
        <f t="shared" si="3"/>
        <v>1.4243747518856689</v>
      </c>
      <c r="G14" s="4">
        <f t="shared" si="1"/>
        <v>1.0451505016722409</v>
      </c>
    </row>
    <row r="15" spans="1:7" x14ac:dyDescent="0.2">
      <c r="A15" s="4">
        <f>IF('True_Odds_Calculator_2-way'!A16="","",'True_Odds_Calculator_2-way'!A16)</f>
        <v>2.14</v>
      </c>
      <c r="B15" s="4">
        <f>IF('True_Odds_Calculator_2-way'!B16="","",'True_Odds_Calculator_2-way'!B16)</f>
        <v>1.76</v>
      </c>
      <c r="C15" s="4">
        <f t="shared" si="0"/>
        <v>3.5471537807986397E-2</v>
      </c>
      <c r="D15" s="4">
        <f t="shared" si="2"/>
        <v>2.2244271202456889</v>
      </c>
      <c r="E15" s="4">
        <f t="shared" si="3"/>
        <v>1.8167084699980707</v>
      </c>
      <c r="G15" s="4">
        <f t="shared" si="1"/>
        <v>1.0354715378079864</v>
      </c>
    </row>
    <row r="16" spans="1:7" x14ac:dyDescent="0.2">
      <c r="A16" s="4">
        <f>IF('True_Odds_Calculator_2-way'!A17="","",'True_Odds_Calculator_2-way'!A17)</f>
        <v>2.0099999999999998</v>
      </c>
      <c r="B16" s="4">
        <f>IF('True_Odds_Calculator_2-way'!B17="","",'True_Odds_Calculator_2-way'!B17)</f>
        <v>1.88</v>
      </c>
      <c r="C16" s="4">
        <f t="shared" si="0"/>
        <v>2.9427331427966497E-2</v>
      </c>
      <c r="D16" s="4">
        <f t="shared" si="2"/>
        <v>2.0712563034422273</v>
      </c>
      <c r="E16" s="4">
        <f t="shared" si="3"/>
        <v>1.9334834220221038</v>
      </c>
      <c r="G16" s="4">
        <f t="shared" si="1"/>
        <v>1.0294273314279665</v>
      </c>
    </row>
    <row r="17" spans="1:7" x14ac:dyDescent="0.2">
      <c r="A17" s="4">
        <f>IF('True_Odds_Calculator_2-way'!A18="","",'True_Odds_Calculator_2-way'!A18)</f>
        <v>2.39</v>
      </c>
      <c r="B17" s="4">
        <f>IF('True_Odds_Calculator_2-way'!B18="","",'True_Odds_Calculator_2-way'!B18)</f>
        <v>1.59</v>
      </c>
      <c r="C17" s="4">
        <f t="shared" si="0"/>
        <v>4.7340859451066919E-2</v>
      </c>
      <c r="D17" s="4">
        <f t="shared" si="2"/>
        <v>2.533315556148128</v>
      </c>
      <c r="E17" s="4">
        <f t="shared" si="3"/>
        <v>1.6521814743157757</v>
      </c>
      <c r="G17" s="4">
        <f t="shared" si="1"/>
        <v>1.0473408594510669</v>
      </c>
    </row>
    <row r="18" spans="1:7" x14ac:dyDescent="0.2">
      <c r="A18" s="4">
        <f>IF('True_Odds_Calculator_2-way'!A19="","",'True_Odds_Calculator_2-way'!A19)</f>
        <v>1.81</v>
      </c>
      <c r="B18" s="4">
        <f>IF('True_Odds_Calculator_2-way'!B19="","",'True_Odds_Calculator_2-way'!B19)</f>
        <v>2.02</v>
      </c>
      <c r="C18" s="4">
        <f t="shared" si="0"/>
        <v>4.7535692795798834E-2</v>
      </c>
      <c r="D18" s="4">
        <f t="shared" si="2"/>
        <v>1.8913661993688893</v>
      </c>
      <c r="E18" s="4">
        <f t="shared" si="3"/>
        <v>2.1218733677673955</v>
      </c>
      <c r="G18" s="4">
        <f t="shared" si="1"/>
        <v>1.0475356927957988</v>
      </c>
    </row>
    <row r="19" spans="1:7" x14ac:dyDescent="0.2">
      <c r="A19" s="4">
        <f>IF('True_Odds_Calculator_2-way'!A20="","",'True_Odds_Calculator_2-way'!A20)</f>
        <v>2.4500000000000002</v>
      </c>
      <c r="B19" s="4">
        <f>IF('True_Odds_Calculator_2-way'!B20="","",'True_Odds_Calculator_2-way'!B20)</f>
        <v>1.6</v>
      </c>
      <c r="C19" s="4">
        <f t="shared" si="0"/>
        <v>3.3163265306122458E-2</v>
      </c>
      <c r="D19" s="4">
        <f t="shared" si="2"/>
        <v>2.5537459283387625</v>
      </c>
      <c r="E19" s="4">
        <f t="shared" si="3"/>
        <v>1.6436058700209644</v>
      </c>
      <c r="G19" s="4">
        <f t="shared" si="1"/>
        <v>1.0331632653061225</v>
      </c>
    </row>
    <row r="20" spans="1:7" x14ac:dyDescent="0.2">
      <c r="A20" s="4">
        <f>IF('True_Odds_Calculator_2-way'!A21="","",'True_Odds_Calculator_2-way'!A21)</f>
        <v>1.76</v>
      </c>
      <c r="B20" s="4">
        <f>IF('True_Odds_Calculator_2-way'!B21="","",'True_Odds_Calculator_2-way'!B21)</f>
        <v>2.14</v>
      </c>
      <c r="C20" s="4">
        <f t="shared" si="0"/>
        <v>3.5471537807986397E-2</v>
      </c>
      <c r="D20" s="4">
        <f t="shared" si="2"/>
        <v>1.8167084699980707</v>
      </c>
      <c r="E20" s="4">
        <f t="shared" si="3"/>
        <v>2.2244271202456889</v>
      </c>
      <c r="G20" s="4">
        <f t="shared" si="1"/>
        <v>1.0354715378079864</v>
      </c>
    </row>
    <row r="21" spans="1:7" x14ac:dyDescent="0.2">
      <c r="A21" s="4">
        <f>IF('True_Odds_Calculator_2-way'!A22="","",'True_Odds_Calculator_2-way'!A22)</f>
        <v>1.53</v>
      </c>
      <c r="B21" s="4">
        <f>IF('True_Odds_Calculator_2-way'!B22="","",'True_Odds_Calculator_2-way'!B22)</f>
        <v>2.63</v>
      </c>
      <c r="C21" s="4">
        <f t="shared" si="0"/>
        <v>3.3822908123959383E-2</v>
      </c>
      <c r="D21" s="4">
        <f t="shared" si="2"/>
        <v>1.5706395519038232</v>
      </c>
      <c r="E21" s="4">
        <f t="shared" si="3"/>
        <v>2.7524197133964914</v>
      </c>
      <c r="G21" s="4">
        <f t="shared" si="1"/>
        <v>1.0338229081239594</v>
      </c>
    </row>
    <row r="22" spans="1:7" x14ac:dyDescent="0.2">
      <c r="A22" s="4">
        <f>IF('True_Odds_Calculator_2-way'!A23="","",'True_Odds_Calculator_2-way'!A23)</f>
        <v>1.8</v>
      </c>
      <c r="B22" s="4">
        <f>IF('True_Odds_Calculator_2-way'!B23="","",'True_Odds_Calculator_2-way'!B23)</f>
        <v>2.11</v>
      </c>
      <c r="C22" s="4">
        <f t="shared" si="0"/>
        <v>2.9489204844655115E-2</v>
      </c>
      <c r="D22" s="4">
        <f t="shared" si="2"/>
        <v>1.8490749756572542</v>
      </c>
      <c r="E22" s="4">
        <f t="shared" si="3"/>
        <v>2.1777522935779814</v>
      </c>
      <c r="G22" s="4">
        <f t="shared" si="1"/>
        <v>1.0294892048446551</v>
      </c>
    </row>
    <row r="23" spans="1:7" x14ac:dyDescent="0.2">
      <c r="A23" s="4">
        <f>IF('True_Odds_Calculator_2-way'!A24="","",'True_Odds_Calculator_2-way'!A24)</f>
        <v>1.62</v>
      </c>
      <c r="B23" s="4">
        <f>IF('True_Odds_Calculator_2-way'!B24="","",'True_Odds_Calculator_2-way'!B24)</f>
        <v>2.4300000000000002</v>
      </c>
      <c r="C23" s="4">
        <f t="shared" si="0"/>
        <v>2.8806584362139898E-2</v>
      </c>
      <c r="D23" s="4">
        <f t="shared" si="2"/>
        <v>1.658703071672355</v>
      </c>
      <c r="E23" s="4">
        <f t="shared" si="3"/>
        <v>2.5181347150259068</v>
      </c>
      <c r="G23" s="4">
        <f t="shared" si="1"/>
        <v>1.0288065843621399</v>
      </c>
    </row>
    <row r="24" spans="1:7" x14ac:dyDescent="0.2">
      <c r="A24" s="4">
        <f>IF('True_Odds_Calculator_2-way'!A25="","",'True_Odds_Calculator_2-way'!A25)</f>
        <v>1.56</v>
      </c>
      <c r="B24" s="4">
        <f>IF('True_Odds_Calculator_2-way'!B25="","",'True_Odds_Calculator_2-way'!B25)</f>
        <v>2.56</v>
      </c>
      <c r="C24" s="4">
        <f t="shared" si="0"/>
        <v>3.1650641025640969E-2</v>
      </c>
      <c r="D24" s="4">
        <f t="shared" si="2"/>
        <v>1.5994873438000641</v>
      </c>
      <c r="E24" s="4">
        <f t="shared" si="3"/>
        <v>2.668091929449492</v>
      </c>
      <c r="G24" s="4">
        <f t="shared" si="1"/>
        <v>1.031650641025641</v>
      </c>
    </row>
    <row r="25" spans="1:7" x14ac:dyDescent="0.2">
      <c r="A25" s="4">
        <f>IF('True_Odds_Calculator_2-way'!A26="","",'True_Odds_Calculator_2-way'!A26)</f>
        <v>2.0299999999999998</v>
      </c>
      <c r="B25" s="4">
        <f>IF('True_Odds_Calculator_2-way'!B26="","",'True_Odds_Calculator_2-way'!B26)</f>
        <v>1.88</v>
      </c>
      <c r="C25" s="4">
        <f t="shared" si="0"/>
        <v>2.4525731055444977E-2</v>
      </c>
      <c r="D25" s="4">
        <f t="shared" si="2"/>
        <v>2.0818241326641935</v>
      </c>
      <c r="E25" s="4">
        <f t="shared" si="3"/>
        <v>1.9243646631706333</v>
      </c>
      <c r="G25" s="4">
        <f t="shared" si="1"/>
        <v>1.024525731055445</v>
      </c>
    </row>
    <row r="26" spans="1:7" x14ac:dyDescent="0.2">
      <c r="A26" s="4">
        <f>IF('True_Odds_Calculator_2-way'!A27="","",'True_Odds_Calculator_2-way'!A27)</f>
        <v>1.34</v>
      </c>
      <c r="B26" s="4">
        <f>IF('True_Odds_Calculator_2-way'!B27="","",'True_Odds_Calculator_2-way'!B27)</f>
        <v>3.23</v>
      </c>
      <c r="C26" s="4">
        <f t="shared" si="0"/>
        <v>5.5866179936232108E-2</v>
      </c>
      <c r="D26" s="4">
        <f t="shared" si="2"/>
        <v>1.3921070406226883</v>
      </c>
      <c r="E26" s="4">
        <f t="shared" si="3"/>
        <v>3.5503240095152155</v>
      </c>
      <c r="G26" s="4">
        <f t="shared" si="1"/>
        <v>1.0558661799362321</v>
      </c>
    </row>
    <row r="27" spans="1:7" x14ac:dyDescent="0.2">
      <c r="A27" s="4">
        <f>IF('True_Odds_Calculator_2-way'!A28="","",'True_Odds_Calculator_2-way'!A28)</f>
        <v>1.78</v>
      </c>
      <c r="B27" s="4">
        <f>IF('True_Odds_Calculator_2-way'!B28="","",'True_Odds_Calculator_2-way'!B28)</f>
        <v>2.13</v>
      </c>
      <c r="C27" s="4">
        <f t="shared" si="0"/>
        <v>3.128132088410629E-2</v>
      </c>
      <c r="D27" s="4">
        <f t="shared" si="2"/>
        <v>1.8309750325976726</v>
      </c>
      <c r="E27" s="4">
        <f t="shared" si="3"/>
        <v>2.2034055907479515</v>
      </c>
      <c r="G27" s="4">
        <f t="shared" si="1"/>
        <v>1.0312813208841063</v>
      </c>
    </row>
    <row r="28" spans="1:7" x14ac:dyDescent="0.2">
      <c r="A28" s="4">
        <f>IF('True_Odds_Calculator_2-way'!A29="","",'True_Odds_Calculator_2-way'!A29)</f>
        <v>1.69</v>
      </c>
      <c r="B28" s="4">
        <f>IF('True_Odds_Calculator_2-way'!B29="","",'True_Odds_Calculator_2-way'!B29)</f>
        <v>2.2599999999999998</v>
      </c>
      <c r="C28" s="4">
        <f t="shared" si="0"/>
        <v>3.4193852437555794E-2</v>
      </c>
      <c r="D28" s="4">
        <f t="shared" si="2"/>
        <v>1.740283410033262</v>
      </c>
      <c r="E28" s="4">
        <f t="shared" si="3"/>
        <v>2.3508340001231001</v>
      </c>
      <c r="G28" s="4">
        <f t="shared" si="1"/>
        <v>1.0341938524375558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2.34</v>
      </c>
      <c r="C29" s="4">
        <f t="shared" si="0"/>
        <v>3.3411033411033575E-2</v>
      </c>
      <c r="D29" s="4">
        <f t="shared" si="2"/>
        <v>1.6967699406723797</v>
      </c>
      <c r="E29" s="4">
        <f t="shared" si="3"/>
        <v>2.4351939451277205</v>
      </c>
      <c r="G29" s="4">
        <f t="shared" si="1"/>
        <v>1.0334110334110336</v>
      </c>
    </row>
    <row r="30" spans="1:7" x14ac:dyDescent="0.2">
      <c r="A30" s="4">
        <f>IF('True_Odds_Calculator_2-way'!A31="","",'True_Odds_Calculator_2-way'!A31)</f>
        <v>1.6</v>
      </c>
      <c r="B30" s="4">
        <f>IF('True_Odds_Calculator_2-way'!B31="","",'True_Odds_Calculator_2-way'!B31)</f>
        <v>2.44</v>
      </c>
      <c r="C30" s="4">
        <f t="shared" si="0"/>
        <v>3.4836065573770503E-2</v>
      </c>
      <c r="D30" s="4">
        <f t="shared" si="2"/>
        <v>1.6458684654300169</v>
      </c>
      <c r="E30" s="4">
        <f t="shared" si="3"/>
        <v>2.548302872062663</v>
      </c>
      <c r="G30" s="4">
        <f t="shared" si="1"/>
        <v>1.0348360655737705</v>
      </c>
    </row>
    <row r="31" spans="1:7" x14ac:dyDescent="0.2">
      <c r="A31" s="4">
        <f>IF('True_Odds_Calculator_2-way'!A32="","",'True_Odds_Calculator_2-way'!A32)</f>
        <v>1.83</v>
      </c>
      <c r="B31" s="4">
        <f>IF('True_Odds_Calculator_2-way'!B32="","",'True_Odds_Calculator_2-way'!B32)</f>
        <v>2.08</v>
      </c>
      <c r="C31" s="4">
        <f t="shared" si="0"/>
        <v>2.7217318200924545E-2</v>
      </c>
      <c r="D31" s="4">
        <f t="shared" si="2"/>
        <v>1.8767379942806428</v>
      </c>
      <c r="E31" s="4">
        <f t="shared" si="3"/>
        <v>2.1405916094927453</v>
      </c>
      <c r="G31" s="4">
        <f t="shared" si="1"/>
        <v>1.0272173182009245</v>
      </c>
    </row>
    <row r="32" spans="1:7" x14ac:dyDescent="0.2">
      <c r="A32" s="4">
        <f>IF('True_Odds_Calculator_2-way'!A33="","",'True_Odds_Calculator_2-way'!A33)</f>
        <v>1.87</v>
      </c>
      <c r="B32" s="4">
        <f>IF('True_Odds_Calculator_2-way'!B33="","",'True_Odds_Calculator_2-way'!B33)</f>
        <v>2.04</v>
      </c>
      <c r="C32" s="4">
        <f t="shared" si="0"/>
        <v>2.4955436720142554E-2</v>
      </c>
      <c r="D32" s="4">
        <f t="shared" si="2"/>
        <v>1.9146757679180888</v>
      </c>
      <c r="E32" s="4">
        <f t="shared" si="3"/>
        <v>2.0932835820895521</v>
      </c>
      <c r="G32" s="4">
        <f t="shared" si="1"/>
        <v>1.0249554367201426</v>
      </c>
    </row>
    <row r="33" spans="1:7" x14ac:dyDescent="0.2">
      <c r="A33" s="4">
        <f>IF('True_Odds_Calculator_2-way'!A34="","",'True_Odds_Calculator_2-way'!A34)</f>
        <v>1.4</v>
      </c>
      <c r="B33" s="4">
        <f>IF('True_Odds_Calculator_2-way'!B34="","",'True_Odds_Calculator_2-way'!B34)</f>
        <v>3.11</v>
      </c>
      <c r="C33" s="4">
        <f t="shared" si="0"/>
        <v>3.5829122645842926E-2</v>
      </c>
      <c r="D33" s="4">
        <f t="shared" si="2"/>
        <v>1.4360158311345645</v>
      </c>
      <c r="E33" s="4">
        <f t="shared" si="3"/>
        <v>3.2934947049924355</v>
      </c>
      <c r="G33" s="4">
        <f t="shared" si="1"/>
        <v>1.0358291226458429</v>
      </c>
    </row>
    <row r="34" spans="1:7" x14ac:dyDescent="0.2">
      <c r="A34" s="4">
        <f>IF('True_Odds_Calculator_2-way'!A35="","",'True_Odds_Calculator_2-way'!A35)</f>
        <v>1.97</v>
      </c>
      <c r="B34" s="4">
        <f>IF('True_Odds_Calculator_2-way'!B35="","",'True_Odds_Calculator_2-way'!B35)</f>
        <v>1.93</v>
      </c>
      <c r="C34" s="4">
        <f t="shared" si="0"/>
        <v>2.5748928223876311E-2</v>
      </c>
      <c r="D34" s="4">
        <f t="shared" si="2"/>
        <v>2.0212647191728026</v>
      </c>
      <c r="E34" s="4">
        <f t="shared" si="3"/>
        <v>1.9791780536685666</v>
      </c>
      <c r="G34" s="4">
        <f t="shared" si="1"/>
        <v>1.0257489282238763</v>
      </c>
    </row>
    <row r="35" spans="1:7" x14ac:dyDescent="0.2">
      <c r="A35" s="4">
        <f>IF('True_Odds_Calculator_2-way'!A36="","",'True_Odds_Calculator_2-way'!A36)</f>
        <v>1.88</v>
      </c>
      <c r="B35" s="4">
        <f>IF('True_Odds_Calculator_2-way'!B36="","",'True_Odds_Calculator_2-way'!B36)</f>
        <v>2.0299999999999998</v>
      </c>
      <c r="C35" s="4">
        <f t="shared" si="0"/>
        <v>2.4525731055444977E-2</v>
      </c>
      <c r="D35" s="4">
        <f t="shared" si="2"/>
        <v>1.9243646631706333</v>
      </c>
      <c r="E35" s="4">
        <f t="shared" si="3"/>
        <v>2.0818241326641935</v>
      </c>
      <c r="G35" s="4">
        <f t="shared" si="1"/>
        <v>1.024525731055445</v>
      </c>
    </row>
    <row r="36" spans="1:7" x14ac:dyDescent="0.2">
      <c r="A36" s="4">
        <f>IF('True_Odds_Calculator_2-way'!A37="","",'True_Odds_Calculator_2-way'!A37)</f>
        <v>2.09</v>
      </c>
      <c r="B36" s="4">
        <f>IF('True_Odds_Calculator_2-way'!B37="","",'True_Odds_Calculator_2-way'!B37)</f>
        <v>1.8</v>
      </c>
      <c r="C36" s="4">
        <f t="shared" si="0"/>
        <v>3.4024455077086735E-2</v>
      </c>
      <c r="D36" s="4">
        <f t="shared" si="2"/>
        <v>2.1670506912442398</v>
      </c>
      <c r="E36" s="4">
        <f t="shared" si="3"/>
        <v>1.8568608094768018</v>
      </c>
      <c r="G36" s="4">
        <f t="shared" si="1"/>
        <v>1.0340244550770867</v>
      </c>
    </row>
    <row r="37" spans="1:7" x14ac:dyDescent="0.2">
      <c r="A37" s="4">
        <f>IF('True_Odds_Calculator_2-way'!A38="","",'True_Odds_Calculator_2-way'!A38)</f>
        <v>2.21</v>
      </c>
      <c r="B37" s="4">
        <f>IF('True_Odds_Calculator_2-way'!B38="","",'True_Odds_Calculator_2-way'!B38)</f>
        <v>1.72</v>
      </c>
      <c r="C37" s="4">
        <f t="shared" si="0"/>
        <v>3.3884036620014824E-2</v>
      </c>
      <c r="D37" s="4">
        <f t="shared" si="2"/>
        <v>2.2959652089876781</v>
      </c>
      <c r="E37" s="4">
        <f t="shared" si="3"/>
        <v>1.7716256524981358</v>
      </c>
      <c r="G37" s="4">
        <f t="shared" si="1"/>
        <v>1.0338840366200148</v>
      </c>
    </row>
    <row r="38" spans="1:7" x14ac:dyDescent="0.2">
      <c r="A38" s="4">
        <f>IF('True_Odds_Calculator_2-way'!A39="","",'True_Odds_Calculator_2-way'!A39)</f>
        <v>1.85</v>
      </c>
      <c r="B38" s="4">
        <f>IF('True_Odds_Calculator_2-way'!B39="","",'True_Odds_Calculator_2-way'!B39)</f>
        <v>2.0499999999999998</v>
      </c>
      <c r="C38" s="4">
        <f t="shared" si="0"/>
        <v>2.8345418589321048E-2</v>
      </c>
      <c r="D38" s="4">
        <f t="shared" si="2"/>
        <v>1.8998121477770822</v>
      </c>
      <c r="E38" s="4">
        <f t="shared" si="3"/>
        <v>2.1113430758524703</v>
      </c>
      <c r="G38" s="4">
        <f t="shared" si="1"/>
        <v>1.028345418589321</v>
      </c>
    </row>
    <row r="39" spans="1:7" x14ac:dyDescent="0.2">
      <c r="A39" s="4">
        <f>IF('True_Odds_Calculator_2-way'!A40="","",'True_Odds_Calculator_2-way'!A40)</f>
        <v>2.0499999999999998</v>
      </c>
      <c r="B39" s="4">
        <f>IF('True_Odds_Calculator_2-way'!B40="","",'True_Odds_Calculator_2-way'!B40)</f>
        <v>1.85</v>
      </c>
      <c r="C39" s="4">
        <f t="shared" si="0"/>
        <v>2.8345418589321048E-2</v>
      </c>
      <c r="D39" s="4">
        <f t="shared" si="2"/>
        <v>2.1113430758524703</v>
      </c>
      <c r="E39" s="4">
        <f t="shared" si="3"/>
        <v>1.8998121477770822</v>
      </c>
      <c r="G39" s="4">
        <f t="shared" si="1"/>
        <v>1.028345418589321</v>
      </c>
    </row>
    <row r="40" spans="1:7" x14ac:dyDescent="0.2">
      <c r="A40" s="4">
        <f>IF('True_Odds_Calculator_2-way'!A41="","",'True_Odds_Calculator_2-way'!A41)</f>
        <v>2.16</v>
      </c>
      <c r="B40" s="4">
        <f>IF('True_Odds_Calculator_2-way'!B41="","",'True_Odds_Calculator_2-way'!B41)</f>
        <v>1.75</v>
      </c>
      <c r="C40" s="4">
        <f t="shared" si="0"/>
        <v>3.4391534391534417E-2</v>
      </c>
      <c r="D40" s="4">
        <f t="shared" si="2"/>
        <v>2.2433234421364987</v>
      </c>
      <c r="E40" s="4">
        <f t="shared" si="3"/>
        <v>1.8042959427207637</v>
      </c>
      <c r="G40" s="4">
        <f t="shared" si="1"/>
        <v>1.0343915343915344</v>
      </c>
    </row>
    <row r="41" spans="1:7" x14ac:dyDescent="0.2">
      <c r="A41" s="4">
        <f>IF('True_Odds_Calculator_2-way'!A42="","",'True_Odds_Calculator_2-way'!A42)</f>
        <v>1.85</v>
      </c>
      <c r="B41" s="4">
        <f>IF('True_Odds_Calculator_2-way'!B42="","",'True_Odds_Calculator_2-way'!B42)</f>
        <v>2.04</v>
      </c>
      <c r="C41" s="4">
        <f t="shared" si="0"/>
        <v>3.0736618971912932E-2</v>
      </c>
      <c r="D41" s="4">
        <f t="shared" si="2"/>
        <v>1.9041372351160444</v>
      </c>
      <c r="E41" s="4">
        <f t="shared" si="3"/>
        <v>2.1060267857142851</v>
      </c>
      <c r="G41" s="4">
        <f t="shared" si="1"/>
        <v>1.0307366189719129</v>
      </c>
    </row>
    <row r="42" spans="1:7" x14ac:dyDescent="0.2">
      <c r="A42" s="4">
        <f>IF('True_Odds_Calculator_2-way'!A43="","",'True_Odds_Calculator_2-way'!A43)</f>
        <v>2.0699999999999998</v>
      </c>
      <c r="B42" s="4">
        <f>IF('True_Odds_Calculator_2-way'!B43="","",'True_Odds_Calculator_2-way'!B43)</f>
        <v>1.83</v>
      </c>
      <c r="C42" s="4">
        <f t="shared" si="0"/>
        <v>2.9539874871307603E-2</v>
      </c>
      <c r="D42" s="4">
        <f t="shared" si="2"/>
        <v>2.1352836729517204</v>
      </c>
      <c r="E42" s="4">
        <f t="shared" si="3"/>
        <v>1.8808371192373576</v>
      </c>
      <c r="G42" s="4">
        <f t="shared" si="1"/>
        <v>1.0295398748713076</v>
      </c>
    </row>
    <row r="43" spans="1:7" x14ac:dyDescent="0.2">
      <c r="A43" s="4">
        <f>IF('True_Odds_Calculator_2-way'!A44="","",'True_Odds_Calculator_2-way'!A44)</f>
        <v>2.0499999999999998</v>
      </c>
      <c r="B43" s="4">
        <f>IF('True_Odds_Calculator_2-way'!B44="","",'True_Odds_Calculator_2-way'!B44)</f>
        <v>1.85</v>
      </c>
      <c r="C43" s="4">
        <f t="shared" si="0"/>
        <v>2.8345418589321048E-2</v>
      </c>
      <c r="D43" s="4">
        <f t="shared" si="2"/>
        <v>2.1113430758524703</v>
      </c>
      <c r="E43" s="4">
        <f t="shared" si="3"/>
        <v>1.8998121477770822</v>
      </c>
      <c r="G43" s="4">
        <f t="shared" si="1"/>
        <v>1.028345418589321</v>
      </c>
    </row>
    <row r="44" spans="1:7" x14ac:dyDescent="0.2">
      <c r="A44" s="4">
        <f>IF('True_Odds_Calculator_2-way'!A45="","",'True_Odds_Calculator_2-way'!A45)</f>
        <v>2.13</v>
      </c>
      <c r="B44" s="4">
        <f>IF('True_Odds_Calculator_2-way'!B45="","",'True_Odds_Calculator_2-way'!B45)</f>
        <v>1.78</v>
      </c>
      <c r="C44" s="4">
        <f t="shared" si="0"/>
        <v>3.128132088410629E-2</v>
      </c>
      <c r="D44" s="4">
        <f t="shared" si="2"/>
        <v>2.2034055907479515</v>
      </c>
      <c r="E44" s="4">
        <f t="shared" si="3"/>
        <v>1.8309750325976726</v>
      </c>
      <c r="G44" s="4">
        <f t="shared" si="1"/>
        <v>1.0312813208841063</v>
      </c>
    </row>
    <row r="45" spans="1:7" x14ac:dyDescent="0.2">
      <c r="A45" s="4">
        <f>IF('True_Odds_Calculator_2-way'!A46="","",'True_Odds_Calculator_2-way'!A46)</f>
        <v>2.0499999999999998</v>
      </c>
      <c r="B45" s="4">
        <f>IF('True_Odds_Calculator_2-way'!B46="","",'True_Odds_Calculator_2-way'!B46)</f>
        <v>1.85</v>
      </c>
      <c r="C45" s="4">
        <f t="shared" si="0"/>
        <v>2.8345418589321048E-2</v>
      </c>
      <c r="D45" s="4">
        <f t="shared" si="2"/>
        <v>2.1113430758524703</v>
      </c>
      <c r="E45" s="4">
        <f t="shared" si="3"/>
        <v>1.8998121477770822</v>
      </c>
      <c r="G45" s="4">
        <f t="shared" si="1"/>
        <v>1.028345418589321</v>
      </c>
    </row>
    <row r="46" spans="1:7" x14ac:dyDescent="0.2">
      <c r="A46" s="4">
        <f>IF('True_Odds_Calculator_2-way'!A47="","",'True_Odds_Calculator_2-way'!A47)</f>
        <v>1.79</v>
      </c>
      <c r="B46" s="4">
        <f>IF('True_Odds_Calculator_2-way'!B47="","",'True_Odds_Calculator_2-way'!B47)</f>
        <v>2.0499999999999998</v>
      </c>
      <c r="C46" s="4">
        <f t="shared" si="0"/>
        <v>4.6464095925875526E-2</v>
      </c>
      <c r="D46" s="4">
        <f t="shared" si="2"/>
        <v>1.8676676421936633</v>
      </c>
      <c r="E46" s="4">
        <f t="shared" si="3"/>
        <v>2.1525150315295498</v>
      </c>
      <c r="G46" s="4">
        <f t="shared" si="1"/>
        <v>1.0464640959258755</v>
      </c>
    </row>
    <row r="47" spans="1:7" x14ac:dyDescent="0.2">
      <c r="A47" s="4">
        <f>IF('True_Odds_Calculator_2-way'!A48="","",'True_Odds_Calculator_2-way'!A48)</f>
        <v>2.25</v>
      </c>
      <c r="B47" s="4">
        <f>IF('True_Odds_Calculator_2-way'!B48="","",'True_Odds_Calculator_2-way'!B48)</f>
        <v>1.66</v>
      </c>
      <c r="C47" s="4">
        <f t="shared" si="0"/>
        <v>4.685408299866145E-2</v>
      </c>
      <c r="D47" s="4">
        <f t="shared" si="2"/>
        <v>2.375198728139905</v>
      </c>
      <c r="E47" s="4">
        <f t="shared" si="3"/>
        <v>1.7271676300578036</v>
      </c>
      <c r="G47" s="4">
        <f t="shared" si="1"/>
        <v>1.0468540829986615</v>
      </c>
    </row>
    <row r="48" spans="1:7" x14ac:dyDescent="0.2">
      <c r="A48" s="4">
        <f>IF('True_Odds_Calculator_2-way'!A49="","",'True_Odds_Calculator_2-way'!A49)</f>
        <v>1.82</v>
      </c>
      <c r="B48" s="4">
        <f>IF('True_Odds_Calculator_2-way'!B49="","",'True_Odds_Calculator_2-way'!B49)</f>
        <v>2.0299999999999998</v>
      </c>
      <c r="C48" s="4">
        <f t="shared" si="0"/>
        <v>4.2061386888973207E-2</v>
      </c>
      <c r="D48" s="4">
        <f t="shared" si="2"/>
        <v>1.8924345643599858</v>
      </c>
      <c r="E48" s="4">
        <f t="shared" si="3"/>
        <v>2.1205303334672561</v>
      </c>
      <c r="G48" s="4">
        <f t="shared" si="1"/>
        <v>1.0420613868889732</v>
      </c>
    </row>
    <row r="49" spans="1:7" x14ac:dyDescent="0.2">
      <c r="A49" s="4">
        <f>IF('True_Odds_Calculator_2-way'!A50="","",'True_Odds_Calculator_2-way'!A50)</f>
        <v>2.11</v>
      </c>
      <c r="B49" s="4">
        <f>IF('True_Odds_Calculator_2-way'!B50="","",'True_Odds_Calculator_2-way'!B50)</f>
        <v>1.75</v>
      </c>
      <c r="C49" s="4">
        <f t="shared" si="0"/>
        <v>4.5362220717670931E-2</v>
      </c>
      <c r="D49" s="4">
        <f t="shared" si="2"/>
        <v>2.2160540135033755</v>
      </c>
      <c r="E49" s="4">
        <f t="shared" si="3"/>
        <v>1.8223318938926589</v>
      </c>
      <c r="G49" s="4">
        <f t="shared" si="1"/>
        <v>1.0453622207176709</v>
      </c>
    </row>
    <row r="50" spans="1:7" x14ac:dyDescent="0.2">
      <c r="A50" s="4">
        <f>IF('True_Odds_Calculator_2-way'!A51="","",'True_Odds_Calculator_2-way'!A51)</f>
        <v>1.9</v>
      </c>
      <c r="B50" s="4">
        <f>IF('True_Odds_Calculator_2-way'!B51="","",'True_Odds_Calculator_2-way'!B51)</f>
        <v>1.93</v>
      </c>
      <c r="C50" s="4">
        <f t="shared" si="0"/>
        <v>4.445050449959087E-2</v>
      </c>
      <c r="D50" s="4">
        <f t="shared" si="2"/>
        <v>1.9837706248309437</v>
      </c>
      <c r="E50" s="4">
        <f t="shared" si="3"/>
        <v>2.0164971130052241</v>
      </c>
      <c r="G50" s="4">
        <f t="shared" si="1"/>
        <v>1.0444505044995909</v>
      </c>
    </row>
    <row r="51" spans="1:7" x14ac:dyDescent="0.2">
      <c r="A51" s="4">
        <f>IF('True_Odds_Calculator_2-way'!A52="","",'True_Odds_Calculator_2-way'!A52)</f>
        <v>2.29</v>
      </c>
      <c r="B51" s="4">
        <f>IF('True_Odds_Calculator_2-way'!B52="","",'True_Odds_Calculator_2-way'!B52)</f>
        <v>1.64</v>
      </c>
      <c r="C51" s="4">
        <f t="shared" si="0"/>
        <v>4.6437320268399196E-2</v>
      </c>
      <c r="D51" s="4">
        <f t="shared" si="2"/>
        <v>2.4185986604842866</v>
      </c>
      <c r="E51" s="4">
        <f t="shared" si="3"/>
        <v>1.7049210096241147</v>
      </c>
      <c r="G51" s="4">
        <f t="shared" si="1"/>
        <v>1.0464373202683992</v>
      </c>
    </row>
    <row r="52" spans="1:7" x14ac:dyDescent="0.2">
      <c r="A52" s="4">
        <f>IF('True_Odds_Calculator_2-way'!A53="","",'True_Odds_Calculator_2-way'!A53)</f>
        <v>1.84</v>
      </c>
      <c r="B52" s="4">
        <f>IF('True_Odds_Calculator_2-way'!B53="","",'True_Odds_Calculator_2-way'!B53)</f>
        <v>2</v>
      </c>
      <c r="C52" s="4">
        <f t="shared" si="0"/>
        <v>4.3478260869565188E-2</v>
      </c>
      <c r="D52" s="4">
        <f t="shared" si="2"/>
        <v>1.9166666666666665</v>
      </c>
      <c r="E52" s="4">
        <f t="shared" si="3"/>
        <v>2.0909090909090908</v>
      </c>
      <c r="G52" s="4">
        <f t="shared" si="1"/>
        <v>1.0434782608695652</v>
      </c>
    </row>
    <row r="53" spans="1:7" x14ac:dyDescent="0.2">
      <c r="A53" s="4">
        <f>IF('True_Odds_Calculator_2-way'!A54="","",'True_Odds_Calculator_2-way'!A54)</f>
        <v>2.06</v>
      </c>
      <c r="B53" s="4">
        <f>IF('True_Odds_Calculator_2-way'!B54="","",'True_Odds_Calculator_2-way'!B54)</f>
        <v>1.78</v>
      </c>
      <c r="C53" s="4">
        <f t="shared" si="0"/>
        <v>4.7234646012872306E-2</v>
      </c>
      <c r="D53" s="4">
        <f t="shared" si="2"/>
        <v>2.165347820951931</v>
      </c>
      <c r="E53" s="4">
        <f t="shared" si="3"/>
        <v>1.8581129015911626</v>
      </c>
      <c r="G53" s="4">
        <f t="shared" si="1"/>
        <v>1.0472346460128723</v>
      </c>
    </row>
    <row r="54" spans="1:7" x14ac:dyDescent="0.2">
      <c r="A54" s="4">
        <f>IF('True_Odds_Calculator_2-way'!A55="","",'True_Odds_Calculator_2-way'!A55)</f>
        <v>1.83</v>
      </c>
      <c r="B54" s="4">
        <f>IF('True_Odds_Calculator_2-way'!B55="","",'True_Odds_Calculator_2-way'!B55)</f>
        <v>2.02</v>
      </c>
      <c r="C54" s="4">
        <f t="shared" si="0"/>
        <v>4.1497592382188975E-2</v>
      </c>
      <c r="D54" s="4">
        <f t="shared" si="2"/>
        <v>1.9022281685792208</v>
      </c>
      <c r="E54" s="4">
        <f t="shared" si="3"/>
        <v>2.1083670792220381</v>
      </c>
      <c r="G54" s="4">
        <f t="shared" si="1"/>
        <v>1.041497592382189</v>
      </c>
    </row>
    <row r="55" spans="1:7" x14ac:dyDescent="0.2">
      <c r="A55" s="4">
        <f>IF('True_Odds_Calculator_2-way'!A56="","",'True_Odds_Calculator_2-way'!A56)</f>
        <v>1.76</v>
      </c>
      <c r="B55" s="4">
        <f>IF('True_Odds_Calculator_2-way'!B56="","",'True_Odds_Calculator_2-way'!B56)</f>
        <v>2.09</v>
      </c>
      <c r="C55" s="4">
        <f t="shared" si="0"/>
        <v>4.6650717703349276E-2</v>
      </c>
      <c r="D55" s="4">
        <f t="shared" si="2"/>
        <v>1.8353457738748626</v>
      </c>
      <c r="E55" s="4">
        <f t="shared" si="3"/>
        <v>2.1971090670170828</v>
      </c>
      <c r="G55" s="4">
        <f t="shared" si="1"/>
        <v>1.0466507177033493</v>
      </c>
    </row>
    <row r="56" spans="1:7" x14ac:dyDescent="0.2">
      <c r="A56" s="4">
        <f>IF('True_Odds_Calculator_2-way'!A57="","",'True_Odds_Calculator_2-way'!A57)</f>
        <v>2.1</v>
      </c>
      <c r="B56" s="4">
        <f>IF('True_Odds_Calculator_2-way'!B57="","",'True_Odds_Calculator_2-way'!B57)</f>
        <v>1.75</v>
      </c>
      <c r="C56" s="4">
        <f t="shared" si="0"/>
        <v>4.761904761904745E-2</v>
      </c>
      <c r="D56" s="4">
        <f t="shared" si="2"/>
        <v>2.2105263157894735</v>
      </c>
      <c r="E56" s="4">
        <f t="shared" si="3"/>
        <v>1.8260869565217388</v>
      </c>
      <c r="G56" s="4">
        <f t="shared" si="1"/>
        <v>1.0476190476190474</v>
      </c>
    </row>
    <row r="57" spans="1:7" x14ac:dyDescent="0.2">
      <c r="A57" s="4">
        <f>IF('True_Odds_Calculator_2-way'!A58="","",'True_Odds_Calculator_2-way'!A58)</f>
        <v>1.95</v>
      </c>
      <c r="B57" s="4">
        <f>IF('True_Odds_Calculator_2-way'!B58="","",'True_Odds_Calculator_2-way'!B58)</f>
        <v>1.88</v>
      </c>
      <c r="C57" s="4">
        <f t="shared" si="0"/>
        <v>4.4735406437534042E-2</v>
      </c>
      <c r="D57" s="4">
        <f t="shared" si="2"/>
        <v>2.0389321468298109</v>
      </c>
      <c r="E57" s="4">
        <f t="shared" si="3"/>
        <v>1.9625267665952888</v>
      </c>
      <c r="G57" s="4">
        <f t="shared" si="1"/>
        <v>1.044735406437534</v>
      </c>
    </row>
    <row r="58" spans="1:7" x14ac:dyDescent="0.2">
      <c r="A58" s="4">
        <f>IF('True_Odds_Calculator_2-way'!A59="","",'True_Odds_Calculator_2-way'!A59)</f>
        <v>2.4</v>
      </c>
      <c r="B58" s="4">
        <f>IF('True_Odds_Calculator_2-way'!B59="","",'True_Odds_Calculator_2-way'!B59)</f>
        <v>1.58</v>
      </c>
      <c r="C58" s="4">
        <f t="shared" si="0"/>
        <v>4.9578059071729852E-2</v>
      </c>
      <c r="D58" s="4">
        <f t="shared" si="2"/>
        <v>2.5518169582772541</v>
      </c>
      <c r="E58" s="4">
        <f t="shared" si="3"/>
        <v>1.6444058976582827</v>
      </c>
      <c r="G58" s="4">
        <f t="shared" si="1"/>
        <v>1.0495780590717299</v>
      </c>
    </row>
    <row r="59" spans="1:7" x14ac:dyDescent="0.2">
      <c r="A59" s="4">
        <f>IF('True_Odds_Calculator_2-way'!A60="","",'True_Odds_Calculator_2-way'!A60)</f>
        <v>1.93</v>
      </c>
      <c r="B59" s="4">
        <f>IF('True_Odds_Calculator_2-way'!B60="","",'True_Odds_Calculator_2-way'!B60)</f>
        <v>1.91</v>
      </c>
      <c r="C59" s="4">
        <f t="shared" si="0"/>
        <v>4.1694924449990456E-2</v>
      </c>
      <c r="D59" s="4">
        <f t="shared" si="2"/>
        <v>2.0109101819272834</v>
      </c>
      <c r="E59" s="4">
        <f t="shared" si="3"/>
        <v>1.9892075654965866</v>
      </c>
      <c r="G59" s="4">
        <f t="shared" si="1"/>
        <v>1.0416949244499905</v>
      </c>
    </row>
    <row r="60" spans="1:7" x14ac:dyDescent="0.2">
      <c r="A60" s="4">
        <f>IF('True_Odds_Calculator_2-way'!A61="","",'True_Odds_Calculator_2-way'!A61)</f>
        <v>2.0699999999999998</v>
      </c>
      <c r="B60" s="4">
        <f>IF('True_Odds_Calculator_2-way'!B61="","",'True_Odds_Calculator_2-way'!B61)</f>
        <v>1.78</v>
      </c>
      <c r="C60" s="4">
        <f t="shared" si="0"/>
        <v>4.4889540248602255E-2</v>
      </c>
      <c r="D60" s="4">
        <f t="shared" si="2"/>
        <v>2.1708596005420371</v>
      </c>
      <c r="E60" s="4">
        <f t="shared" si="3"/>
        <v>1.8540733658732955</v>
      </c>
      <c r="G60" s="4">
        <f t="shared" si="1"/>
        <v>1.0448895402486023</v>
      </c>
    </row>
    <row r="61" spans="1:7" x14ac:dyDescent="0.2">
      <c r="A61" s="4">
        <f>IF('True_Odds_Calculator_2-way'!A62="","",'True_Odds_Calculator_2-way'!A62)</f>
        <v>2</v>
      </c>
      <c r="B61" s="4">
        <f>IF('True_Odds_Calculator_2-way'!B62="","",'True_Odds_Calculator_2-way'!B62)</f>
        <v>1.84</v>
      </c>
      <c r="C61" s="4">
        <f t="shared" si="0"/>
        <v>4.3478260869565188E-2</v>
      </c>
      <c r="D61" s="4">
        <f t="shared" si="2"/>
        <v>2.0909090909090908</v>
      </c>
      <c r="E61" s="4">
        <f t="shared" si="3"/>
        <v>1.9166666666666665</v>
      </c>
      <c r="G61" s="4">
        <f t="shared" si="1"/>
        <v>1.0434782608695652</v>
      </c>
    </row>
    <row r="62" spans="1:7" x14ac:dyDescent="0.2">
      <c r="A62" s="4">
        <f>IF('True_Odds_Calculator_2-way'!A63="","",'True_Odds_Calculator_2-way'!A63)</f>
        <v>2.02</v>
      </c>
      <c r="B62" s="4">
        <f>IF('True_Odds_Calculator_2-way'!B63="","",'True_Odds_Calculator_2-way'!B63)</f>
        <v>1.82</v>
      </c>
      <c r="C62" s="4">
        <f t="shared" si="0"/>
        <v>4.450005440104432E-2</v>
      </c>
      <c r="D62" s="4">
        <f t="shared" si="2"/>
        <v>2.1150615579334939</v>
      </c>
      <c r="E62" s="4">
        <f t="shared" si="3"/>
        <v>1.8968114745640281</v>
      </c>
      <c r="G62" s="4">
        <f t="shared" si="1"/>
        <v>1.0445000544010443</v>
      </c>
    </row>
    <row r="63" spans="1:7" x14ac:dyDescent="0.2">
      <c r="A63" s="4">
        <f>IF('True_Odds_Calculator_2-way'!A64="","",'True_Odds_Calculator_2-way'!A64)</f>
        <v>2.0699999999999998</v>
      </c>
      <c r="B63" s="4">
        <f>IF('True_Odds_Calculator_2-way'!B64="","",'True_Odds_Calculator_2-way'!B64)</f>
        <v>1.78</v>
      </c>
      <c r="C63" s="4">
        <f t="shared" si="0"/>
        <v>4.4889540248602255E-2</v>
      </c>
      <c r="D63" s="4">
        <f t="shared" si="2"/>
        <v>2.1708596005420371</v>
      </c>
      <c r="E63" s="4">
        <f t="shared" si="3"/>
        <v>1.8540733658732955</v>
      </c>
      <c r="G63" s="4">
        <f t="shared" si="1"/>
        <v>1.0448895402486023</v>
      </c>
    </row>
    <row r="64" spans="1:7" x14ac:dyDescent="0.2">
      <c r="A64" s="4">
        <f>IF('True_Odds_Calculator_2-way'!A65="","",'True_Odds_Calculator_2-way'!A65)</f>
        <v>2.68</v>
      </c>
      <c r="B64" s="4">
        <f>IF('True_Odds_Calculator_2-way'!B65="","",'True_Odds_Calculator_2-way'!B65)</f>
        <v>1.48</v>
      </c>
      <c r="C64" s="4">
        <f t="shared" si="0"/>
        <v>4.881000403388458E-2</v>
      </c>
      <c r="D64" s="4">
        <f t="shared" si="2"/>
        <v>2.8675534991324465</v>
      </c>
      <c r="E64" s="4">
        <f t="shared" si="3"/>
        <v>1.5354598947042426</v>
      </c>
      <c r="G64" s="4">
        <f t="shared" si="1"/>
        <v>1.0488100040338846</v>
      </c>
    </row>
    <row r="65" spans="1:7" x14ac:dyDescent="0.2">
      <c r="A65" s="4">
        <f>IF('True_Odds_Calculator_2-way'!A66="","",'True_Odds_Calculator_2-way'!A66)</f>
        <v>1.92</v>
      </c>
      <c r="B65" s="4">
        <f>IF('True_Odds_Calculator_2-way'!B66="","",'True_Odds_Calculator_2-way'!B66)</f>
        <v>1.92</v>
      </c>
      <c r="C65" s="4">
        <f t="shared" si="0"/>
        <v>4.1666666666666741E-2</v>
      </c>
      <c r="D65" s="4">
        <f t="shared" si="2"/>
        <v>2</v>
      </c>
      <c r="E65" s="4">
        <f t="shared" si="3"/>
        <v>2</v>
      </c>
      <c r="G65" s="4">
        <f t="shared" si="1"/>
        <v>1.0416666666666667</v>
      </c>
    </row>
    <row r="66" spans="1:7" x14ac:dyDescent="0.2">
      <c r="A66" s="4">
        <f>IF('True_Odds_Calculator_2-way'!A67="","",'True_Odds_Calculator_2-way'!A67)</f>
        <v>2</v>
      </c>
      <c r="B66" s="4">
        <f>IF('True_Odds_Calculator_2-way'!B67="","",'True_Odds_Calculator_2-way'!B67)</f>
        <v>1.84</v>
      </c>
      <c r="C66" s="4">
        <f t="shared" ref="C66:C129" si="4">IF(A66="","",((1/A66)+(1/B66))-1)</f>
        <v>4.3478260869565188E-2</v>
      </c>
      <c r="D66" s="4">
        <f t="shared" si="2"/>
        <v>2.0909090909090908</v>
      </c>
      <c r="E66" s="4">
        <f t="shared" si="3"/>
        <v>1.9166666666666665</v>
      </c>
      <c r="G66" s="4">
        <f t="shared" ref="G66:G129" si="5">IF(A66="","",C66+1)</f>
        <v>1.0434782608695652</v>
      </c>
    </row>
    <row r="67" spans="1:7" x14ac:dyDescent="0.2">
      <c r="A67" s="4">
        <f>IF('True_Odds_Calculator_2-way'!A68="","",'True_Odds_Calculator_2-way'!A68)</f>
        <v>2.57</v>
      </c>
      <c r="B67" s="4">
        <f>IF('True_Odds_Calculator_2-way'!B68="","",'True_Odds_Calculator_2-way'!B68)</f>
        <v>1.52</v>
      </c>
      <c r="C67" s="4">
        <f t="shared" si="4"/>
        <v>4.6999795207864015E-2</v>
      </c>
      <c r="D67" s="4">
        <f t="shared" ref="D67:D130" si="6">IF(A67="","",(2*A67)/(2-($C67*A67)))</f>
        <v>2.7351911496989216</v>
      </c>
      <c r="E67" s="4">
        <f t="shared" ref="E67:E130" si="7">IF(B67="","",(2*B67)/(2-($C67*B67)))</f>
        <v>1.5763053829392302</v>
      </c>
      <c r="G67" s="4">
        <f t="shared" si="5"/>
        <v>1.046999795207864</v>
      </c>
    </row>
    <row r="68" spans="1:7" x14ac:dyDescent="0.2">
      <c r="A68" s="4">
        <f>IF('True_Odds_Calculator_2-way'!A69="","",'True_Odds_Calculator_2-way'!A69)</f>
        <v>2.48</v>
      </c>
      <c r="B68" s="4">
        <f>IF('True_Odds_Calculator_2-way'!B69="","",'True_Odds_Calculator_2-way'!B69)</f>
        <v>1.55</v>
      </c>
      <c r="C68" s="4">
        <f t="shared" si="4"/>
        <v>4.8387096774193505E-2</v>
      </c>
      <c r="D68" s="4">
        <f t="shared" si="6"/>
        <v>2.6382978723404253</v>
      </c>
      <c r="E68" s="4">
        <f t="shared" si="7"/>
        <v>1.6103896103896105</v>
      </c>
      <c r="G68" s="4">
        <f t="shared" si="5"/>
        <v>1.0483870967741935</v>
      </c>
    </row>
    <row r="69" spans="1:7" x14ac:dyDescent="0.2">
      <c r="A69" s="4">
        <f>IF('True_Odds_Calculator_2-way'!A70="","",'True_Odds_Calculator_2-way'!A70)</f>
        <v>1.82</v>
      </c>
      <c r="B69" s="4">
        <f>IF('True_Odds_Calculator_2-way'!B70="","",'True_Odds_Calculator_2-way'!B70)</f>
        <v>1.99</v>
      </c>
      <c r="C69" s="4">
        <f t="shared" si="4"/>
        <v>5.1963112264619582E-2</v>
      </c>
      <c r="D69" s="4">
        <f t="shared" si="6"/>
        <v>1.9103328234611527</v>
      </c>
      <c r="E69" s="4">
        <f t="shared" si="7"/>
        <v>2.0984993336809774</v>
      </c>
      <c r="G69" s="4">
        <f t="shared" si="5"/>
        <v>1.0519631122646196</v>
      </c>
    </row>
    <row r="70" spans="1:7" x14ac:dyDescent="0.2">
      <c r="A70" s="4">
        <f>IF('True_Odds_Calculator_2-way'!A71="","",'True_Odds_Calculator_2-way'!A71)</f>
        <v>2.35</v>
      </c>
      <c r="B70" s="4">
        <f>IF('True_Odds_Calculator_2-way'!B71="","",'True_Odds_Calculator_2-way'!B71)</f>
        <v>1.58</v>
      </c>
      <c r="C70" s="4">
        <f t="shared" si="4"/>
        <v>5.8443307298680303E-2</v>
      </c>
      <c r="D70" s="4">
        <f t="shared" si="6"/>
        <v>2.5232755691471289</v>
      </c>
      <c r="E70" s="4">
        <f t="shared" si="7"/>
        <v>1.6564800356903859</v>
      </c>
      <c r="G70" s="4">
        <f t="shared" si="5"/>
        <v>1.0584433072986803</v>
      </c>
    </row>
    <row r="71" spans="1:7" x14ac:dyDescent="0.2">
      <c r="A71" s="4">
        <f>IF('True_Odds_Calculator_2-way'!A72="","",'True_Odds_Calculator_2-way'!A72)</f>
        <v>1.54</v>
      </c>
      <c r="B71" s="4">
        <f>IF('True_Odds_Calculator_2-way'!B72="","",'True_Odds_Calculator_2-way'!B72)</f>
        <v>2.42</v>
      </c>
      <c r="C71" s="4">
        <f t="shared" si="4"/>
        <v>6.2573789846517069E-2</v>
      </c>
      <c r="D71" s="4">
        <f t="shared" si="6"/>
        <v>1.6179560649474689</v>
      </c>
      <c r="E71" s="4">
        <f t="shared" si="7"/>
        <v>2.6182380216383305</v>
      </c>
      <c r="G71" s="4">
        <f t="shared" si="5"/>
        <v>1.0625737898465171</v>
      </c>
    </row>
    <row r="72" spans="1:7" x14ac:dyDescent="0.2">
      <c r="A72" s="4">
        <f>IF('True_Odds_Calculator_2-way'!A73="","",'True_Odds_Calculator_2-way'!A73)</f>
        <v>1.71</v>
      </c>
      <c r="B72" s="4">
        <f>IF('True_Odds_Calculator_2-way'!B73="","",'True_Odds_Calculator_2-way'!B73)</f>
        <v>2.12</v>
      </c>
      <c r="C72" s="4">
        <f t="shared" si="4"/>
        <v>5.6493434844973933E-2</v>
      </c>
      <c r="D72" s="4">
        <f t="shared" si="6"/>
        <v>1.7967882632831085</v>
      </c>
      <c r="E72" s="4">
        <f t="shared" si="7"/>
        <v>2.2550385668076633</v>
      </c>
      <c r="G72" s="4">
        <f t="shared" si="5"/>
        <v>1.0564934348449739</v>
      </c>
    </row>
    <row r="73" spans="1:7" x14ac:dyDescent="0.2">
      <c r="A73" s="4">
        <f>IF('True_Odds_Calculator_2-way'!A74="","",'True_Odds_Calculator_2-way'!A74)</f>
        <v>1.92</v>
      </c>
      <c r="B73" s="4">
        <f>IF('True_Odds_Calculator_2-way'!B74="","",'True_Odds_Calculator_2-way'!B74)</f>
        <v>1.88</v>
      </c>
      <c r="C73" s="4">
        <f t="shared" si="4"/>
        <v>5.2748226950354749E-2</v>
      </c>
      <c r="D73" s="4">
        <f t="shared" si="6"/>
        <v>2.0224114746750339</v>
      </c>
      <c r="E73" s="4">
        <f t="shared" si="7"/>
        <v>1.9780797895659799</v>
      </c>
      <c r="G73" s="4">
        <f t="shared" si="5"/>
        <v>1.0527482269503547</v>
      </c>
    </row>
    <row r="74" spans="1:7" x14ac:dyDescent="0.2">
      <c r="A74" s="4">
        <f>IF('True_Odds_Calculator_2-way'!A75="","",'True_Odds_Calculator_2-way'!A75)</f>
        <v>2.09</v>
      </c>
      <c r="B74" s="4">
        <f>IF('True_Odds_Calculator_2-way'!B75="","",'True_Odds_Calculator_2-way'!B75)</f>
        <v>1.73</v>
      </c>
      <c r="C74" s="4">
        <f t="shared" si="4"/>
        <v>5.6503581602456165E-2</v>
      </c>
      <c r="D74" s="4">
        <f t="shared" si="6"/>
        <v>2.2211505974137671</v>
      </c>
      <c r="E74" s="4">
        <f t="shared" si="7"/>
        <v>1.8188998163845365</v>
      </c>
      <c r="G74" s="4">
        <f t="shared" si="5"/>
        <v>1.0565035816024562</v>
      </c>
    </row>
    <row r="75" spans="1:7" x14ac:dyDescent="0.2">
      <c r="A75" s="4">
        <f>IF('True_Odds_Calculator_2-way'!A76="","",'True_Odds_Calculator_2-way'!A76)</f>
        <v>1.57</v>
      </c>
      <c r="B75" s="4">
        <f>IF('True_Odds_Calculator_2-way'!B76="","",'True_Odds_Calculator_2-way'!B76)</f>
        <v>2.37</v>
      </c>
      <c r="C75" s="4">
        <f t="shared" si="4"/>
        <v>5.8883603429277898E-2</v>
      </c>
      <c r="D75" s="4">
        <f t="shared" si="6"/>
        <v>1.6460881682850761</v>
      </c>
      <c r="E75" s="4">
        <f t="shared" si="7"/>
        <v>2.5477763702968264</v>
      </c>
      <c r="G75" s="4">
        <f t="shared" si="5"/>
        <v>1.0588836034292779</v>
      </c>
    </row>
    <row r="76" spans="1:7" x14ac:dyDescent="0.2">
      <c r="A76" s="4">
        <f>IF('True_Odds_Calculator_2-way'!A77="","",'True_Odds_Calculator_2-way'!A77)</f>
        <v>1.77</v>
      </c>
      <c r="B76" s="4">
        <f>IF('True_Odds_Calculator_2-way'!B77="","",'True_Odds_Calculator_2-way'!B77)</f>
        <v>2.04</v>
      </c>
      <c r="C76" s="4">
        <f t="shared" si="4"/>
        <v>5.5167829843801863E-2</v>
      </c>
      <c r="D76" s="4">
        <f t="shared" si="6"/>
        <v>1.8608534322820036</v>
      </c>
      <c r="E76" s="4">
        <f t="shared" si="7"/>
        <v>2.1616379310344827</v>
      </c>
      <c r="G76" s="4">
        <f t="shared" si="5"/>
        <v>1.0551678298438019</v>
      </c>
    </row>
    <row r="77" spans="1:7" x14ac:dyDescent="0.2">
      <c r="A77" s="4">
        <f>IF('True_Odds_Calculator_2-way'!A78="","",'True_Odds_Calculator_2-way'!A78)</f>
        <v>2.11</v>
      </c>
      <c r="B77" s="4">
        <f>IF('True_Odds_Calculator_2-way'!B78="","",'True_Odds_Calculator_2-way'!B78)</f>
        <v>1.72</v>
      </c>
      <c r="C77" s="4">
        <f t="shared" si="4"/>
        <v>5.5328998126308981E-2</v>
      </c>
      <c r="D77" s="4">
        <f t="shared" si="6"/>
        <v>2.2408001975796497</v>
      </c>
      <c r="E77" s="4">
        <f t="shared" si="7"/>
        <v>1.8059315286624205</v>
      </c>
      <c r="G77" s="4">
        <f t="shared" si="5"/>
        <v>1.055328998126309</v>
      </c>
    </row>
    <row r="78" spans="1:7" x14ac:dyDescent="0.2">
      <c r="A78" s="4">
        <f>IF('True_Odds_Calculator_2-way'!A79="","",'True_Odds_Calculator_2-way'!A79)</f>
        <v>1.91</v>
      </c>
      <c r="B78" s="4">
        <f>IF('True_Odds_Calculator_2-way'!B79="","",'True_Odds_Calculator_2-way'!B79)</f>
        <v>1.89</v>
      </c>
      <c r="C78" s="4">
        <f t="shared" si="4"/>
        <v>5.2660738524612949E-2</v>
      </c>
      <c r="D78" s="4">
        <f t="shared" si="6"/>
        <v>2.0111423716538068</v>
      </c>
      <c r="E78" s="4">
        <f t="shared" si="7"/>
        <v>1.9889804126835451</v>
      </c>
      <c r="G78" s="4">
        <f t="shared" si="5"/>
        <v>1.0526607385246129</v>
      </c>
    </row>
    <row r="79" spans="1:7" x14ac:dyDescent="0.2">
      <c r="A79" s="4">
        <f>IF('True_Odds_Calculator_2-way'!A80="","",'True_Odds_Calculator_2-way'!A80)</f>
        <v>1.83</v>
      </c>
      <c r="B79" s="4">
        <f>IF('True_Odds_Calculator_2-way'!B80="","",'True_Odds_Calculator_2-way'!B80)</f>
        <v>1.97</v>
      </c>
      <c r="C79" s="4">
        <f t="shared" si="4"/>
        <v>5.406230062966344E-2</v>
      </c>
      <c r="D79" s="4">
        <f t="shared" si="6"/>
        <v>1.9252356412378842</v>
      </c>
      <c r="E79" s="4">
        <f t="shared" si="7"/>
        <v>2.0808057487518394</v>
      </c>
      <c r="G79" s="4">
        <f t="shared" si="5"/>
        <v>1.0540623006296634</v>
      </c>
    </row>
    <row r="80" spans="1:7" x14ac:dyDescent="0.2">
      <c r="A80" s="4">
        <f>IF('True_Odds_Calculator_2-way'!A81="","",'True_Odds_Calculator_2-way'!A81)</f>
        <v>1.44</v>
      </c>
      <c r="B80" s="4">
        <f>IF('True_Odds_Calculator_2-way'!B81="","",'True_Odds_Calculator_2-way'!B81)</f>
        <v>2.94</v>
      </c>
      <c r="C80" s="4">
        <f t="shared" si="4"/>
        <v>3.4580498866213061E-2</v>
      </c>
      <c r="D80" s="4">
        <f t="shared" si="6"/>
        <v>1.4767685223943072</v>
      </c>
      <c r="E80" s="4">
        <f t="shared" si="7"/>
        <v>3.0974539069359079</v>
      </c>
      <c r="G80" s="4">
        <f t="shared" si="5"/>
        <v>1.0345804988662131</v>
      </c>
    </row>
    <row r="81" spans="1:7" x14ac:dyDescent="0.2">
      <c r="A81" s="4">
        <f>IF('True_Odds_Calculator_2-way'!A82="","",'True_Odds_Calculator_2-way'!A82)</f>
        <v>1.87</v>
      </c>
      <c r="B81" s="4">
        <f>IF('True_Odds_Calculator_2-way'!B82="","",'True_Odds_Calculator_2-way'!B82)</f>
        <v>2.04</v>
      </c>
      <c r="C81" s="4">
        <f t="shared" si="4"/>
        <v>2.4955436720142554E-2</v>
      </c>
      <c r="D81" s="4">
        <f t="shared" si="6"/>
        <v>1.9146757679180888</v>
      </c>
      <c r="E81" s="4">
        <f t="shared" si="7"/>
        <v>2.0932835820895521</v>
      </c>
      <c r="G81" s="4">
        <f t="shared" si="5"/>
        <v>1.0249554367201426</v>
      </c>
    </row>
    <row r="82" spans="1:7" x14ac:dyDescent="0.2">
      <c r="A82" s="4">
        <f>IF('True_Odds_Calculator_2-way'!A83="","",'True_Odds_Calculator_2-way'!A83)</f>
        <v>1.44</v>
      </c>
      <c r="B82" s="4">
        <f>IF('True_Odds_Calculator_2-way'!B83="","",'True_Odds_Calculator_2-way'!B83)</f>
        <v>2.92</v>
      </c>
      <c r="C82" s="4">
        <f t="shared" si="4"/>
        <v>3.6910197869101991E-2</v>
      </c>
      <c r="D82" s="4">
        <f t="shared" si="6"/>
        <v>1.4793132564030396</v>
      </c>
      <c r="E82" s="4">
        <f t="shared" si="7"/>
        <v>3.086318261890781</v>
      </c>
      <c r="G82" s="4">
        <f t="shared" si="5"/>
        <v>1.036910197869102</v>
      </c>
    </row>
    <row r="83" spans="1:7" x14ac:dyDescent="0.2">
      <c r="A83" s="4">
        <f>IF('True_Odds_Calculator_2-way'!A84="","",'True_Odds_Calculator_2-way'!A84)</f>
        <v>2.2200000000000002</v>
      </c>
      <c r="B83" s="4">
        <f>IF('True_Odds_Calculator_2-way'!B84="","",'True_Odds_Calculator_2-way'!B84)</f>
        <v>1.7</v>
      </c>
      <c r="C83" s="4">
        <f t="shared" si="4"/>
        <v>3.868574456809748E-2</v>
      </c>
      <c r="D83" s="4">
        <f t="shared" si="6"/>
        <v>2.3196066379840201</v>
      </c>
      <c r="E83" s="4">
        <f t="shared" si="7"/>
        <v>1.7578015836050302</v>
      </c>
      <c r="G83" s="4">
        <f t="shared" si="5"/>
        <v>1.0386857445680975</v>
      </c>
    </row>
    <row r="84" spans="1:7" x14ac:dyDescent="0.2">
      <c r="A84" s="4">
        <f>IF('True_Odds_Calculator_2-way'!A85="","",'True_Odds_Calculator_2-way'!A85)</f>
        <v>2.08</v>
      </c>
      <c r="B84" s="4">
        <f>IF('True_Odds_Calculator_2-way'!B85="","",'True_Odds_Calculator_2-way'!B85)</f>
        <v>1.84</v>
      </c>
      <c r="C84" s="4">
        <f t="shared" si="4"/>
        <v>2.4247491638795804E-2</v>
      </c>
      <c r="D84" s="4">
        <f t="shared" si="6"/>
        <v>2.1338090990187331</v>
      </c>
      <c r="E84" s="4">
        <f t="shared" si="7"/>
        <v>1.8819826907946497</v>
      </c>
      <c r="G84" s="4">
        <f t="shared" si="5"/>
        <v>1.0242474916387958</v>
      </c>
    </row>
    <row r="85" spans="1:7" x14ac:dyDescent="0.2">
      <c r="A85" s="4">
        <f>IF('True_Odds_Calculator_2-way'!A86="","",'True_Odds_Calculator_2-way'!A86)</f>
        <v>1.67</v>
      </c>
      <c r="B85" s="4">
        <f>IF('True_Odds_Calculator_2-way'!B86="","",'True_Odds_Calculator_2-way'!B86)</f>
        <v>2.33</v>
      </c>
      <c r="C85" s="4">
        <f t="shared" si="4"/>
        <v>2.7986944565804084E-2</v>
      </c>
      <c r="D85" s="4">
        <f t="shared" si="6"/>
        <v>1.7099602293950913</v>
      </c>
      <c r="E85" s="4">
        <f t="shared" si="7"/>
        <v>2.4085296029216061</v>
      </c>
      <c r="G85" s="4">
        <f t="shared" si="5"/>
        <v>1.0279869445658041</v>
      </c>
    </row>
    <row r="86" spans="1:7" x14ac:dyDescent="0.2">
      <c r="A86" s="4">
        <f>IF('True_Odds_Calculator_2-way'!A87="","",'True_Odds_Calculator_2-way'!A87)</f>
        <v>1.78</v>
      </c>
      <c r="B86" s="4">
        <f>IF('True_Odds_Calculator_2-way'!B87="","",'True_Odds_Calculator_2-way'!B87)</f>
        <v>2.14</v>
      </c>
      <c r="C86" s="4">
        <f t="shared" si="4"/>
        <v>2.908747243515708E-2</v>
      </c>
      <c r="D86" s="4">
        <f t="shared" si="6"/>
        <v>1.8273049985608751</v>
      </c>
      <c r="E86" s="4">
        <f t="shared" si="7"/>
        <v>2.2087440565928333</v>
      </c>
      <c r="G86" s="4">
        <f t="shared" si="5"/>
        <v>1.0290874724351571</v>
      </c>
    </row>
    <row r="87" spans="1:7" x14ac:dyDescent="0.2">
      <c r="A87" s="4">
        <f>IF('True_Odds_Calculator_2-way'!A88="","",'True_Odds_Calculator_2-way'!A88)</f>
        <v>1.87</v>
      </c>
      <c r="B87" s="4">
        <f>IF('True_Odds_Calculator_2-way'!B88="","",'True_Odds_Calculator_2-way'!B88)</f>
        <v>2.04</v>
      </c>
      <c r="C87" s="4">
        <f t="shared" si="4"/>
        <v>2.4955436720142554E-2</v>
      </c>
      <c r="D87" s="4">
        <f t="shared" si="6"/>
        <v>1.9146757679180888</v>
      </c>
      <c r="E87" s="4">
        <f t="shared" si="7"/>
        <v>2.0932835820895521</v>
      </c>
      <c r="G87" s="4">
        <f t="shared" si="5"/>
        <v>1.0249554367201426</v>
      </c>
    </row>
    <row r="88" spans="1:7" x14ac:dyDescent="0.2">
      <c r="A88" s="4">
        <f>IF('True_Odds_Calculator_2-way'!A89="","",'True_Odds_Calculator_2-way'!A89)</f>
        <v>1.42</v>
      </c>
      <c r="B88" s="4">
        <f>IF('True_Odds_Calculator_2-way'!B89="","",'True_Odds_Calculator_2-way'!B89)</f>
        <v>2.96</v>
      </c>
      <c r="C88" s="4">
        <f t="shared" si="4"/>
        <v>4.2063189950513946E-2</v>
      </c>
      <c r="D88" s="4">
        <f t="shared" si="6"/>
        <v>1.4637136091377629</v>
      </c>
      <c r="E88" s="4">
        <f t="shared" si="7"/>
        <v>3.1565034544908381</v>
      </c>
      <c r="G88" s="4">
        <f t="shared" si="5"/>
        <v>1.0420631899505139</v>
      </c>
    </row>
    <row r="89" spans="1:7" x14ac:dyDescent="0.2">
      <c r="A89" s="4">
        <f>IF('True_Odds_Calculator_2-way'!A90="","",'True_Odds_Calculator_2-way'!A90)</f>
        <v>1.74</v>
      </c>
      <c r="B89" s="4">
        <f>IF('True_Odds_Calculator_2-way'!B90="","",'True_Odds_Calculator_2-way'!B90)</f>
        <v>2.17</v>
      </c>
      <c r="C89" s="4">
        <f t="shared" si="4"/>
        <v>3.5542136765718491E-2</v>
      </c>
      <c r="D89" s="4">
        <f t="shared" si="6"/>
        <v>1.7955204717295163</v>
      </c>
      <c r="E89" s="4">
        <f t="shared" si="7"/>
        <v>2.2570386753541753</v>
      </c>
      <c r="G89" s="4">
        <f t="shared" si="5"/>
        <v>1.0355421367657185</v>
      </c>
    </row>
    <row r="90" spans="1:7" x14ac:dyDescent="0.2">
      <c r="A90" s="4">
        <f>IF('True_Odds_Calculator_2-way'!A91="","",'True_Odds_Calculator_2-way'!A91)</f>
        <v>2.08</v>
      </c>
      <c r="B90" s="4">
        <f>IF('True_Odds_Calculator_2-way'!B91="","",'True_Odds_Calculator_2-way'!B91)</f>
        <v>1.81</v>
      </c>
      <c r="C90" s="4">
        <f t="shared" si="4"/>
        <v>3.3255418614534626E-2</v>
      </c>
      <c r="D90" s="4">
        <f t="shared" si="6"/>
        <v>2.1545152798443401</v>
      </c>
      <c r="E90" s="4">
        <f t="shared" si="7"/>
        <v>1.8661643699811639</v>
      </c>
      <c r="G90" s="4">
        <f t="shared" si="5"/>
        <v>1.0332554186145346</v>
      </c>
    </row>
    <row r="91" spans="1:7" x14ac:dyDescent="0.2">
      <c r="A91" s="4">
        <f>IF('True_Odds_Calculator_2-way'!A92="","",'True_Odds_Calculator_2-way'!A92)</f>
        <v>1.43</v>
      </c>
      <c r="B91" s="4">
        <f>IF('True_Odds_Calculator_2-way'!B92="","",'True_Odds_Calculator_2-way'!B92)</f>
        <v>2.94</v>
      </c>
      <c r="C91" s="4">
        <f t="shared" si="4"/>
        <v>3.9436753722468021E-2</v>
      </c>
      <c r="D91" s="4">
        <f t="shared" si="6"/>
        <v>1.4714920723810856</v>
      </c>
      <c r="E91" s="4">
        <f t="shared" si="7"/>
        <v>3.1209264345631356</v>
      </c>
      <c r="G91" s="4">
        <f t="shared" si="5"/>
        <v>1.039436753722468</v>
      </c>
    </row>
    <row r="92" spans="1:7" x14ac:dyDescent="0.2">
      <c r="A92" s="4">
        <f>IF('True_Odds_Calculator_2-way'!A93="","",'True_Odds_Calculator_2-way'!A93)</f>
        <v>2.25</v>
      </c>
      <c r="B92" s="4">
        <f>IF('True_Odds_Calculator_2-way'!B93="","",'True_Odds_Calculator_2-way'!B93)</f>
        <v>1.69</v>
      </c>
      <c r="C92" s="4">
        <f t="shared" si="4"/>
        <v>3.6160420775805502E-2</v>
      </c>
      <c r="D92" s="4">
        <f t="shared" si="6"/>
        <v>2.3454124903623752</v>
      </c>
      <c r="E92" s="4">
        <f t="shared" si="7"/>
        <v>1.7432664756446994</v>
      </c>
      <c r="G92" s="4">
        <f t="shared" si="5"/>
        <v>1.0361604207758055</v>
      </c>
    </row>
    <row r="93" spans="1:7" x14ac:dyDescent="0.2">
      <c r="A93" s="4">
        <f>IF('True_Odds_Calculator_2-way'!A94="","",'True_Odds_Calculator_2-way'!A94)</f>
        <v>1.61</v>
      </c>
      <c r="B93" s="4">
        <f>IF('True_Odds_Calculator_2-way'!B94="","",'True_Odds_Calculator_2-way'!B94)</f>
        <v>2.41</v>
      </c>
      <c r="C93" s="4">
        <f t="shared" si="4"/>
        <v>3.6055771758459754E-2</v>
      </c>
      <c r="D93" s="4">
        <f t="shared" si="6"/>
        <v>1.6581269630990791</v>
      </c>
      <c r="E93" s="4">
        <f t="shared" si="7"/>
        <v>2.5194636537774748</v>
      </c>
      <c r="G93" s="4">
        <f t="shared" si="5"/>
        <v>1.0360557717584598</v>
      </c>
    </row>
    <row r="94" spans="1:7" x14ac:dyDescent="0.2">
      <c r="A94" s="4">
        <f>IF('True_Odds_Calculator_2-way'!A95="","",'True_Odds_Calculator_2-way'!A95)</f>
        <v>2.35</v>
      </c>
      <c r="B94" s="4">
        <f>IF('True_Odds_Calculator_2-way'!B95="","",'True_Odds_Calculator_2-way'!B95)</f>
        <v>1.65</v>
      </c>
      <c r="C94" s="4">
        <f t="shared" si="4"/>
        <v>3.1592520954223158E-2</v>
      </c>
      <c r="D94" s="4">
        <f t="shared" si="6"/>
        <v>2.4405979543666407</v>
      </c>
      <c r="E94" s="4">
        <f t="shared" si="7"/>
        <v>1.6941561987984708</v>
      </c>
      <c r="G94" s="4">
        <f t="shared" si="5"/>
        <v>1.0315925209542232</v>
      </c>
    </row>
    <row r="95" spans="1:7" x14ac:dyDescent="0.2">
      <c r="A95" s="4">
        <f>IF('True_Odds_Calculator_2-way'!A96="","",'True_Odds_Calculator_2-way'!A96)</f>
        <v>2.09</v>
      </c>
      <c r="B95" s="4">
        <f>IF('True_Odds_Calculator_2-way'!B96="","",'True_Odds_Calculator_2-way'!B96)</f>
        <v>1.8</v>
      </c>
      <c r="C95" s="4">
        <f t="shared" si="4"/>
        <v>3.4024455077086735E-2</v>
      </c>
      <c r="D95" s="4">
        <f t="shared" si="6"/>
        <v>2.1670506912442398</v>
      </c>
      <c r="E95" s="4">
        <f t="shared" si="7"/>
        <v>1.8568608094768018</v>
      </c>
      <c r="G95" s="4">
        <f t="shared" si="5"/>
        <v>1.0340244550770867</v>
      </c>
    </row>
    <row r="96" spans="1:7" x14ac:dyDescent="0.2">
      <c r="A96" s="4">
        <f>IF('True_Odds_Calculator_2-way'!A97="","",'True_Odds_Calculator_2-way'!A97)</f>
        <v>1.76</v>
      </c>
      <c r="B96" s="4">
        <f>IF('True_Odds_Calculator_2-way'!B97="","",'True_Odds_Calculator_2-way'!B97)</f>
        <v>2.16</v>
      </c>
      <c r="C96" s="4">
        <f t="shared" si="4"/>
        <v>3.1144781144781142E-2</v>
      </c>
      <c r="D96" s="4">
        <f t="shared" si="6"/>
        <v>1.8095963442498098</v>
      </c>
      <c r="E96" s="4">
        <f t="shared" si="7"/>
        <v>2.235183443085607</v>
      </c>
      <c r="G96" s="4">
        <f t="shared" si="5"/>
        <v>1.0311447811447811</v>
      </c>
    </row>
    <row r="97" spans="1:7" x14ac:dyDescent="0.2">
      <c r="A97" s="4">
        <f>IF('True_Odds_Calculator_2-way'!A98="","",'True_Odds_Calculator_2-way'!A98)</f>
        <v>2.6</v>
      </c>
      <c r="B97" s="4">
        <f>IF('True_Odds_Calculator_2-way'!B98="","",'True_Odds_Calculator_2-way'!B98)</f>
        <v>1.54</v>
      </c>
      <c r="C97" s="4">
        <f t="shared" si="4"/>
        <v>3.3966033966033926E-2</v>
      </c>
      <c r="D97" s="4">
        <f t="shared" si="6"/>
        <v>2.7201086956521738</v>
      </c>
      <c r="E97" s="4">
        <f t="shared" si="7"/>
        <v>1.5813586097946286</v>
      </c>
      <c r="G97" s="4">
        <f t="shared" si="5"/>
        <v>1.0339660339660339</v>
      </c>
    </row>
    <row r="98" spans="1:7" x14ac:dyDescent="0.2">
      <c r="A98" s="4">
        <f>IF('True_Odds_Calculator_2-way'!A99="","",'True_Odds_Calculator_2-way'!A99)</f>
        <v>2.84</v>
      </c>
      <c r="B98" s="4">
        <f>IF('True_Odds_Calculator_2-way'!B99="","",'True_Odds_Calculator_2-way'!B99)</f>
        <v>1.47</v>
      </c>
      <c r="C98" s="4">
        <f t="shared" si="4"/>
        <v>3.2384784899875507E-2</v>
      </c>
      <c r="D98" s="4">
        <f t="shared" si="6"/>
        <v>2.9768967484312605</v>
      </c>
      <c r="E98" s="4">
        <f t="shared" si="7"/>
        <v>1.5058433126532969</v>
      </c>
      <c r="G98" s="4">
        <f t="shared" si="5"/>
        <v>1.0323847848998755</v>
      </c>
    </row>
    <row r="99" spans="1:7" x14ac:dyDescent="0.2">
      <c r="A99" s="4">
        <f>IF('True_Odds_Calculator_2-way'!A100="","",'True_Odds_Calculator_2-way'!A100)</f>
        <v>2.4700000000000002</v>
      </c>
      <c r="B99" s="4">
        <f>IF('True_Odds_Calculator_2-way'!B100="","",'True_Odds_Calculator_2-way'!B100)</f>
        <v>1.59</v>
      </c>
      <c r="C99" s="4">
        <f t="shared" si="4"/>
        <v>3.37891172052045E-2</v>
      </c>
      <c r="D99" s="4">
        <f t="shared" si="6"/>
        <v>2.5775604633610079</v>
      </c>
      <c r="E99" s="4">
        <f t="shared" si="7"/>
        <v>1.6338901254342355</v>
      </c>
      <c r="G99" s="4">
        <f t="shared" si="5"/>
        <v>1.0337891172052045</v>
      </c>
    </row>
    <row r="100" spans="1:7" x14ac:dyDescent="0.2">
      <c r="A100" s="4">
        <f>IF('True_Odds_Calculator_2-way'!A101="","",'True_Odds_Calculator_2-way'!A101)</f>
        <v>2.1800000000000002</v>
      </c>
      <c r="B100" s="4">
        <f>IF('True_Odds_Calculator_2-way'!B101="","",'True_Odds_Calculator_2-way'!B101)</f>
        <v>1.67</v>
      </c>
      <c r="C100" s="4">
        <f t="shared" si="4"/>
        <v>5.7517991539856039E-2</v>
      </c>
      <c r="D100" s="4">
        <f t="shared" si="6"/>
        <v>2.3258161374816329</v>
      </c>
      <c r="E100" s="4">
        <f t="shared" si="7"/>
        <v>1.754252397243772</v>
      </c>
      <c r="G100" s="4">
        <f t="shared" si="5"/>
        <v>1.057517991539856</v>
      </c>
    </row>
    <row r="101" spans="1:7" x14ac:dyDescent="0.2">
      <c r="A101" s="4">
        <f>IF('True_Odds_Calculator_2-way'!A102="","",'True_Odds_Calculator_2-way'!A102)</f>
        <v>2.31</v>
      </c>
      <c r="B101" s="4">
        <f>IF('True_Odds_Calculator_2-way'!B102="","",'True_Odds_Calculator_2-way'!B102)</f>
        <v>1.6</v>
      </c>
      <c r="C101" s="4">
        <f t="shared" si="4"/>
        <v>5.7900432900432897E-2</v>
      </c>
      <c r="D101" s="4">
        <f t="shared" si="6"/>
        <v>2.475552578700603</v>
      </c>
      <c r="E101" s="4">
        <f t="shared" si="7"/>
        <v>1.6777122106218794</v>
      </c>
      <c r="G101" s="4">
        <f t="shared" si="5"/>
        <v>1.0579004329004329</v>
      </c>
    </row>
    <row r="102" spans="1:7" x14ac:dyDescent="0.2">
      <c r="A102" s="4">
        <f>IF('True_Odds_Calculator_2-way'!A103="","",'True_Odds_Calculator_2-way'!A103)</f>
        <v>2.2400000000000002</v>
      </c>
      <c r="B102" s="4">
        <f>IF('True_Odds_Calculator_2-way'!B103="","",'True_Odds_Calculator_2-way'!B103)</f>
        <v>1.64</v>
      </c>
      <c r="C102" s="4">
        <f t="shared" si="4"/>
        <v>5.6184668989546882E-2</v>
      </c>
      <c r="D102" s="4">
        <f t="shared" si="6"/>
        <v>2.3904216553878186</v>
      </c>
      <c r="E102" s="4">
        <f t="shared" si="7"/>
        <v>1.7192062897791085</v>
      </c>
      <c r="G102" s="4">
        <f t="shared" si="5"/>
        <v>1.0561846689895469</v>
      </c>
    </row>
    <row r="103" spans="1:7" x14ac:dyDescent="0.2">
      <c r="A103" s="4">
        <f>IF('True_Odds_Calculator_2-way'!A104="","",'True_Odds_Calculator_2-way'!A104)</f>
        <v>2.0299999999999998</v>
      </c>
      <c r="B103" s="4">
        <f>IF('True_Odds_Calculator_2-way'!B104="","",'True_Odds_Calculator_2-way'!B104)</f>
        <v>1.78</v>
      </c>
      <c r="C103" s="4">
        <f t="shared" si="4"/>
        <v>5.4408590247412514E-2</v>
      </c>
      <c r="D103" s="4">
        <f t="shared" si="6"/>
        <v>2.1486590949634299</v>
      </c>
      <c r="E103" s="4">
        <f t="shared" si="7"/>
        <v>1.8705803178547395</v>
      </c>
      <c r="G103" s="4">
        <f t="shared" si="5"/>
        <v>1.0544085902474125</v>
      </c>
    </row>
    <row r="104" spans="1:7" x14ac:dyDescent="0.2">
      <c r="A104" s="4">
        <f>IF('True_Odds_Calculator_2-way'!A105="","",'True_Odds_Calculator_2-way'!A105)</f>
        <v>1.75</v>
      </c>
      <c r="B104" s="4">
        <f>IF('True_Odds_Calculator_2-way'!B105="","",'True_Odds_Calculator_2-way'!B105)</f>
        <v>2.06</v>
      </c>
      <c r="C104" s="4">
        <f t="shared" si="4"/>
        <v>5.6865464632454898E-2</v>
      </c>
      <c r="D104" s="4">
        <f t="shared" si="6"/>
        <v>1.8416347381864622</v>
      </c>
      <c r="E104" s="4">
        <f t="shared" si="7"/>
        <v>2.1881638846737479</v>
      </c>
      <c r="G104" s="4">
        <f t="shared" si="5"/>
        <v>1.0568654646324549</v>
      </c>
    </row>
    <row r="105" spans="1:7" x14ac:dyDescent="0.2">
      <c r="A105" s="4">
        <f>IF('True_Odds_Calculator_2-way'!A106="","",'True_Odds_Calculator_2-way'!A106)</f>
        <v>1.77</v>
      </c>
      <c r="B105" s="4">
        <f>IF('True_Odds_Calculator_2-way'!B106="","",'True_Odds_Calculator_2-way'!B106)</f>
        <v>2.0299999999999998</v>
      </c>
      <c r="C105" s="4">
        <f t="shared" si="4"/>
        <v>5.7582588850852989E-2</v>
      </c>
      <c r="D105" s="4">
        <f t="shared" si="6"/>
        <v>1.8650437310217747</v>
      </c>
      <c r="E105" s="4">
        <f t="shared" si="7"/>
        <v>2.1560109207644533</v>
      </c>
      <c r="G105" s="4">
        <f t="shared" si="5"/>
        <v>1.057582588850853</v>
      </c>
    </row>
    <row r="106" spans="1:7" x14ac:dyDescent="0.2">
      <c r="A106" s="4">
        <f>IF('True_Odds_Calculator_2-way'!A107="","",'True_Odds_Calculator_2-way'!A107)</f>
        <v>1.83</v>
      </c>
      <c r="B106" s="4">
        <f>IF('True_Odds_Calculator_2-way'!B107="","",'True_Odds_Calculator_2-way'!B107)</f>
        <v>2</v>
      </c>
      <c r="C106" s="4">
        <f t="shared" si="4"/>
        <v>4.644808743169393E-2</v>
      </c>
      <c r="D106" s="4">
        <f t="shared" si="6"/>
        <v>1.9112271540469974</v>
      </c>
      <c r="E106" s="4">
        <f t="shared" si="7"/>
        <v>2.0974212034383952</v>
      </c>
      <c r="G106" s="4">
        <f t="shared" si="5"/>
        <v>1.0464480874316939</v>
      </c>
    </row>
    <row r="107" spans="1:7" x14ac:dyDescent="0.2">
      <c r="A107" s="4">
        <f>IF('True_Odds_Calculator_2-way'!A108="","",'True_Odds_Calculator_2-way'!A108)</f>
        <v>1.92</v>
      </c>
      <c r="B107" s="4">
        <f>IF('True_Odds_Calculator_2-way'!B108="","",'True_Odds_Calculator_2-way'!B108)</f>
        <v>1.9</v>
      </c>
      <c r="C107" s="4">
        <f t="shared" si="4"/>
        <v>4.7149122807017552E-2</v>
      </c>
      <c r="D107" s="4">
        <f t="shared" si="6"/>
        <v>2.0110253583241455</v>
      </c>
      <c r="E107" s="4">
        <f t="shared" si="7"/>
        <v>1.9890948745910577</v>
      </c>
      <c r="G107" s="4">
        <f t="shared" si="5"/>
        <v>1.0471491228070176</v>
      </c>
    </row>
    <row r="108" spans="1:7" x14ac:dyDescent="0.2">
      <c r="A108" s="4">
        <f>IF('True_Odds_Calculator_2-way'!A109="","",'True_Odds_Calculator_2-way'!A109)</f>
        <v>1.83</v>
      </c>
      <c r="B108" s="4">
        <f>IF('True_Odds_Calculator_2-way'!B109="","",'True_Odds_Calculator_2-way'!B109)</f>
        <v>2</v>
      </c>
      <c r="C108" s="4">
        <f t="shared" si="4"/>
        <v>4.644808743169393E-2</v>
      </c>
      <c r="D108" s="4">
        <f t="shared" si="6"/>
        <v>1.9112271540469974</v>
      </c>
      <c r="E108" s="4">
        <f t="shared" si="7"/>
        <v>2.0974212034383952</v>
      </c>
      <c r="G108" s="4">
        <f t="shared" si="5"/>
        <v>1.0464480874316939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1.81</v>
      </c>
      <c r="C109" s="4">
        <f t="shared" si="4"/>
        <v>4.5097025283727721E-2</v>
      </c>
      <c r="D109" s="4">
        <f t="shared" si="6"/>
        <v>2.1273774715571898</v>
      </c>
      <c r="E109" s="4">
        <f t="shared" si="7"/>
        <v>1.8870143543127138</v>
      </c>
      <c r="G109" s="4">
        <f t="shared" si="5"/>
        <v>1.0450970252837277</v>
      </c>
    </row>
    <row r="110" spans="1:7" x14ac:dyDescent="0.2">
      <c r="A110" s="4">
        <f>IF('True_Odds_Calculator_2-way'!A111="","",'True_Odds_Calculator_2-way'!A111)</f>
        <v>2.0499999999999998</v>
      </c>
      <c r="B110" s="4">
        <f>IF('True_Odds_Calculator_2-way'!B111="","",'True_Odds_Calculator_2-way'!B111)</f>
        <v>1.76</v>
      </c>
      <c r="C110" s="4">
        <f t="shared" si="4"/>
        <v>5.598669623059882E-2</v>
      </c>
      <c r="D110" s="4">
        <f t="shared" si="6"/>
        <v>2.1748040988547319</v>
      </c>
      <c r="E110" s="4">
        <f t="shared" si="7"/>
        <v>1.8512057465366858</v>
      </c>
      <c r="G110" s="4">
        <f t="shared" si="5"/>
        <v>1.0559866962305988</v>
      </c>
    </row>
    <row r="111" spans="1:7" x14ac:dyDescent="0.2">
      <c r="A111" s="4">
        <f>IF('True_Odds_Calculator_2-way'!A112="","",'True_Odds_Calculator_2-way'!A112)</f>
        <v>1.79</v>
      </c>
      <c r="B111" s="4">
        <f>IF('True_Odds_Calculator_2-way'!B112="","",'True_Odds_Calculator_2-way'!B112)</f>
        <v>2.0099999999999998</v>
      </c>
      <c r="C111" s="4">
        <f t="shared" si="4"/>
        <v>5.6171655688040278E-2</v>
      </c>
      <c r="D111" s="4">
        <f t="shared" si="6"/>
        <v>1.8847533984651248</v>
      </c>
      <c r="E111" s="4">
        <f t="shared" si="7"/>
        <v>2.1302584445957544</v>
      </c>
      <c r="G111" s="4">
        <f t="shared" si="5"/>
        <v>1.0561716556880403</v>
      </c>
    </row>
    <row r="112" spans="1:7" x14ac:dyDescent="0.2">
      <c r="A112" s="4">
        <f>IF('True_Odds_Calculator_2-way'!A113="","",'True_Odds_Calculator_2-way'!A113)</f>
        <v>1.97</v>
      </c>
      <c r="B112" s="4">
        <f>IF('True_Odds_Calculator_2-way'!B113="","",'True_Odds_Calculator_2-way'!B113)</f>
        <v>1.85</v>
      </c>
      <c r="C112" s="4">
        <f t="shared" si="4"/>
        <v>4.8154753738510081E-2</v>
      </c>
      <c r="D112" s="4">
        <f t="shared" si="6"/>
        <v>2.0680947652149242</v>
      </c>
      <c r="E112" s="4">
        <f t="shared" si="7"/>
        <v>1.9362465134812061</v>
      </c>
      <c r="G112" s="4">
        <f t="shared" si="5"/>
        <v>1.0481547537385101</v>
      </c>
    </row>
    <row r="113" spans="1:7" x14ac:dyDescent="0.2">
      <c r="A113" s="4">
        <f>IF('True_Odds_Calculator_2-way'!A114="","",'True_Odds_Calculator_2-way'!A114)</f>
        <v>2.19</v>
      </c>
      <c r="B113" s="4">
        <f>IF('True_Odds_Calculator_2-way'!B114="","",'True_Odds_Calculator_2-way'!B114)</f>
        <v>1.7</v>
      </c>
      <c r="C113" s="4">
        <f t="shared" si="4"/>
        <v>4.485629868385721E-2</v>
      </c>
      <c r="D113" s="4">
        <f t="shared" si="6"/>
        <v>2.3031240334055059</v>
      </c>
      <c r="E113" s="4">
        <f t="shared" si="7"/>
        <v>1.7673866603370521</v>
      </c>
      <c r="G113" s="4">
        <f t="shared" si="5"/>
        <v>1.0448562986838572</v>
      </c>
    </row>
    <row r="114" spans="1:7" x14ac:dyDescent="0.2">
      <c r="A114" s="4">
        <f>IF('True_Odds_Calculator_2-way'!A115="","",'True_Odds_Calculator_2-way'!A115)</f>
        <v>2.04</v>
      </c>
      <c r="B114" s="4">
        <f>IF('True_Odds_Calculator_2-way'!B115="","",'True_Odds_Calculator_2-way'!B115)</f>
        <v>1.86</v>
      </c>
      <c r="C114" s="4">
        <f t="shared" si="4"/>
        <v>2.7830487033523088E-2</v>
      </c>
      <c r="D114" s="4">
        <f t="shared" si="6"/>
        <v>2.0996015936254984</v>
      </c>
      <c r="E114" s="4">
        <f t="shared" si="7"/>
        <v>1.9094202898550725</v>
      </c>
      <c r="G114" s="4">
        <f t="shared" si="5"/>
        <v>1.0278304870335231</v>
      </c>
    </row>
    <row r="115" spans="1:7" x14ac:dyDescent="0.2">
      <c r="A115" s="4">
        <f>IF('True_Odds_Calculator_2-way'!A116="","",'True_Odds_Calculator_2-way'!A116)</f>
        <v>2.21</v>
      </c>
      <c r="B115" s="4">
        <f>IF('True_Odds_Calculator_2-way'!B116="","",'True_Odds_Calculator_2-way'!B116)</f>
        <v>1.72</v>
      </c>
      <c r="C115" s="4">
        <f t="shared" si="4"/>
        <v>3.3884036620014824E-2</v>
      </c>
      <c r="D115" s="4">
        <f t="shared" si="6"/>
        <v>2.2959652089876781</v>
      </c>
      <c r="E115" s="4">
        <f t="shared" si="7"/>
        <v>1.7716256524981358</v>
      </c>
      <c r="G115" s="4">
        <f t="shared" si="5"/>
        <v>1.0338840366200148</v>
      </c>
    </row>
    <row r="116" spans="1:7" x14ac:dyDescent="0.2">
      <c r="A116" s="4">
        <f>IF('True_Odds_Calculator_2-way'!A117="","",'True_Odds_Calculator_2-way'!A117)</f>
        <v>2.41</v>
      </c>
      <c r="B116" s="4">
        <f>IF('True_Odds_Calculator_2-way'!B117="","",'True_Odds_Calculator_2-way'!B117)</f>
        <v>1.59</v>
      </c>
      <c r="C116" s="4">
        <f t="shared" si="4"/>
        <v>4.3868576946162419E-2</v>
      </c>
      <c r="D116" s="4">
        <f t="shared" si="6"/>
        <v>2.5445067897340552</v>
      </c>
      <c r="E116" s="4">
        <f t="shared" si="7"/>
        <v>1.6474558782432986</v>
      </c>
      <c r="G116" s="4">
        <f t="shared" si="5"/>
        <v>1.0438685769461624</v>
      </c>
    </row>
    <row r="117" spans="1:7" x14ac:dyDescent="0.2">
      <c r="A117" s="4">
        <f>IF('True_Odds_Calculator_2-way'!A118="","",'True_Odds_Calculator_2-way'!A118)</f>
        <v>1.71</v>
      </c>
      <c r="B117" s="4">
        <f>IF('True_Odds_Calculator_2-way'!B118="","",'True_Odds_Calculator_2-way'!B118)</f>
        <v>2.23</v>
      </c>
      <c r="C117" s="4">
        <f t="shared" si="4"/>
        <v>3.3225814910969431E-2</v>
      </c>
      <c r="D117" s="4">
        <f t="shared" si="6"/>
        <v>1.7599981538319522</v>
      </c>
      <c r="E117" s="4">
        <f t="shared" si="7"/>
        <v>2.315792669966295</v>
      </c>
      <c r="G117" s="4">
        <f t="shared" si="5"/>
        <v>1.0332258149109694</v>
      </c>
    </row>
    <row r="118" spans="1:7" x14ac:dyDescent="0.2">
      <c r="A118" s="4">
        <f>IF('True_Odds_Calculator_2-way'!A119="","",'True_Odds_Calculator_2-way'!A119)</f>
        <v>1.51</v>
      </c>
      <c r="B118" s="4">
        <f>IF('True_Odds_Calculator_2-way'!B119="","",'True_Odds_Calculator_2-way'!B119)</f>
        <v>2.34</v>
      </c>
      <c r="C118" s="4">
        <f t="shared" si="4"/>
        <v>8.9602082979566511E-2</v>
      </c>
      <c r="D118" s="4">
        <f t="shared" si="6"/>
        <v>1.6195627263143422</v>
      </c>
      <c r="E118" s="4">
        <f t="shared" si="7"/>
        <v>2.6140415772730639</v>
      </c>
      <c r="G118" s="4">
        <f t="shared" si="5"/>
        <v>1.0896020829795665</v>
      </c>
    </row>
    <row r="119" spans="1:7" x14ac:dyDescent="0.2">
      <c r="A119" s="4">
        <f>IF('True_Odds_Calculator_2-way'!A120="","",'True_Odds_Calculator_2-way'!A120)</f>
        <v>1.79</v>
      </c>
      <c r="B119" s="4">
        <f>IF('True_Odds_Calculator_2-way'!B120="","",'True_Odds_Calculator_2-way'!B120)</f>
        <v>2.1</v>
      </c>
      <c r="C119" s="4">
        <f t="shared" si="4"/>
        <v>3.4849694067571102E-2</v>
      </c>
      <c r="D119" s="4">
        <f t="shared" si="6"/>
        <v>1.8476284099287292</v>
      </c>
      <c r="E119" s="4">
        <f t="shared" si="7"/>
        <v>2.1797622499275153</v>
      </c>
      <c r="G119" s="4">
        <f t="shared" si="5"/>
        <v>1.0348496940675711</v>
      </c>
    </row>
    <row r="120" spans="1:7" x14ac:dyDescent="0.2">
      <c r="A120" s="4">
        <f>IF('True_Odds_Calculator_2-way'!A121="","",'True_Odds_Calculator_2-way'!A121)</f>
        <v>2.04</v>
      </c>
      <c r="B120" s="4">
        <f>IF('True_Odds_Calculator_2-way'!B121="","",'True_Odds_Calculator_2-way'!B121)</f>
        <v>1.87</v>
      </c>
      <c r="C120" s="4">
        <f t="shared" si="4"/>
        <v>2.4955436720142554E-2</v>
      </c>
      <c r="D120" s="4">
        <f t="shared" si="6"/>
        <v>2.0932835820895521</v>
      </c>
      <c r="E120" s="4">
        <f t="shared" si="7"/>
        <v>1.9146757679180888</v>
      </c>
      <c r="G120" s="4">
        <f t="shared" si="5"/>
        <v>1.0249554367201426</v>
      </c>
    </row>
    <row r="121" spans="1:7" x14ac:dyDescent="0.2">
      <c r="A121" s="4">
        <f>IF('True_Odds_Calculator_2-way'!A122="","",'True_Odds_Calculator_2-way'!A122)</f>
        <v>1.97</v>
      </c>
      <c r="B121" s="4">
        <f>IF('True_Odds_Calculator_2-way'!B122="","",'True_Odds_Calculator_2-way'!B122)</f>
        <v>1.93</v>
      </c>
      <c r="C121" s="4">
        <f t="shared" si="4"/>
        <v>2.5748928223876311E-2</v>
      </c>
      <c r="D121" s="4">
        <f t="shared" si="6"/>
        <v>2.0212647191728026</v>
      </c>
      <c r="E121" s="4">
        <f t="shared" si="7"/>
        <v>1.9791780536685666</v>
      </c>
      <c r="G121" s="4">
        <f t="shared" si="5"/>
        <v>1.0257489282238763</v>
      </c>
    </row>
    <row r="122" spans="1:7" x14ac:dyDescent="0.2">
      <c r="A122" s="4">
        <f>IF('True_Odds_Calculator_2-way'!A123="","",'True_Odds_Calculator_2-way'!A123)</f>
        <v>1.88</v>
      </c>
      <c r="B122" s="4">
        <f>IF('True_Odds_Calculator_2-way'!B123="","",'True_Odds_Calculator_2-way'!B123)</f>
        <v>2</v>
      </c>
      <c r="C122" s="4">
        <f t="shared" si="4"/>
        <v>3.1914893617021267E-2</v>
      </c>
      <c r="D122" s="4">
        <f t="shared" si="6"/>
        <v>1.9381443298969072</v>
      </c>
      <c r="E122" s="4">
        <f t="shared" si="7"/>
        <v>2.0659340659340657</v>
      </c>
      <c r="G122" s="4">
        <f t="shared" si="5"/>
        <v>1.0319148936170213</v>
      </c>
    </row>
    <row r="123" spans="1:7" x14ac:dyDescent="0.2">
      <c r="A123" s="4">
        <f>IF('True_Odds_Calculator_2-way'!A124="","",'True_Odds_Calculator_2-way'!A124)</f>
        <v>1.82</v>
      </c>
      <c r="B123" s="4">
        <f>IF('True_Odds_Calculator_2-way'!B124="","",'True_Odds_Calculator_2-way'!B124)</f>
        <v>2.0699999999999998</v>
      </c>
      <c r="C123" s="4">
        <f t="shared" si="4"/>
        <v>3.2542336890162948E-2</v>
      </c>
      <c r="D123" s="4">
        <f t="shared" si="6"/>
        <v>1.8755413949320454</v>
      </c>
      <c r="E123" s="4">
        <f t="shared" si="7"/>
        <v>2.1421504520384373</v>
      </c>
      <c r="G123" s="4">
        <f t="shared" si="5"/>
        <v>1.0325423368901629</v>
      </c>
    </row>
    <row r="124" spans="1:7" x14ac:dyDescent="0.2">
      <c r="A124" s="4">
        <f>IF('True_Odds_Calculator_2-way'!A125="","",'True_Odds_Calculator_2-way'!A125)</f>
        <v>1.78</v>
      </c>
      <c r="B124" s="4">
        <f>IF('True_Odds_Calculator_2-way'!B125="","",'True_Odds_Calculator_2-way'!B125)</f>
        <v>2.13</v>
      </c>
      <c r="C124" s="4">
        <f t="shared" si="4"/>
        <v>3.128132088410629E-2</v>
      </c>
      <c r="D124" s="4">
        <f t="shared" si="6"/>
        <v>1.8309750325976726</v>
      </c>
      <c r="E124" s="4">
        <f t="shared" si="7"/>
        <v>2.2034055907479515</v>
      </c>
      <c r="G124" s="4">
        <f t="shared" si="5"/>
        <v>1.0312813208841063</v>
      </c>
    </row>
    <row r="125" spans="1:7" x14ac:dyDescent="0.2">
      <c r="A125" s="4">
        <f>IF('True_Odds_Calculator_2-way'!A126="","",'True_Odds_Calculator_2-way'!A126)</f>
        <v>2.0499999999999998</v>
      </c>
      <c r="B125" s="4">
        <f>IF('True_Odds_Calculator_2-way'!B126="","",'True_Odds_Calculator_2-way'!B126)</f>
        <v>1.86</v>
      </c>
      <c r="C125" s="4">
        <f t="shared" si="4"/>
        <v>2.5439286650930981E-2</v>
      </c>
      <c r="D125" s="4">
        <f t="shared" si="6"/>
        <v>2.1048854540436102</v>
      </c>
      <c r="E125" s="4">
        <f t="shared" si="7"/>
        <v>1.905071196602548</v>
      </c>
      <c r="G125" s="4">
        <f t="shared" si="5"/>
        <v>1.025439286650931</v>
      </c>
    </row>
    <row r="126" spans="1:7" x14ac:dyDescent="0.2">
      <c r="A126" s="4">
        <f>IF('True_Odds_Calculator_2-way'!A127="","",'True_Odds_Calculator_2-way'!A127)</f>
        <v>2.41</v>
      </c>
      <c r="B126" s="4">
        <f>IF('True_Odds_Calculator_2-way'!B127="","",'True_Odds_Calculator_2-way'!B127)</f>
        <v>1.63</v>
      </c>
      <c r="C126" s="4">
        <f t="shared" si="4"/>
        <v>2.8434691851436877E-2</v>
      </c>
      <c r="D126" s="4">
        <f t="shared" si="6"/>
        <v>2.4955055109106499</v>
      </c>
      <c r="E126" s="4">
        <f t="shared" si="7"/>
        <v>1.6686702206741284</v>
      </c>
      <c r="G126" s="4">
        <f t="shared" si="5"/>
        <v>1.0284346918514369</v>
      </c>
    </row>
    <row r="127" spans="1:7" x14ac:dyDescent="0.2">
      <c r="A127" s="4">
        <f>IF('True_Odds_Calculator_2-way'!A128="","",'True_Odds_Calculator_2-way'!A128)</f>
        <v>1.81</v>
      </c>
      <c r="B127" s="4">
        <f>IF('True_Odds_Calculator_2-way'!B128="","",'True_Odds_Calculator_2-way'!B128)</f>
        <v>2.1</v>
      </c>
      <c r="C127" s="4">
        <f t="shared" si="4"/>
        <v>2.8676664035780064E-2</v>
      </c>
      <c r="D127" s="4">
        <f t="shared" si="6"/>
        <v>1.858225372769494</v>
      </c>
      <c r="E127" s="4">
        <f t="shared" si="7"/>
        <v>2.1651951011107946</v>
      </c>
      <c r="G127" s="4">
        <f t="shared" si="5"/>
        <v>1.0286766640357801</v>
      </c>
    </row>
    <row r="128" spans="1:7" x14ac:dyDescent="0.2">
      <c r="A128" s="4">
        <f>IF('True_Odds_Calculator_2-way'!A129="","",'True_Odds_Calculator_2-way'!A129)</f>
        <v>1.45</v>
      </c>
      <c r="B128" s="4">
        <f>IF('True_Odds_Calculator_2-way'!B129="","",'True_Odds_Calculator_2-way'!B129)</f>
        <v>2.87</v>
      </c>
      <c r="C128" s="4">
        <f t="shared" si="4"/>
        <v>3.8087228162922093E-2</v>
      </c>
      <c r="D128" s="4">
        <f t="shared" si="6"/>
        <v>1.4911762071127834</v>
      </c>
      <c r="E128" s="4">
        <f t="shared" si="7"/>
        <v>3.0359292358198071</v>
      </c>
      <c r="G128" s="4">
        <f t="shared" si="5"/>
        <v>1.0380872281629221</v>
      </c>
    </row>
    <row r="129" spans="1:7" x14ac:dyDescent="0.2">
      <c r="A129" s="4">
        <f>IF('True_Odds_Calculator_2-way'!A130="","",'True_Odds_Calculator_2-way'!A130)</f>
        <v>1.68</v>
      </c>
      <c r="B129" s="4">
        <f>IF('True_Odds_Calculator_2-way'!B130="","",'True_Odds_Calculator_2-way'!B130)</f>
        <v>2.2999999999999998</v>
      </c>
      <c r="C129" s="4">
        <f t="shared" si="4"/>
        <v>3.002070393374745E-2</v>
      </c>
      <c r="D129" s="4">
        <f t="shared" si="6"/>
        <v>1.7234611953612846</v>
      </c>
      <c r="E129" s="4">
        <f t="shared" si="7"/>
        <v>2.3822441430332923</v>
      </c>
      <c r="G129" s="4">
        <f t="shared" si="5"/>
        <v>1.0300207039337475</v>
      </c>
    </row>
    <row r="130" spans="1:7" x14ac:dyDescent="0.2">
      <c r="A130" s="4">
        <f>IF('True_Odds_Calculator_2-way'!A131="","",'True_Odds_Calculator_2-way'!A131)</f>
        <v>2.2000000000000002</v>
      </c>
      <c r="B130" s="4">
        <f>IF('True_Odds_Calculator_2-way'!B131="","",'True_Odds_Calculator_2-way'!B131)</f>
        <v>1.74</v>
      </c>
      <c r="C130" s="4">
        <f t="shared" ref="C130:C193" si="8">IF(A130="","",((1/A130)+(1/B130))-1)</f>
        <v>2.925809822361547E-2</v>
      </c>
      <c r="D130" s="4">
        <f t="shared" si="6"/>
        <v>2.2731591448931119</v>
      </c>
      <c r="E130" s="4">
        <f t="shared" si="7"/>
        <v>1.78544776119403</v>
      </c>
      <c r="G130" s="4">
        <f t="shared" ref="G130:G193" si="9">IF(A130="","",C130+1)</f>
        <v>1.0292580982236155</v>
      </c>
    </row>
    <row r="131" spans="1:7" x14ac:dyDescent="0.2">
      <c r="A131" s="4">
        <f>IF('True_Odds_Calculator_2-way'!A132="","",'True_Odds_Calculator_2-way'!A132)</f>
        <v>2.2599999999999998</v>
      </c>
      <c r="B131" s="4">
        <f>IF('True_Odds_Calculator_2-way'!B132="","",'True_Odds_Calculator_2-way'!B132)</f>
        <v>1.7</v>
      </c>
      <c r="C131" s="4">
        <f t="shared" si="8"/>
        <v>3.0713170223841679E-2</v>
      </c>
      <c r="D131" s="4">
        <f t="shared" ref="D131:D194" si="10">IF(A131="","",(2*A131)/(2-($C131*A131)))</f>
        <v>2.3412553321145642</v>
      </c>
      <c r="E131" s="4">
        <f t="shared" ref="E131:E194" si="11">IF(B131="","",(2*B131)/(2-($C131*B131)))</f>
        <v>1.7455701953657428</v>
      </c>
      <c r="G131" s="4">
        <f t="shared" si="9"/>
        <v>1.0307131702238417</v>
      </c>
    </row>
    <row r="132" spans="1:7" x14ac:dyDescent="0.2">
      <c r="A132" s="4">
        <f>IF('True_Odds_Calculator_2-way'!A133="","",'True_Odds_Calculator_2-way'!A133)</f>
        <v>1.91</v>
      </c>
      <c r="B132" s="4">
        <f>IF('True_Odds_Calculator_2-way'!B133="","",'True_Odds_Calculator_2-way'!B133)</f>
        <v>2</v>
      </c>
      <c r="C132" s="4">
        <f t="shared" si="8"/>
        <v>2.3560209424083656E-2</v>
      </c>
      <c r="D132" s="4">
        <f t="shared" si="10"/>
        <v>1.9539641943734012</v>
      </c>
      <c r="E132" s="4">
        <f t="shared" si="11"/>
        <v>2.0482573726541551</v>
      </c>
      <c r="G132" s="4">
        <f t="shared" si="9"/>
        <v>1.0235602094240837</v>
      </c>
    </row>
    <row r="133" spans="1:7" x14ac:dyDescent="0.2">
      <c r="A133" s="4">
        <f>IF('True_Odds_Calculator_2-way'!A134="","",'True_Odds_Calculator_2-way'!A134)</f>
        <v>2.04</v>
      </c>
      <c r="B133" s="4">
        <f>IF('True_Odds_Calculator_2-way'!B134="","",'True_Odds_Calculator_2-way'!B134)</f>
        <v>1.88</v>
      </c>
      <c r="C133" s="4">
        <f t="shared" si="8"/>
        <v>2.2110972048393851E-2</v>
      </c>
      <c r="D133" s="4">
        <f t="shared" si="10"/>
        <v>2.087070091423596</v>
      </c>
      <c r="E133" s="4">
        <f t="shared" si="11"/>
        <v>1.9199038846615937</v>
      </c>
      <c r="G133" s="4">
        <f t="shared" si="9"/>
        <v>1.0221109720483939</v>
      </c>
    </row>
    <row r="134" spans="1:7" x14ac:dyDescent="0.2">
      <c r="A134" s="4">
        <f>IF('True_Odds_Calculator_2-way'!A135="","",'True_Odds_Calculator_2-way'!A135)</f>
        <v>2.19</v>
      </c>
      <c r="B134" s="4">
        <f>IF('True_Odds_Calculator_2-way'!B135="","",'True_Odds_Calculator_2-way'!B135)</f>
        <v>1.75</v>
      </c>
      <c r="C134" s="4">
        <f t="shared" si="8"/>
        <v>2.8049575994781417E-2</v>
      </c>
      <c r="D134" s="4">
        <f t="shared" si="10"/>
        <v>2.2593957258658803</v>
      </c>
      <c r="E134" s="4">
        <f t="shared" si="11"/>
        <v>1.7940315974253949</v>
      </c>
      <c r="G134" s="4">
        <f t="shared" si="9"/>
        <v>1.0280495759947814</v>
      </c>
    </row>
    <row r="135" spans="1:7" x14ac:dyDescent="0.2">
      <c r="A135" s="4">
        <f>IF('True_Odds_Calculator_2-way'!A136="","",'True_Odds_Calculator_2-way'!A136)</f>
        <v>2.23</v>
      </c>
      <c r="B135" s="4">
        <f>IF('True_Odds_Calculator_2-way'!B136="","",'True_Odds_Calculator_2-way'!B136)</f>
        <v>1.72</v>
      </c>
      <c r="C135" s="4">
        <f t="shared" si="8"/>
        <v>2.982584211075201E-2</v>
      </c>
      <c r="D135" s="4">
        <f t="shared" si="10"/>
        <v>2.3067115708443593</v>
      </c>
      <c r="E135" s="4">
        <f t="shared" si="11"/>
        <v>1.7652798232695142</v>
      </c>
      <c r="G135" s="4">
        <f t="shared" si="9"/>
        <v>1.029825842110752</v>
      </c>
    </row>
    <row r="136" spans="1:7" x14ac:dyDescent="0.2">
      <c r="A136" s="4">
        <f>IF('True_Odds_Calculator_2-way'!A137="","",'True_Odds_Calculator_2-way'!A137)</f>
        <v>1.78</v>
      </c>
      <c r="B136" s="4">
        <f>IF('True_Odds_Calculator_2-way'!B137="","",'True_Odds_Calculator_2-way'!B137)</f>
        <v>2.14</v>
      </c>
      <c r="C136" s="4">
        <f t="shared" si="8"/>
        <v>2.908747243515708E-2</v>
      </c>
      <c r="D136" s="4">
        <f t="shared" si="10"/>
        <v>1.8273049985608751</v>
      </c>
      <c r="E136" s="4">
        <f t="shared" si="11"/>
        <v>2.2087440565928333</v>
      </c>
      <c r="G136" s="4">
        <f t="shared" si="9"/>
        <v>1.0290874724351571</v>
      </c>
    </row>
    <row r="137" spans="1:7" x14ac:dyDescent="0.2">
      <c r="A137" s="4">
        <f>IF('True_Odds_Calculator_2-way'!A138="","",'True_Odds_Calculator_2-way'!A138)</f>
        <v>1.96</v>
      </c>
      <c r="B137" s="4">
        <f>IF('True_Odds_Calculator_2-way'!B138="","",'True_Odds_Calculator_2-way'!B138)</f>
        <v>1.94</v>
      </c>
      <c r="C137" s="4">
        <f t="shared" si="8"/>
        <v>2.5667999158426325E-2</v>
      </c>
      <c r="D137" s="4">
        <f t="shared" si="10"/>
        <v>2.0105752961082914</v>
      </c>
      <c r="E137" s="4">
        <f t="shared" si="11"/>
        <v>1.9895353704478862</v>
      </c>
      <c r="G137" s="4">
        <f t="shared" si="9"/>
        <v>1.0256679991584263</v>
      </c>
    </row>
    <row r="138" spans="1:7" x14ac:dyDescent="0.2">
      <c r="A138" s="4">
        <f>IF('True_Odds_Calculator_2-way'!A139="","",'True_Odds_Calculator_2-way'!A139)</f>
        <v>1.66</v>
      </c>
      <c r="B138" s="4">
        <f>IF('True_Odds_Calculator_2-way'!B139="","",'True_Odds_Calculator_2-way'!B139)</f>
        <v>2.35</v>
      </c>
      <c r="C138" s="4">
        <f t="shared" si="8"/>
        <v>2.7941553447834E-2</v>
      </c>
      <c r="D138" s="4">
        <f t="shared" si="10"/>
        <v>1.6994118928338053</v>
      </c>
      <c r="E138" s="4">
        <f t="shared" si="11"/>
        <v>2.4297726564933044</v>
      </c>
      <c r="G138" s="4">
        <f t="shared" si="9"/>
        <v>1.027941553447834</v>
      </c>
    </row>
    <row r="139" spans="1:7" x14ac:dyDescent="0.2">
      <c r="A139" s="4">
        <f>IF('True_Odds_Calculator_2-way'!A140="","",'True_Odds_Calculator_2-way'!A140)</f>
        <v>2.36</v>
      </c>
      <c r="B139" s="4">
        <f>IF('True_Odds_Calculator_2-way'!B140="","",'True_Odds_Calculator_2-way'!B140)</f>
        <v>1.65</v>
      </c>
      <c r="C139" s="4">
        <f t="shared" si="8"/>
        <v>2.9789419619928204E-2</v>
      </c>
      <c r="D139" s="4">
        <f t="shared" si="10"/>
        <v>2.4459798994974875</v>
      </c>
      <c r="E139" s="4">
        <f t="shared" si="11"/>
        <v>1.691572545612511</v>
      </c>
      <c r="G139" s="4">
        <f t="shared" si="9"/>
        <v>1.0297894196199282</v>
      </c>
    </row>
    <row r="140" spans="1:7" x14ac:dyDescent="0.2">
      <c r="A140" s="4">
        <f>IF('True_Odds_Calculator_2-way'!A141="","",'True_Odds_Calculator_2-way'!A141)</f>
        <v>1.9</v>
      </c>
      <c r="B140" s="4">
        <f>IF('True_Odds_Calculator_2-way'!B141="","",'True_Odds_Calculator_2-way'!B141)</f>
        <v>2.0099999999999998</v>
      </c>
      <c r="C140" s="4">
        <f t="shared" si="8"/>
        <v>2.3828227284629522E-2</v>
      </c>
      <c r="D140" s="4">
        <f t="shared" si="10"/>
        <v>1.9440061084245355</v>
      </c>
      <c r="E140" s="4">
        <f t="shared" si="11"/>
        <v>2.05931517929361</v>
      </c>
      <c r="G140" s="4">
        <f t="shared" si="9"/>
        <v>1.0238282272846295</v>
      </c>
    </row>
    <row r="141" spans="1:7" x14ac:dyDescent="0.2">
      <c r="A141" s="4">
        <f>IF('True_Odds_Calculator_2-way'!A142="","",'True_Odds_Calculator_2-way'!A142)</f>
        <v>2</v>
      </c>
      <c r="B141" s="4">
        <f>IF('True_Odds_Calculator_2-way'!B142="","",'True_Odds_Calculator_2-way'!B142)</f>
        <v>1.89</v>
      </c>
      <c r="C141" s="4">
        <f t="shared" si="8"/>
        <v>2.9100529100529293E-2</v>
      </c>
      <c r="D141" s="4">
        <f t="shared" si="10"/>
        <v>2.0599455040871937</v>
      </c>
      <c r="E141" s="4">
        <f t="shared" si="11"/>
        <v>1.9434447300771212</v>
      </c>
      <c r="G141" s="4">
        <f t="shared" si="9"/>
        <v>1.0291005291005293</v>
      </c>
    </row>
    <row r="142" spans="1:7" x14ac:dyDescent="0.2">
      <c r="A142" s="4">
        <f>IF('True_Odds_Calculator_2-way'!A143="","",'True_Odds_Calculator_2-way'!A143)</f>
        <v>1.46</v>
      </c>
      <c r="B142" s="4">
        <f>IF('True_Odds_Calculator_2-way'!B143="","",'True_Odds_Calculator_2-way'!B143)</f>
        <v>2.83</v>
      </c>
      <c r="C142" s="4">
        <f t="shared" si="8"/>
        <v>3.8288397308678945E-2</v>
      </c>
      <c r="D142" s="4">
        <f t="shared" si="10"/>
        <v>1.5019811697989749</v>
      </c>
      <c r="E142" s="4">
        <f t="shared" si="11"/>
        <v>2.9921065971467877</v>
      </c>
      <c r="G142" s="4">
        <f t="shared" si="9"/>
        <v>1.0382883973086789</v>
      </c>
    </row>
    <row r="143" spans="1:7" x14ac:dyDescent="0.2">
      <c r="A143" s="4">
        <f>IF('True_Odds_Calculator_2-way'!A144="","",'True_Odds_Calculator_2-way'!A144)</f>
        <v>2.09</v>
      </c>
      <c r="B143" s="4">
        <f>IF('True_Odds_Calculator_2-way'!B144="","",'True_Odds_Calculator_2-way'!B144)</f>
        <v>1.8</v>
      </c>
      <c r="C143" s="4">
        <f t="shared" si="8"/>
        <v>3.4024455077086735E-2</v>
      </c>
      <c r="D143" s="4">
        <f t="shared" si="10"/>
        <v>2.1670506912442398</v>
      </c>
      <c r="E143" s="4">
        <f t="shared" si="11"/>
        <v>1.8568608094768018</v>
      </c>
      <c r="G143" s="4">
        <f t="shared" si="9"/>
        <v>1.0340244550770867</v>
      </c>
    </row>
    <row r="144" spans="1:7" x14ac:dyDescent="0.2">
      <c r="A144" s="4">
        <f>IF('True_Odds_Calculator_2-way'!A145="","",'True_Odds_Calculator_2-way'!A145)</f>
        <v>1.97</v>
      </c>
      <c r="B144" s="4">
        <f>IF('True_Odds_Calculator_2-way'!B145="","",'True_Odds_Calculator_2-way'!B145)</f>
        <v>1.92</v>
      </c>
      <c r="C144" s="4">
        <f t="shared" si="8"/>
        <v>2.844754653130277E-2</v>
      </c>
      <c r="D144" s="4">
        <f t="shared" si="10"/>
        <v>2.0267924123888115</v>
      </c>
      <c r="E144" s="4">
        <f t="shared" si="11"/>
        <v>1.9739066903246005</v>
      </c>
      <c r="G144" s="4">
        <f t="shared" si="9"/>
        <v>1.0284475465313028</v>
      </c>
    </row>
    <row r="145" spans="1:7" x14ac:dyDescent="0.2">
      <c r="A145" s="4">
        <f>IF('True_Odds_Calculator_2-way'!A146="","",'True_Odds_Calculator_2-way'!A146)</f>
        <v>2.27</v>
      </c>
      <c r="B145" s="4">
        <f>IF('True_Odds_Calculator_2-way'!B146="","",'True_Odds_Calculator_2-way'!B146)</f>
        <v>1.68</v>
      </c>
      <c r="C145" s="4">
        <f t="shared" si="8"/>
        <v>3.5766729599328695E-2</v>
      </c>
      <c r="D145" s="4">
        <f t="shared" si="10"/>
        <v>2.3660503784588656</v>
      </c>
      <c r="E145" s="4">
        <f t="shared" si="11"/>
        <v>1.7320374239258789</v>
      </c>
      <c r="G145" s="4">
        <f t="shared" si="9"/>
        <v>1.0357667295993287</v>
      </c>
    </row>
    <row r="146" spans="1:7" x14ac:dyDescent="0.2">
      <c r="A146" s="4">
        <f>IF('True_Odds_Calculator_2-way'!A147="","",'True_Odds_Calculator_2-way'!A147)</f>
        <v>1.88</v>
      </c>
      <c r="B146" s="4">
        <f>IF('True_Odds_Calculator_2-way'!B147="","",'True_Odds_Calculator_2-way'!B147)</f>
        <v>2.0099999999999998</v>
      </c>
      <c r="C146" s="4">
        <f t="shared" si="8"/>
        <v>2.9427331427966497E-2</v>
      </c>
      <c r="D146" s="4">
        <f t="shared" si="10"/>
        <v>1.9334834220221038</v>
      </c>
      <c r="E146" s="4">
        <f t="shared" si="11"/>
        <v>2.0712563034422273</v>
      </c>
      <c r="G146" s="4">
        <f t="shared" si="9"/>
        <v>1.0294273314279665</v>
      </c>
    </row>
    <row r="147" spans="1:7" x14ac:dyDescent="0.2">
      <c r="A147" s="4">
        <f>IF('True_Odds_Calculator_2-way'!A148="","",'True_Odds_Calculator_2-way'!A148)</f>
        <v>1.59</v>
      </c>
      <c r="B147" s="4">
        <f>IF('True_Odds_Calculator_2-way'!B148="","",'True_Odds_Calculator_2-way'!B148)</f>
        <v>2.4500000000000002</v>
      </c>
      <c r="C147" s="4">
        <f t="shared" si="8"/>
        <v>3.7094082916185211E-2</v>
      </c>
      <c r="D147" s="4">
        <f t="shared" si="10"/>
        <v>1.6383135317001365</v>
      </c>
      <c r="E147" s="4">
        <f t="shared" si="11"/>
        <v>2.5666282325811234</v>
      </c>
      <c r="G147" s="4">
        <f t="shared" si="9"/>
        <v>1.0370940829161852</v>
      </c>
    </row>
    <row r="148" spans="1:7" x14ac:dyDescent="0.2">
      <c r="A148" s="4">
        <f>IF('True_Odds_Calculator_2-way'!A149="","",'True_Odds_Calculator_2-way'!A149)</f>
        <v>2.0499999999999998</v>
      </c>
      <c r="B148" s="4">
        <f>IF('True_Odds_Calculator_2-way'!B149="","",'True_Odds_Calculator_2-way'!B149)</f>
        <v>1.85</v>
      </c>
      <c r="C148" s="4">
        <f t="shared" si="8"/>
        <v>2.8345418589321048E-2</v>
      </c>
      <c r="D148" s="4">
        <f t="shared" si="10"/>
        <v>2.1113430758524703</v>
      </c>
      <c r="E148" s="4">
        <f t="shared" si="11"/>
        <v>1.8998121477770822</v>
      </c>
      <c r="G148" s="4">
        <f t="shared" si="9"/>
        <v>1.028345418589321</v>
      </c>
    </row>
    <row r="149" spans="1:7" x14ac:dyDescent="0.2">
      <c r="A149" s="4">
        <f>IF('True_Odds_Calculator_2-way'!A150="","",'True_Odds_Calculator_2-way'!A150)</f>
        <v>1.56</v>
      </c>
      <c r="B149" s="4">
        <f>IF('True_Odds_Calculator_2-way'!B150="","",'True_Odds_Calculator_2-way'!B150)</f>
        <v>2.59</v>
      </c>
      <c r="C149" s="4">
        <f t="shared" si="8"/>
        <v>2.7126027126027186E-2</v>
      </c>
      <c r="D149" s="4">
        <f t="shared" si="10"/>
        <v>1.5937204165351848</v>
      </c>
      <c r="E149" s="4">
        <f t="shared" si="11"/>
        <v>2.6842944459208082</v>
      </c>
      <c r="G149" s="4">
        <f t="shared" si="9"/>
        <v>1.0271260271260272</v>
      </c>
    </row>
    <row r="150" spans="1:7" x14ac:dyDescent="0.2">
      <c r="A150" s="4">
        <f>IF('True_Odds_Calculator_2-way'!A151="","",'True_Odds_Calculator_2-way'!A151)</f>
        <v>2.46</v>
      </c>
      <c r="B150" s="4">
        <f>IF('True_Odds_Calculator_2-way'!B151="","",'True_Odds_Calculator_2-way'!B151)</f>
        <v>1.57</v>
      </c>
      <c r="C150" s="4">
        <f t="shared" si="8"/>
        <v>4.3446740199886147E-2</v>
      </c>
      <c r="D150" s="4">
        <f t="shared" si="10"/>
        <v>2.5988829823026718</v>
      </c>
      <c r="E150" s="4">
        <f t="shared" si="11"/>
        <v>1.6254366398720594</v>
      </c>
      <c r="G150" s="4">
        <f t="shared" si="9"/>
        <v>1.0434467401998861</v>
      </c>
    </row>
    <row r="151" spans="1:7" x14ac:dyDescent="0.2">
      <c r="A151" s="4">
        <f>IF('True_Odds_Calculator_2-way'!A152="","",'True_Odds_Calculator_2-way'!A152)</f>
        <v>1.97</v>
      </c>
      <c r="B151" s="4">
        <f>IF('True_Odds_Calculator_2-way'!B152="","",'True_Odds_Calculator_2-way'!B152)</f>
        <v>1.88</v>
      </c>
      <c r="C151" s="4">
        <f t="shared" si="8"/>
        <v>3.9529106814990778E-2</v>
      </c>
      <c r="D151" s="4">
        <f t="shared" si="10"/>
        <v>2.049811822005756</v>
      </c>
      <c r="E151" s="4">
        <f t="shared" si="11"/>
        <v>1.9525516659637281</v>
      </c>
      <c r="G151" s="4">
        <f t="shared" si="9"/>
        <v>1.0395291068149908</v>
      </c>
    </row>
    <row r="152" spans="1:7" x14ac:dyDescent="0.2">
      <c r="A152" s="4">
        <f>IF('True_Odds_Calculator_2-way'!A153="","",'True_Odds_Calculator_2-way'!A153)</f>
        <v>1.83</v>
      </c>
      <c r="B152" s="4">
        <f>IF('True_Odds_Calculator_2-way'!B153="","",'True_Odds_Calculator_2-way'!B153)</f>
        <v>2.04</v>
      </c>
      <c r="C152" s="4">
        <f t="shared" si="8"/>
        <v>3.6644165863066513E-2</v>
      </c>
      <c r="D152" s="4">
        <f t="shared" si="10"/>
        <v>1.8934875228241022</v>
      </c>
      <c r="E152" s="4">
        <f t="shared" si="11"/>
        <v>2.119209809264305</v>
      </c>
      <c r="G152" s="4">
        <f t="shared" si="9"/>
        <v>1.0366441658630665</v>
      </c>
    </row>
    <row r="153" spans="1:7" x14ac:dyDescent="0.2">
      <c r="A153" s="4">
        <f>IF('True_Odds_Calculator_2-way'!A154="","",'True_Odds_Calculator_2-way'!A154)</f>
        <v>2.59</v>
      </c>
      <c r="B153" s="4">
        <f>IF('True_Odds_Calculator_2-way'!B154="","",'True_Odds_Calculator_2-way'!B154)</f>
        <v>1.52</v>
      </c>
      <c r="C153" s="4">
        <f t="shared" si="8"/>
        <v>4.3995122942491527E-2</v>
      </c>
      <c r="D153" s="4">
        <f t="shared" si="10"/>
        <v>2.7464769080507887</v>
      </c>
      <c r="E153" s="4">
        <f t="shared" si="11"/>
        <v>1.5725812894463531</v>
      </c>
      <c r="G153" s="4">
        <f t="shared" si="9"/>
        <v>1.0439951229424915</v>
      </c>
    </row>
    <row r="154" spans="1:7" x14ac:dyDescent="0.2">
      <c r="A154" s="4">
        <f>IF('True_Odds_Calculator_2-way'!A155="","",'True_Odds_Calculator_2-way'!A155)</f>
        <v>2.6</v>
      </c>
      <c r="B154" s="4">
        <f>IF('True_Odds_Calculator_2-way'!B155="","",'True_Odds_Calculator_2-way'!B155)</f>
        <v>1.52</v>
      </c>
      <c r="C154" s="4">
        <f t="shared" si="8"/>
        <v>4.2510121457489891E-2</v>
      </c>
      <c r="D154" s="4">
        <f t="shared" si="10"/>
        <v>2.7520891364902509</v>
      </c>
      <c r="E154" s="4">
        <f t="shared" si="11"/>
        <v>1.5707472178060415</v>
      </c>
      <c r="G154" s="4">
        <f t="shared" si="9"/>
        <v>1.0425101214574899</v>
      </c>
    </row>
    <row r="155" spans="1:7" x14ac:dyDescent="0.2">
      <c r="A155" s="4">
        <f>IF('True_Odds_Calculator_2-way'!A156="","",'True_Odds_Calculator_2-way'!A156)</f>
        <v>1.88</v>
      </c>
      <c r="B155" s="4">
        <f>IF('True_Odds_Calculator_2-way'!B156="","",'True_Odds_Calculator_2-way'!B156)</f>
        <v>2.0099999999999998</v>
      </c>
      <c r="C155" s="4">
        <f t="shared" si="8"/>
        <v>2.9427331427966497E-2</v>
      </c>
      <c r="D155" s="4">
        <f t="shared" si="10"/>
        <v>1.9334834220221038</v>
      </c>
      <c r="E155" s="4">
        <f t="shared" si="11"/>
        <v>2.0712563034422273</v>
      </c>
      <c r="G155" s="4">
        <f t="shared" si="9"/>
        <v>1.0294273314279665</v>
      </c>
    </row>
    <row r="156" spans="1:7" x14ac:dyDescent="0.2">
      <c r="A156" s="4">
        <f>IF('True_Odds_Calculator_2-way'!A157="","",'True_Odds_Calculator_2-way'!A157)</f>
        <v>1.78</v>
      </c>
      <c r="B156" s="4">
        <f>IF('True_Odds_Calculator_2-way'!B157="","",'True_Odds_Calculator_2-way'!B157)</f>
        <v>2.12</v>
      </c>
      <c r="C156" s="4">
        <f t="shared" si="8"/>
        <v>3.3495866016535869E-2</v>
      </c>
      <c r="D156" s="4">
        <f t="shared" si="10"/>
        <v>1.8346946713341112</v>
      </c>
      <c r="E156" s="4">
        <f t="shared" si="11"/>
        <v>2.1980428704566637</v>
      </c>
      <c r="G156" s="4">
        <f t="shared" si="9"/>
        <v>1.0334958660165359</v>
      </c>
    </row>
    <row r="157" spans="1:7" x14ac:dyDescent="0.2">
      <c r="A157" s="4">
        <f>IF('True_Odds_Calculator_2-way'!A158="","",'True_Odds_Calculator_2-way'!A158)</f>
        <v>1.91</v>
      </c>
      <c r="B157" s="4">
        <f>IF('True_Odds_Calculator_2-way'!B158="","",'True_Odds_Calculator_2-way'!B158)</f>
        <v>1.98</v>
      </c>
      <c r="C157" s="4">
        <f t="shared" si="8"/>
        <v>2.861071447458885E-2</v>
      </c>
      <c r="D157" s="4">
        <f t="shared" si="10"/>
        <v>1.9636533568721115</v>
      </c>
      <c r="E157" s="4">
        <f t="shared" si="11"/>
        <v>2.0377175494369308</v>
      </c>
      <c r="G157" s="4">
        <f t="shared" si="9"/>
        <v>1.0286107144745888</v>
      </c>
    </row>
    <row r="158" spans="1:7" x14ac:dyDescent="0.2">
      <c r="A158" s="4">
        <f>IF('True_Odds_Calculator_2-way'!A159="","",'True_Odds_Calculator_2-way'!A159)</f>
        <v>1.94</v>
      </c>
      <c r="B158" s="4">
        <f>IF('True_Odds_Calculator_2-way'!B159="","",'True_Odds_Calculator_2-way'!B159)</f>
        <v>1.94</v>
      </c>
      <c r="C158" s="4">
        <f t="shared" si="8"/>
        <v>3.0927835051546504E-2</v>
      </c>
      <c r="D158" s="4">
        <f t="shared" si="10"/>
        <v>2.0000000000000004</v>
      </c>
      <c r="E158" s="4">
        <f t="shared" si="11"/>
        <v>2.0000000000000004</v>
      </c>
      <c r="G158" s="4">
        <f t="shared" si="9"/>
        <v>1.0309278350515465</v>
      </c>
    </row>
    <row r="159" spans="1:7" x14ac:dyDescent="0.2">
      <c r="A159" s="4">
        <f>IF('True_Odds_Calculator_2-way'!A160="","",'True_Odds_Calculator_2-way'!A160)</f>
        <v>1.87</v>
      </c>
      <c r="B159" s="4">
        <f>IF('True_Odds_Calculator_2-way'!B160="","",'True_Odds_Calculator_2-way'!B160)</f>
        <v>2.0499999999999998</v>
      </c>
      <c r="C159" s="4">
        <f t="shared" si="8"/>
        <v>2.2564236337550447E-2</v>
      </c>
      <c r="D159" s="4">
        <f t="shared" si="10"/>
        <v>1.9103027282920144</v>
      </c>
      <c r="E159" s="4">
        <f t="shared" si="11"/>
        <v>2.0985356507458599</v>
      </c>
      <c r="G159" s="4">
        <f t="shared" si="9"/>
        <v>1.0225642363375504</v>
      </c>
    </row>
    <row r="160" spans="1:7" x14ac:dyDescent="0.2">
      <c r="A160" s="4">
        <f>IF('True_Odds_Calculator_2-way'!A161="","",'True_Odds_Calculator_2-way'!A161)</f>
        <v>2.2000000000000002</v>
      </c>
      <c r="B160" s="4">
        <f>IF('True_Odds_Calculator_2-way'!B161="","",'True_Odds_Calculator_2-way'!B161)</f>
        <v>1.71</v>
      </c>
      <c r="C160" s="4">
        <f t="shared" si="8"/>
        <v>3.9340776182881454E-2</v>
      </c>
      <c r="D160" s="4">
        <f t="shared" si="10"/>
        <v>2.2995110024449881</v>
      </c>
      <c r="E160" s="4">
        <f t="shared" si="11"/>
        <v>1.7695202257761053</v>
      </c>
      <c r="G160" s="4">
        <f t="shared" si="9"/>
        <v>1.0393407761828815</v>
      </c>
    </row>
    <row r="161" spans="1:7" x14ac:dyDescent="0.2">
      <c r="A161" s="4">
        <f>IF('True_Odds_Calculator_2-way'!A162="","",'True_Odds_Calculator_2-way'!A162)</f>
        <v>1.79</v>
      </c>
      <c r="B161" s="4">
        <f>IF('True_Odds_Calculator_2-way'!B162="","",'True_Odds_Calculator_2-way'!B162)</f>
        <v>2.0499999999999998</v>
      </c>
      <c r="C161" s="4">
        <f t="shared" si="8"/>
        <v>4.6464095925875526E-2</v>
      </c>
      <c r="D161" s="4">
        <f t="shared" si="10"/>
        <v>1.8676676421936633</v>
      </c>
      <c r="E161" s="4">
        <f t="shared" si="11"/>
        <v>2.1525150315295498</v>
      </c>
      <c r="G161" s="4">
        <f t="shared" si="9"/>
        <v>1.0464640959258755</v>
      </c>
    </row>
    <row r="162" spans="1:7" x14ac:dyDescent="0.2">
      <c r="A162" s="4">
        <f>IF('True_Odds_Calculator_2-way'!A163="","",'True_Odds_Calculator_2-way'!A163)</f>
        <v>1.69</v>
      </c>
      <c r="B162" s="4">
        <f>IF('True_Odds_Calculator_2-way'!B163="","",'True_Odds_Calculator_2-way'!B163)</f>
        <v>2.29</v>
      </c>
      <c r="C162" s="4">
        <f t="shared" si="8"/>
        <v>2.8397199038784571E-2</v>
      </c>
      <c r="D162" s="4">
        <f t="shared" si="10"/>
        <v>1.7315496297621977</v>
      </c>
      <c r="E162" s="4">
        <f t="shared" si="11"/>
        <v>2.3669612550074923</v>
      </c>
      <c r="G162" s="4">
        <f t="shared" si="9"/>
        <v>1.0283971990387846</v>
      </c>
    </row>
    <row r="163" spans="1:7" x14ac:dyDescent="0.2">
      <c r="A163" s="4">
        <f>IF('True_Odds_Calculator_2-way'!A164="","",'True_Odds_Calculator_2-way'!A164)</f>
        <v>2.25</v>
      </c>
      <c r="B163" s="4">
        <f>IF('True_Odds_Calculator_2-way'!B164="","",'True_Odds_Calculator_2-way'!B164)</f>
        <v>1.69</v>
      </c>
      <c r="C163" s="4">
        <f t="shared" si="8"/>
        <v>3.6160420775805502E-2</v>
      </c>
      <c r="D163" s="4">
        <f t="shared" si="10"/>
        <v>2.3454124903623752</v>
      </c>
      <c r="E163" s="4">
        <f t="shared" si="11"/>
        <v>1.7432664756446994</v>
      </c>
      <c r="G163" s="4">
        <f t="shared" si="9"/>
        <v>1.0361604207758055</v>
      </c>
    </row>
    <row r="164" spans="1:7" x14ac:dyDescent="0.2">
      <c r="A164" s="4">
        <f>IF('True_Odds_Calculator_2-way'!A165="","",'True_Odds_Calculator_2-way'!A165)</f>
        <v>2.39</v>
      </c>
      <c r="B164" s="4">
        <f>IF('True_Odds_Calculator_2-way'!B165="","",'True_Odds_Calculator_2-way'!B165)</f>
        <v>1.63</v>
      </c>
      <c r="C164" s="4">
        <f t="shared" si="8"/>
        <v>3.19069743563416E-2</v>
      </c>
      <c r="D164" s="4">
        <f t="shared" si="10"/>
        <v>2.4847402493861024</v>
      </c>
      <c r="E164" s="4">
        <f t="shared" si="11"/>
        <v>1.6735184827201064</v>
      </c>
      <c r="G164" s="4">
        <f t="shared" si="9"/>
        <v>1.0319069743563416</v>
      </c>
    </row>
    <row r="165" spans="1:7" x14ac:dyDescent="0.2">
      <c r="A165" s="4">
        <f>IF('True_Odds_Calculator_2-way'!A166="","",'True_Odds_Calculator_2-way'!A166)</f>
        <v>2.19</v>
      </c>
      <c r="B165" s="4">
        <f>IF('True_Odds_Calculator_2-way'!B166="","",'True_Odds_Calculator_2-way'!B166)</f>
        <v>1.73</v>
      </c>
      <c r="C165" s="4">
        <f t="shared" si="8"/>
        <v>3.4655686647135031E-2</v>
      </c>
      <c r="D165" s="4">
        <f t="shared" si="10"/>
        <v>2.2763841740018629</v>
      </c>
      <c r="E165" s="4">
        <f t="shared" si="11"/>
        <v>1.7834631769717797</v>
      </c>
      <c r="G165" s="4">
        <f t="shared" si="9"/>
        <v>1.034655686647135</v>
      </c>
    </row>
    <row r="166" spans="1:7" x14ac:dyDescent="0.2">
      <c r="A166" s="4">
        <f>IF('True_Odds_Calculator_2-way'!A167="","",'True_Odds_Calculator_2-way'!A167)</f>
        <v>2.0299999999999998</v>
      </c>
      <c r="B166" s="4">
        <f>IF('True_Odds_Calculator_2-way'!B167="","",'True_Odds_Calculator_2-way'!B167)</f>
        <v>1.87</v>
      </c>
      <c r="C166" s="4">
        <f t="shared" si="8"/>
        <v>2.737019572719368E-2</v>
      </c>
      <c r="D166" s="4">
        <f t="shared" si="10"/>
        <v>2.0880063804625832</v>
      </c>
      <c r="E166" s="4">
        <f t="shared" si="11"/>
        <v>1.9191122570208035</v>
      </c>
      <c r="G166" s="4">
        <f t="shared" si="9"/>
        <v>1.0273701957271937</v>
      </c>
    </row>
    <row r="167" spans="1:7" x14ac:dyDescent="0.2">
      <c r="A167" s="4">
        <f>IF('True_Odds_Calculator_2-way'!A168="","",'True_Odds_Calculator_2-way'!A168)</f>
        <v>2.15</v>
      </c>
      <c r="B167" s="4">
        <f>IF('True_Odds_Calculator_2-way'!B168="","",'True_Odds_Calculator_2-way'!B168)</f>
        <v>1.76</v>
      </c>
      <c r="C167" s="4">
        <f t="shared" si="8"/>
        <v>3.3298097251585723E-2</v>
      </c>
      <c r="D167" s="4">
        <f t="shared" si="10"/>
        <v>2.2298173246906305</v>
      </c>
      <c r="E167" s="4">
        <f t="shared" si="11"/>
        <v>1.8131288931480596</v>
      </c>
      <c r="G167" s="4">
        <f t="shared" si="9"/>
        <v>1.0332980972515857</v>
      </c>
    </row>
    <row r="168" spans="1:7" x14ac:dyDescent="0.2">
      <c r="A168" s="4">
        <f>IF('True_Odds_Calculator_2-way'!A169="","",'True_Odds_Calculator_2-way'!A169)</f>
        <v>2.11</v>
      </c>
      <c r="B168" s="4">
        <f>IF('True_Odds_Calculator_2-way'!B169="","",'True_Odds_Calculator_2-way'!B169)</f>
        <v>1.78</v>
      </c>
      <c r="C168" s="4">
        <f t="shared" si="8"/>
        <v>3.5731402098088338E-2</v>
      </c>
      <c r="D168" s="4">
        <f t="shared" si="10"/>
        <v>2.1926557300484557</v>
      </c>
      <c r="E168" s="4">
        <f t="shared" si="11"/>
        <v>1.8384649273092173</v>
      </c>
      <c r="G168" s="4">
        <f t="shared" si="9"/>
        <v>1.0357314020980883</v>
      </c>
    </row>
    <row r="169" spans="1:7" x14ac:dyDescent="0.2">
      <c r="A169" s="4">
        <f>IF('True_Odds_Calculator_2-way'!A170="","",'True_Odds_Calculator_2-way'!A170)</f>
        <v>1.78</v>
      </c>
      <c r="B169" s="4">
        <f>IF('True_Odds_Calculator_2-way'!B170="","",'True_Odds_Calculator_2-way'!B170)</f>
        <v>2.1</v>
      </c>
      <c r="C169" s="4">
        <f t="shared" si="8"/>
        <v>3.7988228999465079E-2</v>
      </c>
      <c r="D169" s="4">
        <f t="shared" si="10"/>
        <v>1.8422868408082802</v>
      </c>
      <c r="E169" s="4">
        <f t="shared" si="11"/>
        <v>2.1872440023405506</v>
      </c>
      <c r="G169" s="4">
        <f t="shared" si="9"/>
        <v>1.0379882289994651</v>
      </c>
    </row>
    <row r="170" spans="1:7" x14ac:dyDescent="0.2">
      <c r="A170" s="4">
        <f>IF('True_Odds_Calculator_2-way'!A171="","",'True_Odds_Calculator_2-way'!A171)</f>
        <v>2.0299999999999998</v>
      </c>
      <c r="B170" s="4">
        <f>IF('True_Odds_Calculator_2-way'!B171="","",'True_Odds_Calculator_2-way'!B171)</f>
        <v>1.85</v>
      </c>
      <c r="C170" s="4">
        <f t="shared" si="8"/>
        <v>3.315137797896428E-2</v>
      </c>
      <c r="D170" s="4">
        <f t="shared" si="10"/>
        <v>2.1006852188505105</v>
      </c>
      <c r="E170" s="4">
        <f t="shared" si="11"/>
        <v>1.9085249650616189</v>
      </c>
      <c r="G170" s="4">
        <f t="shared" si="9"/>
        <v>1.0331513779789643</v>
      </c>
    </row>
    <row r="171" spans="1:7" x14ac:dyDescent="0.2">
      <c r="A171" s="4">
        <f>IF('True_Odds_Calculator_2-way'!A172="","",'True_Odds_Calculator_2-way'!A172)</f>
        <v>2.08</v>
      </c>
      <c r="B171" s="4">
        <f>IF('True_Odds_Calculator_2-way'!B172="","",'True_Odds_Calculator_2-way'!B172)</f>
        <v>1.79</v>
      </c>
      <c r="C171" s="4">
        <f t="shared" si="8"/>
        <v>3.9428448646325664E-2</v>
      </c>
      <c r="D171" s="4">
        <f t="shared" si="10"/>
        <v>2.1689385995572641</v>
      </c>
      <c r="E171" s="4">
        <f t="shared" si="11"/>
        <v>1.8554769261437256</v>
      </c>
      <c r="G171" s="4">
        <f t="shared" si="9"/>
        <v>1.0394284486463257</v>
      </c>
    </row>
    <row r="172" spans="1:7" x14ac:dyDescent="0.2">
      <c r="A172" s="4">
        <f>IF('True_Odds_Calculator_2-way'!A173="","",'True_Odds_Calculator_2-way'!A173)</f>
        <v>2.3199999999999998</v>
      </c>
      <c r="B172" s="4">
        <f>IF('True_Odds_Calculator_2-way'!B173="","",'True_Odds_Calculator_2-way'!B173)</f>
        <v>1.65</v>
      </c>
      <c r="C172" s="4">
        <f t="shared" si="8"/>
        <v>3.709508881922674E-2</v>
      </c>
      <c r="D172" s="4">
        <f t="shared" si="10"/>
        <v>2.4243191893603542</v>
      </c>
      <c r="E172" s="4">
        <f t="shared" si="11"/>
        <v>1.702089817696754</v>
      </c>
      <c r="G172" s="4">
        <f t="shared" si="9"/>
        <v>1.0370950888192267</v>
      </c>
    </row>
    <row r="173" spans="1:7" x14ac:dyDescent="0.2">
      <c r="A173" s="4">
        <f>IF('True_Odds_Calculator_2-way'!A174="","",'True_Odds_Calculator_2-way'!A174)</f>
        <v>1.79</v>
      </c>
      <c r="B173" s="4">
        <f>IF('True_Odds_Calculator_2-way'!B174="","",'True_Odds_Calculator_2-way'!B174)</f>
        <v>2.09</v>
      </c>
      <c r="C173" s="4">
        <f t="shared" si="8"/>
        <v>3.7128117398625982E-2</v>
      </c>
      <c r="D173" s="4">
        <f t="shared" si="10"/>
        <v>1.8515255747197545</v>
      </c>
      <c r="E173" s="4">
        <f t="shared" si="11"/>
        <v>2.1743628490889537</v>
      </c>
      <c r="G173" s="4">
        <f t="shared" si="9"/>
        <v>1.037128117398626</v>
      </c>
    </row>
    <row r="174" spans="1:7" x14ac:dyDescent="0.2">
      <c r="A174" s="4">
        <f>IF('True_Odds_Calculator_2-way'!A175="","",'True_Odds_Calculator_2-way'!A175)</f>
        <v>1.98</v>
      </c>
      <c r="B174" s="4">
        <f>IF('True_Odds_Calculator_2-way'!B175="","",'True_Odds_Calculator_2-way'!B175)</f>
        <v>1.88</v>
      </c>
      <c r="C174" s="4">
        <f t="shared" si="8"/>
        <v>3.6965398667526461E-2</v>
      </c>
      <c r="D174" s="4">
        <f t="shared" si="10"/>
        <v>2.0552120141342756</v>
      </c>
      <c r="E174" s="4">
        <f t="shared" si="11"/>
        <v>1.9476768522394308</v>
      </c>
      <c r="G174" s="4">
        <f t="shared" si="9"/>
        <v>1.0369653986675265</v>
      </c>
    </row>
    <row r="175" spans="1:7" x14ac:dyDescent="0.2">
      <c r="A175" s="4">
        <f>IF('True_Odds_Calculator_2-way'!A176="","",'True_Odds_Calculator_2-way'!A176)</f>
        <v>2.09</v>
      </c>
      <c r="B175" s="4">
        <f>IF('True_Odds_Calculator_2-way'!B176="","",'True_Odds_Calculator_2-way'!B176)</f>
        <v>1.78</v>
      </c>
      <c r="C175" s="4">
        <f t="shared" si="8"/>
        <v>4.0266652330519959E-2</v>
      </c>
      <c r="D175" s="4">
        <f t="shared" si="10"/>
        <v>2.1818075186206087</v>
      </c>
      <c r="E175" s="4">
        <f t="shared" si="11"/>
        <v>1.8461614808198106</v>
      </c>
      <c r="G175" s="4">
        <f t="shared" si="9"/>
        <v>1.04026665233052</v>
      </c>
    </row>
    <row r="176" spans="1:7" x14ac:dyDescent="0.2">
      <c r="A176" s="4">
        <f>IF('True_Odds_Calculator_2-way'!A177="","",'True_Odds_Calculator_2-way'!A177)</f>
        <v>1.6</v>
      </c>
      <c r="B176" s="4">
        <f>IF('True_Odds_Calculator_2-way'!B177="","",'True_Odds_Calculator_2-way'!B177)</f>
        <v>2.42</v>
      </c>
      <c r="C176" s="4">
        <f t="shared" si="8"/>
        <v>3.8223140495867725E-2</v>
      </c>
      <c r="D176" s="4">
        <f t="shared" si="10"/>
        <v>1.6504688832054561</v>
      </c>
      <c r="E176" s="4">
        <f t="shared" si="11"/>
        <v>2.5373525557011791</v>
      </c>
      <c r="G176" s="4">
        <f t="shared" si="9"/>
        <v>1.0382231404958677</v>
      </c>
    </row>
    <row r="177" spans="1:7" x14ac:dyDescent="0.2">
      <c r="A177" s="4">
        <f>IF('True_Odds_Calculator_2-way'!A178="","",'True_Odds_Calculator_2-way'!A178)</f>
        <v>1.99</v>
      </c>
      <c r="B177" s="4">
        <f>IF('True_Odds_Calculator_2-way'!B178="","",'True_Odds_Calculator_2-way'!B178)</f>
        <v>1.88</v>
      </c>
      <c r="C177" s="4">
        <f t="shared" si="8"/>
        <v>3.4427456431091574E-2</v>
      </c>
      <c r="D177" s="4">
        <f t="shared" si="10"/>
        <v>2.0605860321656753</v>
      </c>
      <c r="E177" s="4">
        <f t="shared" si="11"/>
        <v>1.9428749480681344</v>
      </c>
      <c r="G177" s="4">
        <f t="shared" si="9"/>
        <v>1.0344274564310916</v>
      </c>
    </row>
    <row r="178" spans="1:7" x14ac:dyDescent="0.2">
      <c r="A178" s="4">
        <f>IF('True_Odds_Calculator_2-way'!A179="","",'True_Odds_Calculator_2-way'!A179)</f>
        <v>2.02</v>
      </c>
      <c r="B178" s="4">
        <f>IF('True_Odds_Calculator_2-way'!B179="","",'True_Odds_Calculator_2-way'!B179)</f>
        <v>1.87</v>
      </c>
      <c r="C178" s="4">
        <f t="shared" si="8"/>
        <v>2.9808863239265015E-2</v>
      </c>
      <c r="D178" s="4">
        <f t="shared" si="10"/>
        <v>2.082703865027292</v>
      </c>
      <c r="E178" s="4">
        <f t="shared" si="11"/>
        <v>1.9236135865967305</v>
      </c>
      <c r="G178" s="4">
        <f t="shared" si="9"/>
        <v>1.029808863239265</v>
      </c>
    </row>
    <row r="179" spans="1:7" x14ac:dyDescent="0.2">
      <c r="A179" s="4">
        <f>IF('True_Odds_Calculator_2-way'!A180="","",'True_Odds_Calculator_2-way'!A180)</f>
        <v>1.85</v>
      </c>
      <c r="B179" s="4">
        <f>IF('True_Odds_Calculator_2-way'!B180="","",'True_Odds_Calculator_2-way'!B180)</f>
        <v>2.0499999999999998</v>
      </c>
      <c r="C179" s="4">
        <f t="shared" si="8"/>
        <v>2.8345418589321048E-2</v>
      </c>
      <c r="D179" s="4">
        <f t="shared" si="10"/>
        <v>1.8998121477770822</v>
      </c>
      <c r="E179" s="4">
        <f t="shared" si="11"/>
        <v>2.1113430758524703</v>
      </c>
      <c r="G179" s="4">
        <f t="shared" si="9"/>
        <v>1.028345418589321</v>
      </c>
    </row>
    <row r="180" spans="1:7" x14ac:dyDescent="0.2">
      <c r="A180" s="4">
        <f>IF('True_Odds_Calculator_2-way'!A181="","",'True_Odds_Calculator_2-way'!A181)</f>
        <v>1.97</v>
      </c>
      <c r="B180" s="4">
        <f>IF('True_Odds_Calculator_2-way'!B181="","",'True_Odds_Calculator_2-way'!B181)</f>
        <v>1.92</v>
      </c>
      <c r="C180" s="4">
        <f t="shared" si="8"/>
        <v>2.844754653130277E-2</v>
      </c>
      <c r="D180" s="4">
        <f t="shared" si="10"/>
        <v>2.0267924123888115</v>
      </c>
      <c r="E180" s="4">
        <f t="shared" si="11"/>
        <v>1.9739066903246005</v>
      </c>
      <c r="G180" s="4">
        <f t="shared" si="9"/>
        <v>1.0284475465313028</v>
      </c>
    </row>
    <row r="181" spans="1:7" x14ac:dyDescent="0.2">
      <c r="A181" s="4">
        <f>IF('True_Odds_Calculator_2-way'!A182="","",'True_Odds_Calculator_2-way'!A182)</f>
        <v>2.02</v>
      </c>
      <c r="B181" s="4">
        <f>IF('True_Odds_Calculator_2-way'!B182="","",'True_Odds_Calculator_2-way'!B182)</f>
        <v>1.86</v>
      </c>
      <c r="C181" s="4">
        <f t="shared" si="8"/>
        <v>3.2683913552645549E-2</v>
      </c>
      <c r="D181" s="4">
        <f t="shared" si="10"/>
        <v>2.0889580785055042</v>
      </c>
      <c r="E181" s="4">
        <f t="shared" si="11"/>
        <v>1.918308996221791</v>
      </c>
      <c r="G181" s="4">
        <f t="shared" si="9"/>
        <v>1.0326839135526455</v>
      </c>
    </row>
    <row r="182" spans="1:7" x14ac:dyDescent="0.2">
      <c r="A182" s="4">
        <f>IF('True_Odds_Calculator_2-way'!A183="","",'True_Odds_Calculator_2-way'!A183)</f>
        <v>2.13</v>
      </c>
      <c r="B182" s="4">
        <f>IF('True_Odds_Calculator_2-way'!B183="","",'True_Odds_Calculator_2-way'!B183)</f>
        <v>1.76</v>
      </c>
      <c r="C182" s="4">
        <f t="shared" si="8"/>
        <v>3.7665386256935607E-2</v>
      </c>
      <c r="D182" s="4">
        <f t="shared" si="10"/>
        <v>2.2190126672191313</v>
      </c>
      <c r="E182" s="4">
        <f t="shared" si="11"/>
        <v>1.8203360202000585</v>
      </c>
      <c r="G182" s="4">
        <f t="shared" si="9"/>
        <v>1.0376653862569356</v>
      </c>
    </row>
    <row r="183" spans="1:7" x14ac:dyDescent="0.2">
      <c r="A183" s="4">
        <f>IF('True_Odds_Calculator_2-way'!A184="","",'True_Odds_Calculator_2-way'!A184)</f>
        <v>2.1</v>
      </c>
      <c r="B183" s="4">
        <f>IF('True_Odds_Calculator_2-way'!B184="","",'True_Odds_Calculator_2-way'!B184)</f>
        <v>1.78</v>
      </c>
      <c r="C183" s="4">
        <f t="shared" si="8"/>
        <v>3.7988228999465079E-2</v>
      </c>
      <c r="D183" s="4">
        <f t="shared" si="10"/>
        <v>2.1872440023405506</v>
      </c>
      <c r="E183" s="4">
        <f t="shared" si="11"/>
        <v>1.8422868408082802</v>
      </c>
      <c r="G183" s="4">
        <f t="shared" si="9"/>
        <v>1.0379882289994651</v>
      </c>
    </row>
    <row r="184" spans="1:7" x14ac:dyDescent="0.2">
      <c r="A184" s="4">
        <f>IF('True_Odds_Calculator_2-way'!A185="","",'True_Odds_Calculator_2-way'!A185)</f>
        <v>2.04</v>
      </c>
      <c r="B184" s="4">
        <f>IF('True_Odds_Calculator_2-way'!B185="","",'True_Odds_Calculator_2-way'!B185)</f>
        <v>1.84</v>
      </c>
      <c r="C184" s="4">
        <f t="shared" si="8"/>
        <v>3.3674339300937772E-2</v>
      </c>
      <c r="D184" s="4">
        <f t="shared" si="10"/>
        <v>2.1125619090499774</v>
      </c>
      <c r="E184" s="4">
        <f t="shared" si="11"/>
        <v>1.8988263860785108</v>
      </c>
      <c r="G184" s="4">
        <f t="shared" si="9"/>
        <v>1.0336743393009378</v>
      </c>
    </row>
    <row r="185" spans="1:7" x14ac:dyDescent="0.2">
      <c r="A185" s="4">
        <f>IF('True_Odds_Calculator_2-way'!A186="","",'True_Odds_Calculator_2-way'!A186)</f>
        <v>1.97</v>
      </c>
      <c r="B185" s="4">
        <f>IF('True_Odds_Calculator_2-way'!B186="","",'True_Odds_Calculator_2-way'!B186)</f>
        <v>1.9</v>
      </c>
      <c r="C185" s="4">
        <f t="shared" si="8"/>
        <v>3.3930002671653803E-2</v>
      </c>
      <c r="D185" s="4">
        <f t="shared" si="10"/>
        <v>2.0381159814865235</v>
      </c>
      <c r="E185" s="4">
        <f t="shared" si="11"/>
        <v>1.9632835038027801</v>
      </c>
      <c r="G185" s="4">
        <f t="shared" si="9"/>
        <v>1.0339300026716538</v>
      </c>
    </row>
    <row r="186" spans="1:7" x14ac:dyDescent="0.2">
      <c r="A186" s="4">
        <f>IF('True_Odds_Calculator_2-way'!A187="","",'True_Odds_Calculator_2-way'!A187)</f>
        <v>1.93</v>
      </c>
      <c r="B186" s="4">
        <f>IF('True_Odds_Calculator_2-way'!B187="","",'True_Odds_Calculator_2-way'!B187)</f>
        <v>1.94</v>
      </c>
      <c r="C186" s="4">
        <f t="shared" si="8"/>
        <v>3.3598632551679941E-2</v>
      </c>
      <c r="D186" s="4">
        <f t="shared" si="10"/>
        <v>1.9946726333173512</v>
      </c>
      <c r="E186" s="4">
        <f t="shared" si="11"/>
        <v>2.0053558995233249</v>
      </c>
      <c r="G186" s="4">
        <f t="shared" si="9"/>
        <v>1.0335986325516799</v>
      </c>
    </row>
    <row r="187" spans="1:7" x14ac:dyDescent="0.2">
      <c r="A187" s="4">
        <f>IF('True_Odds_Calculator_2-way'!A188="","",'True_Odds_Calculator_2-way'!A188)</f>
        <v>1.86</v>
      </c>
      <c r="B187" s="4">
        <f>IF('True_Odds_Calculator_2-way'!B188="","",'True_Odds_Calculator_2-way'!B188)</f>
        <v>2.0099999999999998</v>
      </c>
      <c r="C187" s="4">
        <f t="shared" si="8"/>
        <v>3.5146846413095734E-2</v>
      </c>
      <c r="D187" s="4">
        <f t="shared" si="10"/>
        <v>1.9228514118191637</v>
      </c>
      <c r="E187" s="4">
        <f t="shared" si="11"/>
        <v>2.0835980605249955</v>
      </c>
      <c r="G187" s="4">
        <f t="shared" si="9"/>
        <v>1.0351468464130957</v>
      </c>
    </row>
    <row r="188" spans="1:7" x14ac:dyDescent="0.2">
      <c r="A188" s="4">
        <f>IF('True_Odds_Calculator_2-way'!A189="","",'True_Odds_Calculator_2-way'!A189)</f>
        <v>1.93</v>
      </c>
      <c r="B188" s="4">
        <f>IF('True_Odds_Calculator_2-way'!B189="","",'True_Odds_Calculator_2-way'!B189)</f>
        <v>1.91</v>
      </c>
      <c r="C188" s="4">
        <f t="shared" si="8"/>
        <v>4.1694924449990456E-2</v>
      </c>
      <c r="D188" s="4">
        <f t="shared" si="10"/>
        <v>2.0109101819272834</v>
      </c>
      <c r="E188" s="4">
        <f t="shared" si="11"/>
        <v>1.9892075654965866</v>
      </c>
      <c r="G188" s="4">
        <f t="shared" si="9"/>
        <v>1.0416949244499905</v>
      </c>
    </row>
    <row r="189" spans="1:7" x14ac:dyDescent="0.2">
      <c r="A189" s="4">
        <f>IF('True_Odds_Calculator_2-way'!A190="","",'True_Odds_Calculator_2-way'!A190)</f>
        <v>1.6</v>
      </c>
      <c r="B189" s="4">
        <f>IF('True_Odds_Calculator_2-way'!B190="","",'True_Odds_Calculator_2-way'!B190)</f>
        <v>2.35</v>
      </c>
      <c r="C189" s="4">
        <f t="shared" si="8"/>
        <v>5.0531914893616969E-2</v>
      </c>
      <c r="D189" s="4">
        <f t="shared" si="10"/>
        <v>1.6674057649667406</v>
      </c>
      <c r="E189" s="4">
        <f t="shared" si="11"/>
        <v>2.4983388704318936</v>
      </c>
      <c r="G189" s="4">
        <f t="shared" si="9"/>
        <v>1.050531914893617</v>
      </c>
    </row>
    <row r="190" spans="1:7" x14ac:dyDescent="0.2">
      <c r="A190" s="4">
        <f>IF('True_Odds_Calculator_2-way'!A191="","",'True_Odds_Calculator_2-way'!A191)</f>
        <v>2.37</v>
      </c>
      <c r="B190" s="4">
        <f>IF('True_Odds_Calculator_2-way'!B191="","",'True_Odds_Calculator_2-way'!B191)</f>
        <v>1.6</v>
      </c>
      <c r="C190" s="4">
        <f t="shared" si="8"/>
        <v>4.6940928270042148E-2</v>
      </c>
      <c r="D190" s="4">
        <f t="shared" si="10"/>
        <v>2.5095962938451355</v>
      </c>
      <c r="E190" s="4">
        <f t="shared" si="11"/>
        <v>1.6624287593160894</v>
      </c>
      <c r="G190" s="4">
        <f t="shared" si="9"/>
        <v>1.0469409282700421</v>
      </c>
    </row>
    <row r="191" spans="1:7" x14ac:dyDescent="0.2">
      <c r="A191" s="4">
        <f>IF('True_Odds_Calculator_2-way'!A192="","",'True_Odds_Calculator_2-way'!A192)</f>
        <v>1.63</v>
      </c>
      <c r="B191" s="4">
        <f>IF('True_Odds_Calculator_2-way'!B192="","",'True_Odds_Calculator_2-way'!B192)</f>
        <v>2.31</v>
      </c>
      <c r="C191" s="4">
        <f t="shared" si="8"/>
        <v>4.6397365415770331E-2</v>
      </c>
      <c r="D191" s="4">
        <f t="shared" si="10"/>
        <v>1.6940588936629699</v>
      </c>
      <c r="E191" s="4">
        <f t="shared" si="11"/>
        <v>2.4407999222117787</v>
      </c>
      <c r="G191" s="4">
        <f t="shared" si="9"/>
        <v>1.0463973654157703</v>
      </c>
    </row>
    <row r="192" spans="1:7" x14ac:dyDescent="0.2">
      <c r="A192" s="4">
        <f>IF('True_Odds_Calculator_2-way'!A193="","",'True_Odds_Calculator_2-way'!A193)</f>
        <v>2.0699999999999998</v>
      </c>
      <c r="B192" s="4">
        <f>IF('True_Odds_Calculator_2-way'!B193="","",'True_Odds_Calculator_2-way'!B193)</f>
        <v>1.81</v>
      </c>
      <c r="C192" s="4">
        <f t="shared" si="8"/>
        <v>3.5577975284917462E-2</v>
      </c>
      <c r="D192" s="4">
        <f t="shared" si="10"/>
        <v>2.1491381535549374</v>
      </c>
      <c r="E192" s="4">
        <f t="shared" si="11"/>
        <v>1.8702173858786533</v>
      </c>
      <c r="G192" s="4">
        <f t="shared" si="9"/>
        <v>1.0355779752849175</v>
      </c>
    </row>
    <row r="193" spans="1:7" x14ac:dyDescent="0.2">
      <c r="A193" s="4">
        <f>IF('True_Odds_Calculator_2-way'!A194="","",'True_Odds_Calculator_2-way'!A194)</f>
        <v>1.8</v>
      </c>
      <c r="B193" s="4">
        <f>IF('True_Odds_Calculator_2-way'!B194="","",'True_Odds_Calculator_2-way'!B194)</f>
        <v>2.11</v>
      </c>
      <c r="C193" s="4">
        <f t="shared" si="8"/>
        <v>2.9489204844655115E-2</v>
      </c>
      <c r="D193" s="4">
        <f t="shared" si="10"/>
        <v>1.8490749756572542</v>
      </c>
      <c r="E193" s="4">
        <f t="shared" si="11"/>
        <v>2.1777522935779814</v>
      </c>
      <c r="G193" s="4">
        <f t="shared" si="9"/>
        <v>1.0294892048446551</v>
      </c>
    </row>
    <row r="194" spans="1:7" x14ac:dyDescent="0.2">
      <c r="A194" s="4">
        <f>IF('True_Odds_Calculator_2-way'!A195="","",'True_Odds_Calculator_2-way'!A195)</f>
        <v>1.8</v>
      </c>
      <c r="B194" s="4">
        <f>IF('True_Odds_Calculator_2-way'!B195="","",'True_Odds_Calculator_2-way'!B195)</f>
        <v>2.12</v>
      </c>
      <c r="C194" s="4">
        <f t="shared" ref="C194:C257" si="12">IF(A194="","",((1/A194)+(1/B194))-1)</f>
        <v>2.7253668763102645E-2</v>
      </c>
      <c r="D194" s="4">
        <f t="shared" si="10"/>
        <v>1.8452611218568664</v>
      </c>
      <c r="E194" s="4">
        <f t="shared" si="11"/>
        <v>2.1830663615560639</v>
      </c>
      <c r="G194" s="4">
        <f t="shared" ref="G194:G257" si="13">IF(A194="","",C194+1)</f>
        <v>1.0272536687631026</v>
      </c>
    </row>
    <row r="195" spans="1:7" x14ac:dyDescent="0.2">
      <c r="A195" s="4">
        <f>IF('True_Odds_Calculator_2-way'!A196="","",'True_Odds_Calculator_2-way'!A196)</f>
        <v>1.6</v>
      </c>
      <c r="B195" s="4">
        <f>IF('True_Odds_Calculator_2-way'!B196="","",'True_Odds_Calculator_2-way'!B196)</f>
        <v>2.4900000000000002</v>
      </c>
      <c r="C195" s="4">
        <f t="shared" si="12"/>
        <v>2.6606425702811132E-2</v>
      </c>
      <c r="D195" s="4">
        <f t="shared" ref="D195:D258" si="14">IF(A195="","",(2*A195)/(2-($C195*A195)))</f>
        <v>1.6347968814115716</v>
      </c>
      <c r="E195" s="4">
        <f t="shared" ref="E195:E258" si="15">IF(B195="","",(2*B195)/(2-($C195*B195)))</f>
        <v>2.5753070458952809</v>
      </c>
      <c r="G195" s="4">
        <f t="shared" si="13"/>
        <v>1.0266064257028111</v>
      </c>
    </row>
    <row r="196" spans="1:7" x14ac:dyDescent="0.2">
      <c r="A196" s="4">
        <f>IF('True_Odds_Calculator_2-way'!A197="","",'True_Odds_Calculator_2-way'!A197)</f>
        <v>1.85</v>
      </c>
      <c r="B196" s="4">
        <f>IF('True_Odds_Calculator_2-way'!B197="","",'True_Odds_Calculator_2-way'!B197)</f>
        <v>2.06</v>
      </c>
      <c r="C196" s="4">
        <f t="shared" si="12"/>
        <v>2.5977433744424072E-2</v>
      </c>
      <c r="D196" s="4">
        <f t="shared" si="14"/>
        <v>1.8955483710519774</v>
      </c>
      <c r="E196" s="4">
        <f t="shared" si="15"/>
        <v>2.1166342682588173</v>
      </c>
      <c r="G196" s="4">
        <f t="shared" si="13"/>
        <v>1.0259774337444241</v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2.37</v>
      </c>
      <c r="B2" s="4">
        <f>IF('True_Odds_Calculator_3-way'!B3="","",'True_Odds_Calculator_3-way'!B3)</f>
        <v>3.46</v>
      </c>
      <c r="C2" s="4">
        <f>IF('True_Odds_Calculator_3-way'!C3="","",'True_Odds_Calculator_3-way'!C3)</f>
        <v>3.22</v>
      </c>
      <c r="D2" s="4">
        <f>IF(A2="","",((1/A2)+(1/B2)+(1/C2))-1)</f>
        <v>2.1517275521684587E-2</v>
      </c>
      <c r="E2" s="4">
        <f>IF(A2="","",(3*A2)/(3-($D2*A2)))</f>
        <v>2.410983458327332</v>
      </c>
      <c r="F2" s="4">
        <f>IF(B2="","",(3*B2)/(3-($D2*B2)))</f>
        <v>3.5480505189365377</v>
      </c>
      <c r="G2" s="4">
        <f>IF(C2="","",(3*C2)/(3-($D2*C2)))</f>
        <v>3.2961246887748907</v>
      </c>
      <c r="I2" s="4">
        <f>IF(A2="","",D2+1)</f>
        <v>1.0215172755216846</v>
      </c>
    </row>
    <row r="3" spans="1:9" x14ac:dyDescent="0.2">
      <c r="A3" s="4">
        <f>IF('True_Odds_Calculator_3-way'!A4="","",'True_Odds_Calculator_3-way'!A4)</f>
        <v>1.61</v>
      </c>
      <c r="B3" s="4">
        <f>IF('True_Odds_Calculator_3-way'!B4="","",'True_Odds_Calculator_3-way'!B4)</f>
        <v>3.98</v>
      </c>
      <c r="C3" s="4">
        <f>IF('True_Odds_Calculator_3-way'!C4="","",'True_Odds_Calculator_3-way'!C4)</f>
        <v>6.25</v>
      </c>
      <c r="D3" s="4">
        <f t="shared" ref="D3:D66" si="0">IF(A3="","",((1/A3)+(1/B3)+(1/C3))-1)</f>
        <v>3.2374293829395384E-2</v>
      </c>
      <c r="E3" s="4">
        <f t="shared" ref="E3:E66" si="1">IF(A3="","",(3*A3)/(3-($D3*A3)))</f>
        <v>1.6384670615565993</v>
      </c>
      <c r="F3" s="4">
        <f t="shared" ref="F3:F66" si="2">IF(B3="","",(3*B3)/(3-($D3*B3)))</f>
        <v>4.158611952877977</v>
      </c>
      <c r="G3" s="4">
        <f t="shared" ref="G3:G66" si="3">IF(C3="","",(3*C3)/(3-($D3*C3)))</f>
        <v>6.7020279636411297</v>
      </c>
      <c r="I3" s="4">
        <f t="shared" ref="I3:I66" si="4">IF(A3="","",D3+1)</f>
        <v>1.0323742938293954</v>
      </c>
    </row>
    <row r="4" spans="1:9" x14ac:dyDescent="0.2">
      <c r="A4" s="4">
        <f>IF('True_Odds_Calculator_3-way'!A5="","",'True_Odds_Calculator_3-way'!A5)</f>
        <v>1.96</v>
      </c>
      <c r="B4" s="4">
        <f>IF('True_Odds_Calculator_3-way'!B5="","",'True_Odds_Calculator_3-way'!B5)</f>
        <v>3.68</v>
      </c>
      <c r="C4" s="4">
        <f>IF('True_Odds_Calculator_3-way'!C5="","",'True_Odds_Calculator_3-way'!C5)</f>
        <v>4.05</v>
      </c>
      <c r="D4" s="4">
        <f t="shared" si="0"/>
        <v>2.8856792314349233E-2</v>
      </c>
      <c r="E4" s="4">
        <f t="shared" si="1"/>
        <v>1.9976621325654722</v>
      </c>
      <c r="F4" s="4">
        <f t="shared" si="2"/>
        <v>3.8150436375540684</v>
      </c>
      <c r="G4" s="4">
        <f t="shared" si="3"/>
        <v>4.2141700295834079</v>
      </c>
      <c r="I4" s="4">
        <f t="shared" si="4"/>
        <v>1.0288567923143492</v>
      </c>
    </row>
    <row r="5" spans="1:9" x14ac:dyDescent="0.2">
      <c r="A5" s="4">
        <f>IF('True_Odds_Calculator_3-way'!A6="","",'True_Odds_Calculator_3-way'!A6)</f>
        <v>1.63</v>
      </c>
      <c r="B5" s="4">
        <f>IF('True_Odds_Calculator_3-way'!B6="","",'True_Odds_Calculator_3-way'!B6)</f>
        <v>3.93</v>
      </c>
      <c r="C5" s="4">
        <f>IF('True_Odds_Calculator_3-way'!C6="","",'True_Odds_Calculator_3-way'!C6)</f>
        <v>6.13</v>
      </c>
      <c r="D5" s="4">
        <f t="shared" si="0"/>
        <v>3.1081995754983938E-2</v>
      </c>
      <c r="E5" s="4">
        <f t="shared" si="1"/>
        <v>1.6580001141977836</v>
      </c>
      <c r="F5" s="4">
        <f t="shared" si="2"/>
        <v>4.0968115747684584</v>
      </c>
      <c r="G5" s="4">
        <f t="shared" si="3"/>
        <v>6.545724724341337</v>
      </c>
      <c r="I5" s="4">
        <f t="shared" si="4"/>
        <v>1.0310819957549839</v>
      </c>
    </row>
    <row r="6" spans="1:9" x14ac:dyDescent="0.2">
      <c r="A6" s="4">
        <f>IF('True_Odds_Calculator_3-way'!A7="","",'True_Odds_Calculator_3-way'!A7)</f>
        <v>1.67</v>
      </c>
      <c r="B6" s="4">
        <f>IF('True_Odds_Calculator_3-way'!B7="","",'True_Odds_Calculator_3-way'!B7)</f>
        <v>3.94</v>
      </c>
      <c r="C6" s="4">
        <f>IF('True_Odds_Calculator_3-way'!C7="","",'True_Odds_Calculator_3-way'!C7)</f>
        <v>5.44</v>
      </c>
      <c r="D6" s="4">
        <f t="shared" si="0"/>
        <v>3.6433031220330259E-2</v>
      </c>
      <c r="E6" s="4">
        <f t="shared" si="1"/>
        <v>1.7045704861548965</v>
      </c>
      <c r="F6" s="4">
        <f t="shared" si="2"/>
        <v>4.1379978784070106</v>
      </c>
      <c r="G6" s="4">
        <f t="shared" si="3"/>
        <v>5.8248179363603931</v>
      </c>
      <c r="I6" s="4">
        <f t="shared" si="4"/>
        <v>1.0364330312203303</v>
      </c>
    </row>
    <row r="7" spans="1:9" x14ac:dyDescent="0.2">
      <c r="A7" s="4">
        <f>IF('True_Odds_Calculator_3-way'!A8="","",'True_Odds_Calculator_3-way'!A8)</f>
        <v>3.15</v>
      </c>
      <c r="B7" s="4">
        <f>IF('True_Odds_Calculator_3-way'!B8="","",'True_Odds_Calculator_3-way'!B8)</f>
        <v>2.92</v>
      </c>
      <c r="C7" s="4">
        <f>IF('True_Odds_Calculator_3-way'!C8="","",'True_Odds_Calculator_3-way'!C8)</f>
        <v>2.68</v>
      </c>
      <c r="D7" s="4">
        <f t="shared" si="0"/>
        <v>3.3060399243183936E-2</v>
      </c>
      <c r="E7" s="4">
        <f t="shared" si="1"/>
        <v>3.2632795924779274</v>
      </c>
      <c r="F7" s="4">
        <f t="shared" si="2"/>
        <v>3.0170861783098557</v>
      </c>
      <c r="G7" s="4">
        <f t="shared" si="3"/>
        <v>2.7615597870573407</v>
      </c>
      <c r="I7" s="4">
        <f t="shared" si="4"/>
        <v>1.0330603992431839</v>
      </c>
    </row>
    <row r="8" spans="1:9" x14ac:dyDescent="0.2">
      <c r="A8" s="4">
        <f>IF('True_Odds_Calculator_3-way'!A9="","",'True_Odds_Calculator_3-way'!A9)</f>
        <v>2.77</v>
      </c>
      <c r="B8" s="4">
        <f>IF('True_Odds_Calculator_3-way'!B9="","",'True_Odds_Calculator_3-way'!B9)</f>
        <v>3.2</v>
      </c>
      <c r="C8" s="4">
        <f>IF('True_Odds_Calculator_3-way'!C9="","",'True_Odds_Calculator_3-way'!C9)</f>
        <v>2.78</v>
      </c>
      <c r="D8" s="4">
        <f t="shared" si="0"/>
        <v>3.3223060540737093E-2</v>
      </c>
      <c r="E8" s="4">
        <f t="shared" si="1"/>
        <v>2.857661507917487</v>
      </c>
      <c r="F8" s="4">
        <f t="shared" si="2"/>
        <v>3.3175677373725052</v>
      </c>
      <c r="G8" s="4">
        <f t="shared" si="3"/>
        <v>2.8683056742398731</v>
      </c>
      <c r="I8" s="4">
        <f t="shared" si="4"/>
        <v>1.0332230605407371</v>
      </c>
    </row>
    <row r="9" spans="1:9" x14ac:dyDescent="0.2">
      <c r="A9" s="4">
        <f>IF('True_Odds_Calculator_3-way'!A10="","",'True_Odds_Calculator_3-way'!A10)</f>
        <v>2.8</v>
      </c>
      <c r="B9" s="4">
        <f>IF('True_Odds_Calculator_3-way'!B10="","",'True_Odds_Calculator_3-way'!B10)</f>
        <v>3.13</v>
      </c>
      <c r="C9" s="4">
        <f>IF('True_Odds_Calculator_3-way'!C10="","",'True_Odds_Calculator_3-way'!C10)</f>
        <v>2.81</v>
      </c>
      <c r="D9" s="4">
        <f t="shared" si="0"/>
        <v>3.2503561155227345E-2</v>
      </c>
      <c r="E9" s="4">
        <f t="shared" si="1"/>
        <v>2.8876001350768243</v>
      </c>
      <c r="F9" s="4">
        <f t="shared" si="2"/>
        <v>3.2398706516619789</v>
      </c>
      <c r="G9" s="4">
        <f t="shared" si="3"/>
        <v>2.8982368268060696</v>
      </c>
      <c r="I9" s="4">
        <f t="shared" si="4"/>
        <v>1.0325035611552273</v>
      </c>
    </row>
    <row r="10" spans="1:9" x14ac:dyDescent="0.2">
      <c r="A10" s="4">
        <f>IF('True_Odds_Calculator_3-way'!A11="","",'True_Odds_Calculator_3-way'!A11)</f>
        <v>2.15</v>
      </c>
      <c r="B10" s="4">
        <f>IF('True_Odds_Calculator_3-way'!B11="","",'True_Odds_Calculator_3-way'!B11)</f>
        <v>2.95</v>
      </c>
      <c r="C10" s="4">
        <f>IF('True_Odds_Calculator_3-way'!C11="","",'True_Odds_Calculator_3-way'!C11)</f>
        <v>4.34</v>
      </c>
      <c r="D10" s="4">
        <f t="shared" si="0"/>
        <v>3.4514076461003906E-2</v>
      </c>
      <c r="E10" s="4">
        <f t="shared" si="1"/>
        <v>2.2045292246579256</v>
      </c>
      <c r="F10" s="4">
        <f t="shared" si="2"/>
        <v>3.0536368998204715</v>
      </c>
      <c r="G10" s="4">
        <f t="shared" si="3"/>
        <v>4.5680862068488644</v>
      </c>
      <c r="I10" s="4">
        <f t="shared" si="4"/>
        <v>1.0345140764610039</v>
      </c>
    </row>
    <row r="11" spans="1:9" x14ac:dyDescent="0.2">
      <c r="A11" s="4">
        <f>IF('True_Odds_Calculator_3-way'!A12="","",'True_Odds_Calculator_3-way'!A12)</f>
        <v>2.25</v>
      </c>
      <c r="B11" s="4">
        <f>IF('True_Odds_Calculator_3-way'!B12="","",'True_Odds_Calculator_3-way'!B12)</f>
        <v>3.34</v>
      </c>
      <c r="C11" s="4">
        <f>IF('True_Odds_Calculator_3-way'!C12="","",'True_Odds_Calculator_3-way'!C12)</f>
        <v>3.44</v>
      </c>
      <c r="D11" s="4">
        <f t="shared" si="0"/>
        <v>3.454331646783948E-2</v>
      </c>
      <c r="E11" s="4">
        <f t="shared" si="1"/>
        <v>2.309842207780604</v>
      </c>
      <c r="F11" s="4">
        <f t="shared" si="2"/>
        <v>3.4735880324271058</v>
      </c>
      <c r="G11" s="4">
        <f t="shared" si="3"/>
        <v>3.5818769628671716</v>
      </c>
      <c r="I11" s="4">
        <f t="shared" si="4"/>
        <v>1.0345433164678395</v>
      </c>
    </row>
    <row r="12" spans="1:9" x14ac:dyDescent="0.2">
      <c r="A12" s="4">
        <f>IF('True_Odds_Calculator_3-way'!A13="","",'True_Odds_Calculator_3-way'!A13)</f>
        <v>3.16</v>
      </c>
      <c r="B12" s="4">
        <f>IF('True_Odds_Calculator_3-way'!B13="","",'True_Odds_Calculator_3-way'!B13)</f>
        <v>3.01</v>
      </c>
      <c r="C12" s="4">
        <f>IF('True_Odds_Calculator_3-way'!C13="","",'True_Odds_Calculator_3-way'!C13)</f>
        <v>2.6</v>
      </c>
      <c r="D12" s="4">
        <f t="shared" si="0"/>
        <v>3.3296994439178551E-2</v>
      </c>
      <c r="E12" s="4">
        <f t="shared" si="1"/>
        <v>3.2748585715193754</v>
      </c>
      <c r="F12" s="4">
        <f t="shared" si="2"/>
        <v>3.1140335855100778</v>
      </c>
      <c r="G12" s="4">
        <f t="shared" si="3"/>
        <v>2.6772587126723479</v>
      </c>
      <c r="I12" s="4">
        <f t="shared" si="4"/>
        <v>1.0332969944391786</v>
      </c>
    </row>
    <row r="13" spans="1:9" x14ac:dyDescent="0.2">
      <c r="A13" s="4">
        <f>IF('True_Odds_Calculator_3-way'!A14="","",'True_Odds_Calculator_3-way'!A14)</f>
        <v>4.84</v>
      </c>
      <c r="B13" s="4">
        <f>IF('True_Odds_Calculator_3-way'!B14="","",'True_Odds_Calculator_3-way'!B14)</f>
        <v>3.74</v>
      </c>
      <c r="C13" s="4">
        <f>IF('True_Odds_Calculator_3-way'!C14="","",'True_Odds_Calculator_3-way'!C14)</f>
        <v>1.78</v>
      </c>
      <c r="D13" s="4">
        <f t="shared" si="0"/>
        <v>3.5789002201307651E-2</v>
      </c>
      <c r="E13" s="4">
        <f t="shared" si="1"/>
        <v>5.1365842709239358</v>
      </c>
      <c r="F13" s="4">
        <f t="shared" si="2"/>
        <v>3.9146602232391055</v>
      </c>
      <c r="G13" s="4">
        <f t="shared" si="3"/>
        <v>1.8186180040927422</v>
      </c>
      <c r="I13" s="4">
        <f t="shared" si="4"/>
        <v>1.0357890022013077</v>
      </c>
    </row>
    <row r="14" spans="1:9" x14ac:dyDescent="0.2">
      <c r="A14" s="4">
        <f>IF('True_Odds_Calculator_3-way'!A15="","",'True_Odds_Calculator_3-way'!A15)</f>
        <v>4.51</v>
      </c>
      <c r="B14" s="4">
        <f>IF('True_Odds_Calculator_3-way'!B15="","",'True_Odds_Calculator_3-way'!B15)</f>
        <v>2.87</v>
      </c>
      <c r="C14" s="4">
        <f>IF('True_Odds_Calculator_3-way'!C15="","",'True_Odds_Calculator_3-way'!C15)</f>
        <v>2.16</v>
      </c>
      <c r="D14" s="4">
        <f t="shared" si="0"/>
        <v>3.3124508734264868E-2</v>
      </c>
      <c r="E14" s="4">
        <f t="shared" si="1"/>
        <v>4.7463550898814884</v>
      </c>
      <c r="F14" s="4">
        <f t="shared" si="2"/>
        <v>2.963924127659328</v>
      </c>
      <c r="G14" s="4">
        <f t="shared" si="3"/>
        <v>2.2127738742168841</v>
      </c>
      <c r="I14" s="4">
        <f t="shared" si="4"/>
        <v>1.0331245087342649</v>
      </c>
    </row>
    <row r="15" spans="1:9" x14ac:dyDescent="0.2">
      <c r="A15" s="4">
        <f>IF('True_Odds_Calculator_3-way'!A16="","",'True_Odds_Calculator_3-way'!A16)</f>
        <v>1.64</v>
      </c>
      <c r="B15" s="4">
        <f>IF('True_Odds_Calculator_3-way'!B16="","",'True_Odds_Calculator_3-way'!B16)</f>
        <v>3.86</v>
      </c>
      <c r="C15" s="4">
        <f>IF('True_Odds_Calculator_3-way'!C16="","",'True_Odds_Calculator_3-way'!C16)</f>
        <v>6.15</v>
      </c>
      <c r="D15" s="4">
        <f t="shared" si="0"/>
        <v>3.1425081090189266E-2</v>
      </c>
      <c r="E15" s="4">
        <f t="shared" si="1"/>
        <v>1.6686660887087326</v>
      </c>
      <c r="F15" s="4">
        <f t="shared" si="2"/>
        <v>4.0226502485314066</v>
      </c>
      <c r="G15" s="4">
        <f t="shared" si="3"/>
        <v>6.5734724016983597</v>
      </c>
      <c r="I15" s="4">
        <f t="shared" si="4"/>
        <v>1.0314250810901893</v>
      </c>
    </row>
    <row r="16" spans="1:9" x14ac:dyDescent="0.2">
      <c r="A16" s="4">
        <f>IF('True_Odds_Calculator_3-way'!A17="","",'True_Odds_Calculator_3-way'!A17)</f>
        <v>2.0499999999999998</v>
      </c>
      <c r="B16" s="4">
        <f>IF('True_Odds_Calculator_3-way'!B17="","",'True_Odds_Calculator_3-way'!B17)</f>
        <v>3.46</v>
      </c>
      <c r="C16" s="4">
        <f>IF('True_Odds_Calculator_3-way'!C17="","",'True_Odds_Calculator_3-way'!C17)</f>
        <v>3.97</v>
      </c>
      <c r="D16" s="4">
        <f t="shared" si="0"/>
        <v>2.8711387854986059E-2</v>
      </c>
      <c r="E16" s="4">
        <f t="shared" si="1"/>
        <v>2.0910247521603282</v>
      </c>
      <c r="F16" s="4">
        <f t="shared" si="2"/>
        <v>3.5784976581108747</v>
      </c>
      <c r="G16" s="4">
        <f t="shared" si="3"/>
        <v>4.1267965478143926</v>
      </c>
      <c r="I16" s="4">
        <f t="shared" si="4"/>
        <v>1.0287113878549861</v>
      </c>
    </row>
    <row r="17" spans="1:9" x14ac:dyDescent="0.2">
      <c r="A17" s="4">
        <f>IF('True_Odds_Calculator_3-way'!A18="","",'True_Odds_Calculator_3-way'!A18)</f>
        <v>1.85</v>
      </c>
      <c r="B17" s="4">
        <f>IF('True_Odds_Calculator_3-way'!B18="","",'True_Odds_Calculator_3-way'!B18)</f>
        <v>3.39</v>
      </c>
      <c r="C17" s="4">
        <f>IF('True_Odds_Calculator_3-way'!C18="","",'True_Odds_Calculator_3-way'!C18)</f>
        <v>4.68</v>
      </c>
      <c r="D17" s="4">
        <f t="shared" si="0"/>
        <v>4.9201004953217442E-2</v>
      </c>
      <c r="E17" s="4">
        <f t="shared" si="1"/>
        <v>1.9078864574774572</v>
      </c>
      <c r="F17" s="4">
        <f t="shared" si="2"/>
        <v>3.5895697988415782</v>
      </c>
      <c r="G17" s="4">
        <f t="shared" si="3"/>
        <v>5.0690691416787859</v>
      </c>
      <c r="I17" s="4">
        <f t="shared" si="4"/>
        <v>1.0492010049532174</v>
      </c>
    </row>
    <row r="18" spans="1:9" x14ac:dyDescent="0.2">
      <c r="A18" s="4">
        <f>IF('True_Odds_Calculator_3-way'!A19="","",'True_Odds_Calculator_3-way'!A19)</f>
        <v>2.6</v>
      </c>
      <c r="B18" s="4">
        <f>IF('True_Odds_Calculator_3-way'!B19="","",'True_Odds_Calculator_3-way'!B19)</f>
        <v>3.56</v>
      </c>
      <c r="C18" s="4">
        <f>IF('True_Odds_Calculator_3-way'!C19="","",'True_Odds_Calculator_3-way'!C19)</f>
        <v>2.42</v>
      </c>
      <c r="D18" s="4">
        <f t="shared" si="0"/>
        <v>7.8737401515746708E-2</v>
      </c>
      <c r="E18" s="4">
        <f t="shared" si="1"/>
        <v>2.7904153821622195</v>
      </c>
      <c r="F18" s="4">
        <f t="shared" si="2"/>
        <v>3.9269111377066346</v>
      </c>
      <c r="G18" s="4">
        <f t="shared" si="3"/>
        <v>2.5841306367557388</v>
      </c>
      <c r="I18" s="4">
        <f t="shared" si="4"/>
        <v>1.0787374015157467</v>
      </c>
    </row>
    <row r="19" spans="1:9" x14ac:dyDescent="0.2">
      <c r="A19" s="4">
        <f>IF('True_Odds_Calculator_3-way'!A20="","",'True_Odds_Calculator_3-way'!A20)</f>
        <v>2.2000000000000002</v>
      </c>
      <c r="B19" s="4">
        <f>IF('True_Odds_Calculator_3-way'!B20="","",'True_Odds_Calculator_3-way'!B20)</f>
        <v>3.08</v>
      </c>
      <c r="C19" s="4">
        <f>IF('True_Odds_Calculator_3-way'!C20="","",'True_Odds_Calculator_3-way'!C20)</f>
        <v>4.0199999999999996</v>
      </c>
      <c r="D19" s="4">
        <f t="shared" si="0"/>
        <v>2.7976998126251873E-2</v>
      </c>
      <c r="E19" s="4">
        <f t="shared" si="1"/>
        <v>2.2460816563467492</v>
      </c>
      <c r="F19" s="4">
        <f t="shared" si="2"/>
        <v>3.1710831853571917</v>
      </c>
      <c r="G19" s="4">
        <f t="shared" si="3"/>
        <v>4.1765764145003139</v>
      </c>
      <c r="I19" s="4">
        <f t="shared" si="4"/>
        <v>1.0279769981262519</v>
      </c>
    </row>
    <row r="20" spans="1:9" x14ac:dyDescent="0.2">
      <c r="A20" s="4">
        <f>IF('True_Odds_Calculator_3-way'!A21="","",'True_Odds_Calculator_3-way'!A21)</f>
        <v>5.73</v>
      </c>
      <c r="B20" s="4">
        <f>IF('True_Odds_Calculator_3-way'!B21="","",'True_Odds_Calculator_3-way'!B21)</f>
        <v>4.34</v>
      </c>
      <c r="C20" s="4">
        <f>IF('True_Odds_Calculator_3-way'!C21="","",'True_Odds_Calculator_3-way'!C21)</f>
        <v>1.6</v>
      </c>
      <c r="D20" s="4">
        <f t="shared" si="0"/>
        <v>2.9934816351806726E-2</v>
      </c>
      <c r="E20" s="4">
        <f t="shared" si="1"/>
        <v>6.0774831321547058</v>
      </c>
      <c r="F20" s="4">
        <f t="shared" si="2"/>
        <v>4.5364543349806858</v>
      </c>
      <c r="G20" s="4">
        <f t="shared" si="3"/>
        <v>1.6259588152155082</v>
      </c>
      <c r="I20" s="4">
        <f t="shared" si="4"/>
        <v>1.0299348163518067</v>
      </c>
    </row>
    <row r="21" spans="1:9" x14ac:dyDescent="0.2">
      <c r="A21" s="4">
        <f>IF('True_Odds_Calculator_3-way'!A22="","",'True_Odds_Calculator_3-way'!A22)</f>
        <v>2.6</v>
      </c>
      <c r="B21" s="4">
        <f>IF('True_Odds_Calculator_3-way'!B22="","",'True_Odds_Calculator_3-way'!B22)</f>
        <v>3.73</v>
      </c>
      <c r="C21" s="4">
        <f>IF('True_Odds_Calculator_3-way'!C22="","",'True_Odds_Calculator_3-way'!C22)</f>
        <v>2.71</v>
      </c>
      <c r="D21" s="4">
        <f t="shared" si="0"/>
        <v>2.1715589397593327E-2</v>
      </c>
      <c r="E21" s="4">
        <f t="shared" si="1"/>
        <v>2.6498710433290387</v>
      </c>
      <c r="F21" s="4">
        <f t="shared" si="2"/>
        <v>3.8335035065404854</v>
      </c>
      <c r="G21" s="4">
        <f t="shared" si="3"/>
        <v>2.7642241705722483</v>
      </c>
      <c r="I21" s="4">
        <f t="shared" si="4"/>
        <v>1.0217155893975933</v>
      </c>
    </row>
    <row r="22" spans="1:9" x14ac:dyDescent="0.2">
      <c r="A22" s="4">
        <f>IF('True_Odds_Calculator_3-way'!A23="","",'True_Odds_Calculator_3-way'!A23)</f>
        <v>1.55</v>
      </c>
      <c r="B22" s="4">
        <f>IF('True_Odds_Calculator_3-way'!B23="","",'True_Odds_Calculator_3-way'!B23)</f>
        <v>4.4400000000000004</v>
      </c>
      <c r="C22" s="4">
        <f>IF('True_Odds_Calculator_3-way'!C23="","",'True_Odds_Calculator_3-way'!C23)</f>
        <v>6.52</v>
      </c>
      <c r="D22" s="4">
        <f t="shared" si="0"/>
        <v>2.3760748676640242E-2</v>
      </c>
      <c r="E22" s="4">
        <f t="shared" si="1"/>
        <v>1.569264902965998</v>
      </c>
      <c r="F22" s="4">
        <f t="shared" si="2"/>
        <v>4.6018274405986084</v>
      </c>
      <c r="G22" s="4">
        <f t="shared" si="3"/>
        <v>6.8750265579289715</v>
      </c>
      <c r="I22" s="4">
        <f t="shared" si="4"/>
        <v>1.0237607486766402</v>
      </c>
    </row>
    <row r="23" spans="1:9" x14ac:dyDescent="0.2">
      <c r="A23" s="4">
        <f>IF('True_Odds_Calculator_3-way'!A24="","",'True_Odds_Calculator_3-way'!A24)</f>
        <v>1.88</v>
      </c>
      <c r="B23" s="4">
        <f>IF('True_Odds_Calculator_3-way'!B24="","",'True_Odds_Calculator_3-way'!B24)</f>
        <v>3.9</v>
      </c>
      <c r="C23" s="4">
        <f>IF('True_Odds_Calculator_3-way'!C24="","",'True_Odds_Calculator_3-way'!C24)</f>
        <v>4.28</v>
      </c>
      <c r="D23" s="4">
        <f t="shared" si="0"/>
        <v>2.1970009840361682E-2</v>
      </c>
      <c r="E23" s="4">
        <f t="shared" si="1"/>
        <v>1.906244937894034</v>
      </c>
      <c r="F23" s="4">
        <f t="shared" si="2"/>
        <v>4.0146628366345745</v>
      </c>
      <c r="G23" s="4">
        <f t="shared" si="3"/>
        <v>4.4184927083489773</v>
      </c>
      <c r="I23" s="4">
        <f t="shared" si="4"/>
        <v>1.0219700098403617</v>
      </c>
    </row>
    <row r="24" spans="1:9" x14ac:dyDescent="0.2">
      <c r="A24" s="4">
        <f>IF('True_Odds_Calculator_3-way'!A25="","",'True_Odds_Calculator_3-way'!A25)</f>
        <v>8.94</v>
      </c>
      <c r="B24" s="4">
        <f>IF('True_Odds_Calculator_3-way'!B25="","",'True_Odds_Calculator_3-way'!B25)</f>
        <v>5.39</v>
      </c>
      <c r="C24" s="4">
        <f>IF('True_Odds_Calculator_3-way'!C25="","",'True_Odds_Calculator_3-way'!C25)</f>
        <v>1.37</v>
      </c>
      <c r="D24" s="4">
        <f t="shared" si="0"/>
        <v>2.7312587522817733E-2</v>
      </c>
      <c r="E24" s="4">
        <f t="shared" si="1"/>
        <v>9.7321112370307361</v>
      </c>
      <c r="F24" s="4">
        <f t="shared" si="2"/>
        <v>5.6681450341842678</v>
      </c>
      <c r="G24" s="4">
        <f t="shared" si="3"/>
        <v>1.3873034872146355</v>
      </c>
      <c r="I24" s="4">
        <f t="shared" si="4"/>
        <v>1.0273125875228177</v>
      </c>
    </row>
    <row r="25" spans="1:9" x14ac:dyDescent="0.2">
      <c r="A25" s="4">
        <f>IF('True_Odds_Calculator_3-way'!A26="","",'True_Odds_Calculator_3-way'!A26)</f>
        <v>1.56</v>
      </c>
      <c r="B25" s="4">
        <f>IF('True_Odds_Calculator_3-way'!B26="","",'True_Odds_Calculator_3-way'!B26)</f>
        <v>4.12</v>
      </c>
      <c r="C25" s="4">
        <f>IF('True_Odds_Calculator_3-way'!C26="","",'True_Odds_Calculator_3-way'!C26)</f>
        <v>6.99</v>
      </c>
      <c r="D25" s="4">
        <f t="shared" si="0"/>
        <v>2.6805604079657153E-2</v>
      </c>
      <c r="E25" s="4">
        <f t="shared" si="1"/>
        <v>1.5820520881929372</v>
      </c>
      <c r="F25" s="4">
        <f t="shared" si="2"/>
        <v>4.2774665009231665</v>
      </c>
      <c r="G25" s="4">
        <f t="shared" si="3"/>
        <v>7.4556584911221391</v>
      </c>
      <c r="I25" s="4">
        <f t="shared" si="4"/>
        <v>1.0268056040796572</v>
      </c>
    </row>
    <row r="26" spans="1:9" x14ac:dyDescent="0.2">
      <c r="A26" s="4">
        <f>IF('True_Odds_Calculator_3-way'!A27="","",'True_Odds_Calculator_3-way'!A27)</f>
        <v>1.39</v>
      </c>
      <c r="B26" s="4">
        <f>IF('True_Odds_Calculator_3-way'!B27="","",'True_Odds_Calculator_3-way'!B27)</f>
        <v>5.76</v>
      </c>
      <c r="C26" s="4">
        <f>IF('True_Odds_Calculator_3-way'!C27="","",'True_Odds_Calculator_3-way'!C27)</f>
        <v>7.6</v>
      </c>
      <c r="D26" s="4">
        <f t="shared" si="0"/>
        <v>2.4614518911186822E-2</v>
      </c>
      <c r="E26" s="4">
        <f t="shared" si="1"/>
        <v>1.4060354506007229</v>
      </c>
      <c r="F26" s="4">
        <f t="shared" si="2"/>
        <v>6.0457199783799824</v>
      </c>
      <c r="G26" s="4">
        <f t="shared" si="3"/>
        <v>8.1054284273119297</v>
      </c>
      <c r="I26" s="4">
        <f t="shared" si="4"/>
        <v>1.0246145189111868</v>
      </c>
    </row>
    <row r="27" spans="1:9" x14ac:dyDescent="0.2">
      <c r="A27" s="4">
        <f>IF('True_Odds_Calculator_3-way'!A28="","",'True_Odds_Calculator_3-way'!A28)</f>
        <v>2.5499999999999998</v>
      </c>
      <c r="B27" s="4">
        <f>IF('True_Odds_Calculator_3-way'!B28="","",'True_Odds_Calculator_3-way'!B28)</f>
        <v>3.56</v>
      </c>
      <c r="C27" s="4">
        <f>IF('True_Odds_Calculator_3-way'!C28="","",'True_Odds_Calculator_3-way'!C28)</f>
        <v>2.82</v>
      </c>
      <c r="D27" s="4">
        <f t="shared" si="0"/>
        <v>2.7665668227606632E-2</v>
      </c>
      <c r="E27" s="4">
        <f t="shared" si="1"/>
        <v>2.6114094288349015</v>
      </c>
      <c r="F27" s="4">
        <f t="shared" si="2"/>
        <v>3.6808417638161188</v>
      </c>
      <c r="G27" s="4">
        <f t="shared" si="3"/>
        <v>2.8952942347363466</v>
      </c>
      <c r="I27" s="4">
        <f t="shared" si="4"/>
        <v>1.0276656682276066</v>
      </c>
    </row>
    <row r="28" spans="1:9" x14ac:dyDescent="0.2">
      <c r="A28" s="4">
        <f>IF('True_Odds_Calculator_3-way'!A29="","",'True_Odds_Calculator_3-way'!A29)</f>
        <v>4.18</v>
      </c>
      <c r="B28" s="4">
        <f>IF('True_Odds_Calculator_3-way'!B29="","",'True_Odds_Calculator_3-way'!B29)</f>
        <v>3.89</v>
      </c>
      <c r="C28" s="4">
        <f>IF('True_Odds_Calculator_3-way'!C29="","",'True_Odds_Calculator_3-way'!C29)</f>
        <v>1.88</v>
      </c>
      <c r="D28" s="4">
        <f t="shared" si="0"/>
        <v>2.8218752118146728E-2</v>
      </c>
      <c r="E28" s="4">
        <f t="shared" si="1"/>
        <v>4.3510761695605664</v>
      </c>
      <c r="F28" s="4">
        <f t="shared" si="2"/>
        <v>4.0377422622603438</v>
      </c>
      <c r="G28" s="4">
        <f t="shared" si="3"/>
        <v>1.9138439403200167</v>
      </c>
      <c r="I28" s="4">
        <f t="shared" si="4"/>
        <v>1.0282187521181467</v>
      </c>
    </row>
    <row r="29" spans="1:9" x14ac:dyDescent="0.2">
      <c r="A29" s="4">
        <f>IF('True_Odds_Calculator_3-way'!A30="","",'True_Odds_Calculator_3-way'!A30)</f>
        <v>2.8</v>
      </c>
      <c r="B29" s="4">
        <f>IF('True_Odds_Calculator_3-way'!B30="","",'True_Odds_Calculator_3-way'!B30)</f>
        <v>3.57</v>
      </c>
      <c r="C29" s="4">
        <f>IF('True_Odds_Calculator_3-way'!C30="","",'True_Odds_Calculator_3-way'!C30)</f>
        <v>2.56</v>
      </c>
      <c r="D29" s="4">
        <f t="shared" si="0"/>
        <v>2.787990196078427E-2</v>
      </c>
      <c r="E29" s="4">
        <f t="shared" si="1"/>
        <v>2.8748060227320384</v>
      </c>
      <c r="F29" s="4">
        <f t="shared" si="2"/>
        <v>3.6925065991488437</v>
      </c>
      <c r="G29" s="4">
        <f t="shared" si="3"/>
        <v>2.6223888591322977</v>
      </c>
      <c r="I29" s="4">
        <f t="shared" si="4"/>
        <v>1.0278799019607843</v>
      </c>
    </row>
    <row r="30" spans="1:9" x14ac:dyDescent="0.2">
      <c r="A30" s="4">
        <f>IF('True_Odds_Calculator_3-way'!A31="","",'True_Odds_Calculator_3-way'!A31)</f>
        <v>2.36</v>
      </c>
      <c r="B30" s="4">
        <f>IF('True_Odds_Calculator_3-way'!B31="","",'True_Odds_Calculator_3-way'!B31)</f>
        <v>3.77</v>
      </c>
      <c r="C30" s="4">
        <f>IF('True_Odds_Calculator_3-way'!C31="","",'True_Odds_Calculator_3-way'!C31)</f>
        <v>2.95</v>
      </c>
      <c r="D30" s="4">
        <f t="shared" si="0"/>
        <v>2.7963853796700189E-2</v>
      </c>
      <c r="E30" s="4">
        <f t="shared" si="1"/>
        <v>2.4130835714027414</v>
      </c>
      <c r="F30" s="4">
        <f t="shared" si="2"/>
        <v>3.9073076472654886</v>
      </c>
      <c r="G30" s="4">
        <f t="shared" si="3"/>
        <v>3.0334121283753075</v>
      </c>
      <c r="I30" s="4">
        <f t="shared" si="4"/>
        <v>1.0279638537967002</v>
      </c>
    </row>
    <row r="31" spans="1:9" x14ac:dyDescent="0.2">
      <c r="A31" s="4">
        <f>IF('True_Odds_Calculator_3-way'!A32="","",'True_Odds_Calculator_3-way'!A32)</f>
        <v>2.13</v>
      </c>
      <c r="B31" s="4">
        <f>IF('True_Odds_Calculator_3-way'!B32="","",'True_Odds_Calculator_3-way'!B32)</f>
        <v>3.64</v>
      </c>
      <c r="C31" s="4">
        <f>IF('True_Odds_Calculator_3-way'!C32="","",'True_Odds_Calculator_3-way'!C32)</f>
        <v>3.58</v>
      </c>
      <c r="D31" s="4">
        <f t="shared" si="0"/>
        <v>2.3538451738939647E-2</v>
      </c>
      <c r="E31" s="4">
        <f t="shared" si="1"/>
        <v>2.1662022230028852</v>
      </c>
      <c r="F31" s="4">
        <f t="shared" si="2"/>
        <v>3.7470146951408947</v>
      </c>
      <c r="G31" s="4">
        <f t="shared" si="3"/>
        <v>3.6834656742806064</v>
      </c>
      <c r="I31" s="4">
        <f t="shared" si="4"/>
        <v>1.0235384517389396</v>
      </c>
    </row>
    <row r="32" spans="1:9" x14ac:dyDescent="0.2">
      <c r="A32" s="4">
        <f>IF('True_Odds_Calculator_3-way'!A33="","",'True_Odds_Calculator_3-way'!A33)</f>
        <v>2.95</v>
      </c>
      <c r="B32" s="4">
        <f>IF('True_Odds_Calculator_3-way'!B33="","",'True_Odds_Calculator_3-way'!B33)</f>
        <v>3.43</v>
      </c>
      <c r="C32" s="4">
        <f>IF('True_Odds_Calculator_3-way'!C33="","",'True_Odds_Calculator_3-way'!C33)</f>
        <v>2.5499999999999998</v>
      </c>
      <c r="D32" s="4">
        <f t="shared" si="0"/>
        <v>2.2685103096928838E-2</v>
      </c>
      <c r="E32" s="4">
        <f t="shared" si="1"/>
        <v>3.0173071244738918</v>
      </c>
      <c r="F32" s="4">
        <f t="shared" si="2"/>
        <v>3.5213314878987183</v>
      </c>
      <c r="G32" s="4">
        <f t="shared" si="3"/>
        <v>2.6001367140099108</v>
      </c>
      <c r="I32" s="4">
        <f t="shared" si="4"/>
        <v>1.0226851030969288</v>
      </c>
    </row>
    <row r="33" spans="1:9" x14ac:dyDescent="0.2">
      <c r="A33" s="4">
        <f>IF('True_Odds_Calculator_3-way'!A34="","",'True_Odds_Calculator_3-way'!A34)</f>
        <v>1.1299999999999999</v>
      </c>
      <c r="B33" s="4">
        <f>IF('True_Odds_Calculator_3-way'!B34="","",'True_Odds_Calculator_3-way'!B34)</f>
        <v>9.68</v>
      </c>
      <c r="C33" s="4">
        <f>IF('True_Odds_Calculator_3-way'!C34="","",'True_Odds_Calculator_3-way'!C34)</f>
        <v>27.79</v>
      </c>
      <c r="D33" s="4">
        <f t="shared" si="0"/>
        <v>2.4245704302891191E-2</v>
      </c>
      <c r="E33" s="4">
        <f t="shared" si="1"/>
        <v>1.1404148944715957</v>
      </c>
      <c r="F33" s="4">
        <f t="shared" si="2"/>
        <v>10.501567057052121</v>
      </c>
      <c r="G33" s="4">
        <f t="shared" si="3"/>
        <v>35.839383681752366</v>
      </c>
      <c r="I33" s="4">
        <f t="shared" si="4"/>
        <v>1.0242457043028912</v>
      </c>
    </row>
    <row r="34" spans="1:9" x14ac:dyDescent="0.2">
      <c r="A34" s="4">
        <f>IF('True_Odds_Calculator_3-way'!A35="","",'True_Odds_Calculator_3-way'!A35)</f>
        <v>3.62</v>
      </c>
      <c r="B34" s="4">
        <f>IF('True_Odds_Calculator_3-way'!B35="","",'True_Odds_Calculator_3-way'!B35)</f>
        <v>3.39</v>
      </c>
      <c r="C34" s="4">
        <f>IF('True_Odds_Calculator_3-way'!C35="","",'True_Odds_Calculator_3-way'!C35)</f>
        <v>2.2200000000000002</v>
      </c>
      <c r="D34" s="4">
        <f t="shared" si="0"/>
        <v>2.1678795110565474E-2</v>
      </c>
      <c r="E34" s="4">
        <f t="shared" si="1"/>
        <v>3.7172395650553174</v>
      </c>
      <c r="F34" s="4">
        <f t="shared" si="2"/>
        <v>3.4751304031924355</v>
      </c>
      <c r="G34" s="4">
        <f t="shared" si="3"/>
        <v>2.2561945690460203</v>
      </c>
      <c r="I34" s="4">
        <f t="shared" si="4"/>
        <v>1.0216787951105655</v>
      </c>
    </row>
    <row r="35" spans="1:9" x14ac:dyDescent="0.2">
      <c r="A35" s="4">
        <f>IF('True_Odds_Calculator_3-way'!A36="","",'True_Odds_Calculator_3-way'!A36)</f>
        <v>4.3899999999999997</v>
      </c>
      <c r="B35" s="4">
        <f>IF('True_Odds_Calculator_3-way'!B36="","",'True_Odds_Calculator_3-way'!B36)</f>
        <v>3.78</v>
      </c>
      <c r="C35" s="4">
        <f>IF('True_Odds_Calculator_3-way'!C36="","",'True_Odds_Calculator_3-way'!C36)</f>
        <v>1.88</v>
      </c>
      <c r="D35" s="4">
        <f t="shared" si="0"/>
        <v>2.4255590969108232E-2</v>
      </c>
      <c r="E35" s="4">
        <f t="shared" si="1"/>
        <v>4.5515528854084639</v>
      </c>
      <c r="F35" s="4">
        <f t="shared" si="2"/>
        <v>3.8991665005755975</v>
      </c>
      <c r="G35" s="4">
        <f t="shared" si="3"/>
        <v>1.9090173895037021</v>
      </c>
      <c r="I35" s="4">
        <f t="shared" si="4"/>
        <v>1.0242555909691082</v>
      </c>
    </row>
    <row r="36" spans="1:9" x14ac:dyDescent="0.2">
      <c r="A36" s="4">
        <f>IF('True_Odds_Calculator_3-way'!A37="","",'True_Odds_Calculator_3-way'!A37)</f>
        <v>1.94</v>
      </c>
      <c r="B36" s="4">
        <f>IF('True_Odds_Calculator_3-way'!B37="","",'True_Odds_Calculator_3-way'!B37)</f>
        <v>3.57</v>
      </c>
      <c r="C36" s="4">
        <f>IF('True_Odds_Calculator_3-way'!C37="","",'True_Odds_Calculator_3-way'!C37)</f>
        <v>4.2699999999999996</v>
      </c>
      <c r="D36" s="4">
        <f t="shared" si="0"/>
        <v>2.976799981442646E-2</v>
      </c>
      <c r="E36" s="4">
        <f t="shared" si="1"/>
        <v>1.9780779475033161</v>
      </c>
      <c r="F36" s="4">
        <f t="shared" si="2"/>
        <v>3.7011077438108098</v>
      </c>
      <c r="G36" s="4">
        <f t="shared" si="3"/>
        <v>4.4589236423098759</v>
      </c>
      <c r="I36" s="4">
        <f t="shared" si="4"/>
        <v>1.0297679998144265</v>
      </c>
    </row>
    <row r="37" spans="1:9" x14ac:dyDescent="0.2">
      <c r="A37" s="4">
        <f>IF('True_Odds_Calculator_3-way'!A38="","",'True_Odds_Calculator_3-way'!A38)</f>
        <v>3.49</v>
      </c>
      <c r="B37" s="4">
        <f>IF('True_Odds_Calculator_3-way'!B38="","",'True_Odds_Calculator_3-way'!B38)</f>
        <v>3.43</v>
      </c>
      <c r="C37" s="4">
        <f>IF('True_Odds_Calculator_3-way'!C38="","",'True_Odds_Calculator_3-way'!C38)</f>
        <v>2.2200000000000002</v>
      </c>
      <c r="D37" s="4">
        <f t="shared" si="0"/>
        <v>2.852859124422169E-2</v>
      </c>
      <c r="E37" s="4">
        <f t="shared" si="1"/>
        <v>3.6098030875608202</v>
      </c>
      <c r="F37" s="4">
        <f t="shared" si="2"/>
        <v>3.5456509408343795</v>
      </c>
      <c r="G37" s="4">
        <f t="shared" si="3"/>
        <v>2.2678775195529921</v>
      </c>
      <c r="I37" s="4">
        <f t="shared" si="4"/>
        <v>1.0285285912442217</v>
      </c>
    </row>
    <row r="38" spans="1:9" x14ac:dyDescent="0.2">
      <c r="A38" s="4">
        <f>IF('True_Odds_Calculator_3-way'!A39="","",'True_Odds_Calculator_3-way'!A39)</f>
        <v>2.3199999999999998</v>
      </c>
      <c r="B38" s="4">
        <f>IF('True_Odds_Calculator_3-way'!B39="","",'True_Odds_Calculator_3-way'!B39)</f>
        <v>3.8</v>
      </c>
      <c r="C38" s="4">
        <f>IF('True_Odds_Calculator_3-way'!C39="","",'True_Odds_Calculator_3-way'!C39)</f>
        <v>3</v>
      </c>
      <c r="D38" s="4">
        <f t="shared" si="0"/>
        <v>2.7525710828796068E-2</v>
      </c>
      <c r="E38" s="4">
        <f t="shared" si="1"/>
        <v>2.3704588910133841</v>
      </c>
      <c r="F38" s="4">
        <f t="shared" si="2"/>
        <v>3.9372766971020239</v>
      </c>
      <c r="G38" s="4">
        <f t="shared" si="3"/>
        <v>3.084914463452566</v>
      </c>
      <c r="I38" s="4">
        <f t="shared" si="4"/>
        <v>1.0275257108287961</v>
      </c>
    </row>
    <row r="39" spans="1:9" x14ac:dyDescent="0.2">
      <c r="A39" s="4">
        <f>IF('True_Odds_Calculator_3-way'!A40="","",'True_Odds_Calculator_3-way'!A40)</f>
        <v>2.08</v>
      </c>
      <c r="B39" s="4">
        <f>IF('True_Odds_Calculator_3-way'!B40="","",'True_Odds_Calculator_3-way'!B40)</f>
        <v>3.59</v>
      </c>
      <c r="C39" s="4">
        <f>IF('True_Odds_Calculator_3-way'!C40="","",'True_Odds_Calculator_3-way'!C40)</f>
        <v>3.72</v>
      </c>
      <c r="D39" s="4">
        <f t="shared" si="0"/>
        <v>2.8137967103732286E-2</v>
      </c>
      <c r="E39" s="4">
        <f t="shared" si="1"/>
        <v>2.1213861013516762</v>
      </c>
      <c r="F39" s="4">
        <f t="shared" si="2"/>
        <v>3.7150937730259805</v>
      </c>
      <c r="G39" s="4">
        <f t="shared" si="3"/>
        <v>3.8544872188619572</v>
      </c>
      <c r="I39" s="4">
        <f t="shared" si="4"/>
        <v>1.0281379671037323</v>
      </c>
    </row>
    <row r="40" spans="1:9" x14ac:dyDescent="0.2">
      <c r="A40" s="4">
        <f>IF('True_Odds_Calculator_3-way'!A41="","",'True_Odds_Calculator_3-way'!A41)</f>
        <v>2.7</v>
      </c>
      <c r="B40" s="4">
        <f>IF('True_Odds_Calculator_3-way'!B41="","",'True_Odds_Calculator_3-way'!B41)</f>
        <v>3.3</v>
      </c>
      <c r="C40" s="4">
        <f>IF('True_Odds_Calculator_3-way'!C41="","",'True_Odds_Calculator_3-way'!C41)</f>
        <v>2.82</v>
      </c>
      <c r="D40" s="4">
        <f t="shared" si="0"/>
        <v>2.8010602478687696E-2</v>
      </c>
      <c r="E40" s="4">
        <f t="shared" si="1"/>
        <v>2.7698260466962106</v>
      </c>
      <c r="F40" s="4">
        <f t="shared" si="2"/>
        <v>3.4049109683714125</v>
      </c>
      <c r="G40" s="4">
        <f t="shared" si="3"/>
        <v>2.8962583857804827</v>
      </c>
      <c r="I40" s="4">
        <f t="shared" si="4"/>
        <v>1.0280106024786877</v>
      </c>
    </row>
    <row r="41" spans="1:9" x14ac:dyDescent="0.2">
      <c r="A41" s="4">
        <f>IF('True_Odds_Calculator_3-way'!A42="","",'True_Odds_Calculator_3-way'!A42)</f>
        <v>5.32</v>
      </c>
      <c r="B41" s="4">
        <f>IF('True_Odds_Calculator_3-way'!B42="","",'True_Odds_Calculator_3-way'!B42)</f>
        <v>4.03</v>
      </c>
      <c r="C41" s="4">
        <f>IF('True_Odds_Calculator_3-way'!C42="","",'True_Odds_Calculator_3-way'!C42)</f>
        <v>1.68</v>
      </c>
      <c r="D41" s="4">
        <f t="shared" si="0"/>
        <v>3.1346977866502534E-2</v>
      </c>
      <c r="E41" s="4">
        <f t="shared" si="1"/>
        <v>5.6331385130992775</v>
      </c>
      <c r="F41" s="4">
        <f t="shared" si="2"/>
        <v>4.2071612033891661</v>
      </c>
      <c r="G41" s="4">
        <f t="shared" si="3"/>
        <v>1.7100181852341569</v>
      </c>
      <c r="I41" s="4">
        <f t="shared" si="4"/>
        <v>1.0313469778665025</v>
      </c>
    </row>
    <row r="42" spans="1:9" x14ac:dyDescent="0.2">
      <c r="A42" s="4">
        <f>IF('True_Odds_Calculator_3-way'!A43="","",'True_Odds_Calculator_3-way'!A43)</f>
        <v>1.58</v>
      </c>
      <c r="B42" s="4">
        <f>IF('True_Odds_Calculator_3-way'!B43="","",'True_Odds_Calculator_3-way'!B43)</f>
        <v>4.08</v>
      </c>
      <c r="C42" s="4">
        <f>IF('True_Odds_Calculator_3-way'!C43="","",'True_Odds_Calculator_3-way'!C43)</f>
        <v>6.52</v>
      </c>
      <c r="D42" s="4">
        <f t="shared" si="0"/>
        <v>3.1383664749583762E-2</v>
      </c>
      <c r="E42" s="4">
        <f t="shared" si="1"/>
        <v>1.6065543024586584</v>
      </c>
      <c r="F42" s="4">
        <f t="shared" si="2"/>
        <v>4.2619057404975793</v>
      </c>
      <c r="G42" s="4">
        <f t="shared" si="3"/>
        <v>6.9972635044545717</v>
      </c>
      <c r="I42" s="4">
        <f t="shared" si="4"/>
        <v>1.0313836647495838</v>
      </c>
    </row>
    <row r="43" spans="1:9" x14ac:dyDescent="0.2">
      <c r="A43" s="4">
        <f>IF('True_Odds_Calculator_3-way'!A44="","",'True_Odds_Calculator_3-way'!A44)</f>
        <v>2.08</v>
      </c>
      <c r="B43" s="4">
        <f>IF('True_Odds_Calculator_3-way'!B44="","",'True_Odds_Calculator_3-way'!B44)</f>
        <v>3.55</v>
      </c>
      <c r="C43" s="4">
        <f>IF('True_Odds_Calculator_3-way'!C44="","",'True_Odds_Calculator_3-way'!C44)</f>
        <v>3.77</v>
      </c>
      <c r="D43" s="4">
        <f t="shared" si="0"/>
        <v>2.7711361004221668E-2</v>
      </c>
      <c r="E43" s="4">
        <f t="shared" si="1"/>
        <v>2.120746345521531</v>
      </c>
      <c r="F43" s="4">
        <f t="shared" si="2"/>
        <v>3.670357546878749</v>
      </c>
      <c r="G43" s="4">
        <f t="shared" si="3"/>
        <v>3.906023129400606</v>
      </c>
      <c r="I43" s="4">
        <f t="shared" si="4"/>
        <v>1.0277113610042217</v>
      </c>
    </row>
    <row r="44" spans="1:9" x14ac:dyDescent="0.2">
      <c r="A44" s="4">
        <f>IF('True_Odds_Calculator_3-way'!A45="","",'True_Odds_Calculator_3-way'!A45)</f>
        <v>3.28</v>
      </c>
      <c r="B44" s="4">
        <f>IF('True_Odds_Calculator_3-way'!B45="","",'True_Odds_Calculator_3-way'!B45)</f>
        <v>3.43</v>
      </c>
      <c r="C44" s="4">
        <f>IF('True_Odds_Calculator_3-way'!C45="","",'True_Odds_Calculator_3-way'!C45)</f>
        <v>2.3199999999999998</v>
      </c>
      <c r="D44" s="4">
        <f t="shared" si="0"/>
        <v>2.7457721043481653E-2</v>
      </c>
      <c r="E44" s="4">
        <f t="shared" si="1"/>
        <v>3.381514560638117</v>
      </c>
      <c r="F44" s="4">
        <f t="shared" si="2"/>
        <v>3.5411690815103825</v>
      </c>
      <c r="G44" s="4">
        <f t="shared" si="3"/>
        <v>2.3703315512787104</v>
      </c>
      <c r="I44" s="4">
        <f t="shared" si="4"/>
        <v>1.0274577210434817</v>
      </c>
    </row>
    <row r="45" spans="1:9" x14ac:dyDescent="0.2">
      <c r="A45" s="4">
        <f>IF('True_Odds_Calculator_3-way'!A46="","",'True_Odds_Calculator_3-way'!A46)</f>
        <v>2.27</v>
      </c>
      <c r="B45" s="4">
        <f>IF('True_Odds_Calculator_3-way'!B46="","",'True_Odds_Calculator_3-way'!B46)</f>
        <v>3.48</v>
      </c>
      <c r="C45" s="4">
        <f>IF('True_Odds_Calculator_3-way'!C46="","",'True_Odds_Calculator_3-way'!C46)</f>
        <v>3.33</v>
      </c>
      <c r="D45" s="4">
        <f t="shared" si="0"/>
        <v>2.8185256500614209E-2</v>
      </c>
      <c r="E45" s="4">
        <f t="shared" si="1"/>
        <v>2.3194669091324633</v>
      </c>
      <c r="F45" s="4">
        <f t="shared" si="2"/>
        <v>3.597623946314775</v>
      </c>
      <c r="G45" s="4">
        <f t="shared" si="3"/>
        <v>3.4375458022888337</v>
      </c>
      <c r="I45" s="4">
        <f t="shared" si="4"/>
        <v>1.0281852565006142</v>
      </c>
    </row>
    <row r="46" spans="1:9" x14ac:dyDescent="0.2">
      <c r="A46" s="4">
        <f>IF('True_Odds_Calculator_3-way'!A47="","",'True_Odds_Calculator_3-way'!A47)</f>
        <v>2.0099999999999998</v>
      </c>
      <c r="B46" s="4">
        <f>IF('True_Odds_Calculator_3-way'!B47="","",'True_Odds_Calculator_3-way'!B47)</f>
        <v>3.62</v>
      </c>
      <c r="C46" s="4">
        <f>IF('True_Odds_Calculator_3-way'!C47="","",'True_Odds_Calculator_3-way'!C47)</f>
        <v>3.67</v>
      </c>
      <c r="D46" s="4">
        <f t="shared" si="0"/>
        <v>4.623509576629492E-2</v>
      </c>
      <c r="E46" s="4">
        <f t="shared" si="1"/>
        <v>2.0742552720690628</v>
      </c>
      <c r="F46" s="4">
        <f t="shared" si="2"/>
        <v>3.8338943006454902</v>
      </c>
      <c r="G46" s="4">
        <f t="shared" si="3"/>
        <v>3.8900233534560682</v>
      </c>
      <c r="I46" s="4">
        <f t="shared" si="4"/>
        <v>1.0462350957662949</v>
      </c>
    </row>
    <row r="47" spans="1:9" x14ac:dyDescent="0.2">
      <c r="A47" s="4">
        <f>IF('True_Odds_Calculator_3-way'!A48="","",'True_Odds_Calculator_3-way'!A48)</f>
        <v>2.15</v>
      </c>
      <c r="B47" s="4">
        <f>IF('True_Odds_Calculator_3-way'!B48="","",'True_Odds_Calculator_3-way'!B48)</f>
        <v>3.32</v>
      </c>
      <c r="C47" s="4">
        <f>IF('True_Odds_Calculator_3-way'!C48="","",'True_Odds_Calculator_3-way'!C48)</f>
        <v>3.59</v>
      </c>
      <c r="D47" s="4">
        <f t="shared" si="0"/>
        <v>4.4872630380301981E-2</v>
      </c>
      <c r="E47" s="4">
        <f t="shared" si="1"/>
        <v>2.2214386190810282</v>
      </c>
      <c r="F47" s="4">
        <f t="shared" si="2"/>
        <v>3.493483028426374</v>
      </c>
      <c r="G47" s="4">
        <f t="shared" si="3"/>
        <v>3.7937132231747537</v>
      </c>
      <c r="I47" s="4">
        <f t="shared" si="4"/>
        <v>1.044872630380302</v>
      </c>
    </row>
    <row r="48" spans="1:9" x14ac:dyDescent="0.2">
      <c r="A48" s="4">
        <f>IF('True_Odds_Calculator_3-way'!A49="","",'True_Odds_Calculator_3-way'!A49)</f>
        <v>2.88</v>
      </c>
      <c r="B48" s="4">
        <f>IF('True_Odds_Calculator_3-way'!B49="","",'True_Odds_Calculator_3-way'!B49)</f>
        <v>3.71</v>
      </c>
      <c r="C48" s="4">
        <f>IF('True_Odds_Calculator_3-way'!C49="","",'True_Odds_Calculator_3-way'!C49)</f>
        <v>2.34</v>
      </c>
      <c r="D48" s="4">
        <f t="shared" si="0"/>
        <v>4.4114428548390761E-2</v>
      </c>
      <c r="E48" s="4">
        <f t="shared" si="1"/>
        <v>3.0073613043653982</v>
      </c>
      <c r="F48" s="4">
        <f t="shared" si="2"/>
        <v>3.9240774292698908</v>
      </c>
      <c r="G48" s="4">
        <f t="shared" si="3"/>
        <v>2.4233869373152102</v>
      </c>
      <c r="I48" s="4">
        <f t="shared" si="4"/>
        <v>1.0441144285483908</v>
      </c>
    </row>
    <row r="49" spans="1:9" x14ac:dyDescent="0.2">
      <c r="A49" s="4">
        <f>IF('True_Odds_Calculator_3-way'!A50="","",'True_Odds_Calculator_3-way'!A50)</f>
        <v>6.32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1.57</v>
      </c>
      <c r="D49" s="4">
        <f t="shared" si="0"/>
        <v>4.8977629859486171E-2</v>
      </c>
      <c r="E49" s="4">
        <f t="shared" si="1"/>
        <v>7.0471184407104248</v>
      </c>
      <c r="F49" s="4">
        <f t="shared" si="2"/>
        <v>4.210859107002987</v>
      </c>
      <c r="G49" s="4">
        <f t="shared" si="3"/>
        <v>1.6113002457449654</v>
      </c>
      <c r="I49" s="4">
        <f t="shared" si="4"/>
        <v>1.0489776298594862</v>
      </c>
    </row>
    <row r="50" spans="1:9" x14ac:dyDescent="0.2">
      <c r="A50" s="4">
        <f>IF('True_Odds_Calculator_3-way'!A51="","",'True_Odds_Calculator_3-way'!A51)</f>
        <v>3.02</v>
      </c>
      <c r="B50" s="4">
        <f>IF('True_Odds_Calculator_3-way'!B51="","",'True_Odds_Calculator_3-way'!B51)</f>
        <v>3.53</v>
      </c>
      <c r="C50" s="4">
        <f>IF('True_Odds_Calculator_3-way'!C51="","",'True_Odds_Calculator_3-way'!C51)</f>
        <v>2.3199999999999998</v>
      </c>
      <c r="D50" s="4">
        <f t="shared" si="0"/>
        <v>4.5446429553360312E-2</v>
      </c>
      <c r="E50" s="4">
        <f t="shared" si="1"/>
        <v>3.1647871305490796</v>
      </c>
      <c r="F50" s="4">
        <f t="shared" si="2"/>
        <v>3.7294325181682089</v>
      </c>
      <c r="G50" s="4">
        <f t="shared" si="3"/>
        <v>2.4045069718533325</v>
      </c>
      <c r="I50" s="4">
        <f t="shared" si="4"/>
        <v>1.0454464295533603</v>
      </c>
    </row>
    <row r="51" spans="1:9" x14ac:dyDescent="0.2">
      <c r="A51" s="4">
        <f>IF('True_Odds_Calculator_3-way'!A52="","",'True_Odds_Calculator_3-way'!A52)</f>
        <v>2.4700000000000002</v>
      </c>
      <c r="B51" s="4">
        <f>IF('True_Odds_Calculator_3-way'!B52="","",'True_Odds_Calculator_3-way'!B52)</f>
        <v>3.15</v>
      </c>
      <c r="C51" s="4">
        <f>IF('True_Odds_Calculator_3-way'!C52="","",'True_Odds_Calculator_3-way'!C52)</f>
        <v>3.11</v>
      </c>
      <c r="D51" s="4">
        <f t="shared" si="0"/>
        <v>4.3862025415587702E-2</v>
      </c>
      <c r="E51" s="4">
        <f t="shared" si="1"/>
        <v>2.5625412244461385</v>
      </c>
      <c r="F51" s="4">
        <f t="shared" si="2"/>
        <v>3.3020776023022451</v>
      </c>
      <c r="G51" s="4">
        <f t="shared" si="3"/>
        <v>3.2581490119794947</v>
      </c>
      <c r="I51" s="4">
        <f t="shared" si="4"/>
        <v>1.0438620254155877</v>
      </c>
    </row>
    <row r="52" spans="1:9" x14ac:dyDescent="0.2">
      <c r="A52" s="4">
        <f>IF('True_Odds_Calculator_3-way'!A53="","",'True_Odds_Calculator_3-way'!A53)</f>
        <v>1.53</v>
      </c>
      <c r="B52" s="4">
        <f>IF('True_Odds_Calculator_3-way'!B53="","",'True_Odds_Calculator_3-way'!B53)</f>
        <v>4.3</v>
      </c>
      <c r="C52" s="4">
        <f>IF('True_Odds_Calculator_3-way'!C53="","",'True_Odds_Calculator_3-way'!C53)</f>
        <v>6.14</v>
      </c>
      <c r="D52" s="4">
        <f t="shared" si="0"/>
        <v>4.9019360288114378E-2</v>
      </c>
      <c r="E52" s="4">
        <f t="shared" si="1"/>
        <v>1.5692305660306014</v>
      </c>
      <c r="F52" s="4">
        <f t="shared" si="2"/>
        <v>4.6249542981842158</v>
      </c>
      <c r="G52" s="4">
        <f t="shared" si="3"/>
        <v>6.8246964834998955</v>
      </c>
      <c r="I52" s="4">
        <f t="shared" si="4"/>
        <v>1.0490193602881144</v>
      </c>
    </row>
    <row r="53" spans="1:9" x14ac:dyDescent="0.2">
      <c r="A53" s="4">
        <f>IF('True_Odds_Calculator_3-way'!A54="","",'True_Odds_Calculator_3-way'!A54)</f>
        <v>1.7</v>
      </c>
      <c r="B53" s="4">
        <f>IF('True_Odds_Calculator_3-way'!B54="","",'True_Odds_Calculator_3-way'!B54)</f>
        <v>3.73</v>
      </c>
      <c r="C53" s="4">
        <f>IF('True_Odds_Calculator_3-way'!C54="","",'True_Odds_Calculator_3-way'!C54)</f>
        <v>5.17</v>
      </c>
      <c r="D53" s="4">
        <f t="shared" si="0"/>
        <v>4.9755406541872382E-2</v>
      </c>
      <c r="E53" s="4">
        <f t="shared" si="1"/>
        <v>1.7493216523242046</v>
      </c>
      <c r="F53" s="4">
        <f t="shared" si="2"/>
        <v>3.9759632468961077</v>
      </c>
      <c r="G53" s="4">
        <f t="shared" si="3"/>
        <v>5.6548784000800394</v>
      </c>
      <c r="I53" s="4">
        <f t="shared" si="4"/>
        <v>1.0497554065418724</v>
      </c>
    </row>
    <row r="54" spans="1:9" x14ac:dyDescent="0.2">
      <c r="A54" s="4">
        <f>IF('True_Odds_Calculator_3-way'!A55="","",'True_Odds_Calculator_3-way'!A55)</f>
        <v>2.0699999999999998</v>
      </c>
      <c r="B54" s="4">
        <f>IF('True_Odds_Calculator_3-way'!B55="","",'True_Odds_Calculator_3-way'!B55)</f>
        <v>3.66</v>
      </c>
      <c r="C54" s="4">
        <f>IF('True_Odds_Calculator_3-way'!C55="","",'True_Odds_Calculator_3-way'!C55)</f>
        <v>3.45</v>
      </c>
      <c r="D54" s="4">
        <f t="shared" si="0"/>
        <v>4.6170903619228598E-2</v>
      </c>
      <c r="E54" s="4">
        <f t="shared" si="1"/>
        <v>2.1381159338488454</v>
      </c>
      <c r="F54" s="4">
        <f t="shared" si="2"/>
        <v>3.878468311661718</v>
      </c>
      <c r="G54" s="4">
        <f t="shared" si="3"/>
        <v>3.6434548427430995</v>
      </c>
      <c r="I54" s="4">
        <f t="shared" si="4"/>
        <v>1.0461709036192286</v>
      </c>
    </row>
    <row r="55" spans="1:9" x14ac:dyDescent="0.2">
      <c r="A55" s="4">
        <f>IF('True_Odds_Calculator_3-way'!A56="","",'True_Odds_Calculator_3-way'!A56)</f>
        <v>1.36</v>
      </c>
      <c r="B55" s="4">
        <f>IF('True_Odds_Calculator_3-way'!B56="","",'True_Odds_Calculator_3-way'!B56)</f>
        <v>5.0199999999999996</v>
      </c>
      <c r="C55" s="4">
        <f>IF('True_Odds_Calculator_3-way'!C56="","",'True_Odds_Calculator_3-way'!C56)</f>
        <v>8.48</v>
      </c>
      <c r="D55" s="4">
        <f t="shared" si="0"/>
        <v>5.2421833199941537E-2</v>
      </c>
      <c r="E55" s="4">
        <f t="shared" si="1"/>
        <v>1.393106570795404</v>
      </c>
      <c r="F55" s="4">
        <f t="shared" si="2"/>
        <v>5.5026917204503825</v>
      </c>
      <c r="G55" s="4">
        <f t="shared" si="3"/>
        <v>9.9551437249636798</v>
      </c>
      <c r="I55" s="4">
        <f t="shared" si="4"/>
        <v>1.0524218331999415</v>
      </c>
    </row>
    <row r="56" spans="1:9" x14ac:dyDescent="0.2">
      <c r="A56" s="4">
        <f>IF('True_Odds_Calculator_3-way'!A57="","",'True_Odds_Calculator_3-way'!A57)</f>
        <v>1.82</v>
      </c>
      <c r="B56" s="4">
        <f>IF('True_Odds_Calculator_3-way'!B57="","",'True_Odds_Calculator_3-way'!B57)</f>
        <v>3.58</v>
      </c>
      <c r="C56" s="4">
        <f>IF('True_Odds_Calculator_3-way'!C57="","",'True_Odds_Calculator_3-way'!C57)</f>
        <v>4.58</v>
      </c>
      <c r="D56" s="4">
        <f t="shared" si="0"/>
        <v>4.7120769742808655E-2</v>
      </c>
      <c r="E56" s="4">
        <f t="shared" si="1"/>
        <v>1.8735586729419187</v>
      </c>
      <c r="F56" s="4">
        <f t="shared" si="2"/>
        <v>3.7933002517557992</v>
      </c>
      <c r="G56" s="4">
        <f t="shared" si="3"/>
        <v>4.9350135673212989</v>
      </c>
      <c r="I56" s="4">
        <f t="shared" si="4"/>
        <v>1.0471207697428087</v>
      </c>
    </row>
    <row r="57" spans="1:9" x14ac:dyDescent="0.2">
      <c r="A57" s="4">
        <f>IF('True_Odds_Calculator_3-way'!A58="","",'True_Odds_Calculator_3-way'!A58)</f>
        <v>2.77</v>
      </c>
      <c r="B57" s="4">
        <f>IF('True_Odds_Calculator_3-way'!B58="","",'True_Odds_Calculator_3-way'!B58)</f>
        <v>3.44</v>
      </c>
      <c r="C57" s="4">
        <f>IF('True_Odds_Calculator_3-way'!C58="","",'True_Odds_Calculator_3-way'!C58)</f>
        <v>2.54</v>
      </c>
      <c r="D57" s="4">
        <f t="shared" si="0"/>
        <v>4.5409292145089264E-2</v>
      </c>
      <c r="E57" s="4">
        <f t="shared" si="1"/>
        <v>2.8912229443055746</v>
      </c>
      <c r="F57" s="4">
        <f t="shared" si="2"/>
        <v>3.6289573474117214</v>
      </c>
      <c r="G57" s="4">
        <f t="shared" si="3"/>
        <v>2.6415587794706452</v>
      </c>
      <c r="I57" s="4">
        <f t="shared" si="4"/>
        <v>1.0454092921450893</v>
      </c>
    </row>
    <row r="58" spans="1:9" x14ac:dyDescent="0.2">
      <c r="A58" s="4">
        <f>IF('True_Odds_Calculator_3-way'!A59="","",'True_Odds_Calculator_3-way'!A59)</f>
        <v>2.84</v>
      </c>
      <c r="B58" s="4">
        <f>IF('True_Odds_Calculator_3-way'!B59="","",'True_Odds_Calculator_3-way'!B59)</f>
        <v>3</v>
      </c>
      <c r="C58" s="4">
        <f>IF('True_Odds_Calculator_3-way'!C59="","",'True_Odds_Calculator_3-way'!C59)</f>
        <v>2.79</v>
      </c>
      <c r="D58" s="4">
        <f t="shared" si="0"/>
        <v>4.3868948457771673E-2</v>
      </c>
      <c r="E58" s="4">
        <f t="shared" si="1"/>
        <v>2.9630534503390504</v>
      </c>
      <c r="F58" s="4">
        <f t="shared" si="2"/>
        <v>3.1376451953537483</v>
      </c>
      <c r="G58" s="4">
        <f t="shared" si="3"/>
        <v>2.9086682002838828</v>
      </c>
      <c r="I58" s="4">
        <f t="shared" si="4"/>
        <v>1.0438689484577717</v>
      </c>
    </row>
    <row r="59" spans="1:9" x14ac:dyDescent="0.2">
      <c r="A59" s="4">
        <f>IF('True_Odds_Calculator_3-way'!A60="","",'True_Odds_Calculator_3-way'!A60)</f>
        <v>1.41</v>
      </c>
      <c r="B59" s="4">
        <f>IF('True_Odds_Calculator_3-way'!B60="","",'True_Odds_Calculator_3-way'!B60)</f>
        <v>4.63</v>
      </c>
      <c r="C59" s="4">
        <f>IF('True_Odds_Calculator_3-way'!C60="","",'True_Odds_Calculator_3-way'!C60)</f>
        <v>7.86</v>
      </c>
      <c r="D59" s="4">
        <f t="shared" si="0"/>
        <v>5.2429042642643475E-2</v>
      </c>
      <c r="E59" s="4">
        <f t="shared" si="1"/>
        <v>1.4456225243376215</v>
      </c>
      <c r="F59" s="4">
        <f t="shared" si="2"/>
        <v>5.037621617291288</v>
      </c>
      <c r="G59" s="4">
        <f t="shared" si="3"/>
        <v>9.1116077183778668</v>
      </c>
      <c r="I59" s="4">
        <f t="shared" si="4"/>
        <v>1.0524290426426435</v>
      </c>
    </row>
    <row r="60" spans="1:9" x14ac:dyDescent="0.2">
      <c r="A60" s="4">
        <f>IF('True_Odds_Calculator_3-way'!A61="","",'True_Odds_Calculator_3-way'!A61)</f>
        <v>2.48</v>
      </c>
      <c r="B60" s="4">
        <f>IF('True_Odds_Calculator_3-way'!B61="","",'True_Odds_Calculator_3-way'!B61)</f>
        <v>3.46</v>
      </c>
      <c r="C60" s="4">
        <f>IF('True_Odds_Calculator_3-way'!C61="","",'True_Odds_Calculator_3-way'!C61)</f>
        <v>2.84</v>
      </c>
      <c r="D60" s="4">
        <f t="shared" si="0"/>
        <v>4.4355823548413387E-2</v>
      </c>
      <c r="E60" s="4">
        <f t="shared" si="1"/>
        <v>2.5743966393448163</v>
      </c>
      <c r="F60" s="4">
        <f t="shared" si="2"/>
        <v>3.6465465642811652</v>
      </c>
      <c r="G60" s="4">
        <f t="shared" si="3"/>
        <v>2.9644790059571462</v>
      </c>
      <c r="I60" s="4">
        <f t="shared" si="4"/>
        <v>1.0443558235484134</v>
      </c>
    </row>
    <row r="61" spans="1:9" x14ac:dyDescent="0.2">
      <c r="A61" s="4">
        <f>IF('True_Odds_Calculator_3-way'!A62="","",'True_Odds_Calculator_3-way'!A62)</f>
        <v>1.63</v>
      </c>
      <c r="B61" s="4">
        <f>IF('True_Odds_Calculator_3-way'!B62="","",'True_Odds_Calculator_3-way'!B62)</f>
        <v>3.92</v>
      </c>
      <c r="C61" s="4">
        <f>IF('True_Odds_Calculator_3-way'!C62="","",'True_Odds_Calculator_3-way'!C62)</f>
        <v>5.52</v>
      </c>
      <c r="D61" s="4">
        <f t="shared" si="0"/>
        <v>4.9758393621519126E-2</v>
      </c>
      <c r="E61" s="4">
        <f t="shared" si="1"/>
        <v>1.6752921840389592</v>
      </c>
      <c r="F61" s="4">
        <f t="shared" si="2"/>
        <v>4.1925924423182508</v>
      </c>
      <c r="G61" s="4">
        <f t="shared" si="3"/>
        <v>6.0763201949351417</v>
      </c>
      <c r="I61" s="4">
        <f t="shared" si="4"/>
        <v>1.0497583936215191</v>
      </c>
    </row>
    <row r="62" spans="1:9" x14ac:dyDescent="0.2">
      <c r="A62" s="4">
        <f>IF('True_Odds_Calculator_3-way'!A63="","",'True_Odds_Calculator_3-way'!A63)</f>
        <v>2.37</v>
      </c>
      <c r="B62" s="4">
        <f>IF('True_Odds_Calculator_3-way'!B63="","",'True_Odds_Calculator_3-way'!B63)</f>
        <v>3.47</v>
      </c>
      <c r="C62" s="4">
        <f>IF('True_Odds_Calculator_3-way'!C63="","",'True_Odds_Calculator_3-way'!C63)</f>
        <v>2.99</v>
      </c>
      <c r="D62" s="4">
        <f t="shared" si="0"/>
        <v>4.4573526845504974E-2</v>
      </c>
      <c r="E62" s="4">
        <f t="shared" si="1"/>
        <v>2.4565009808070708</v>
      </c>
      <c r="F62" s="4">
        <f t="shared" si="2"/>
        <v>3.6586267692863625</v>
      </c>
      <c r="G62" s="4">
        <f t="shared" si="3"/>
        <v>3.1290059269175954</v>
      </c>
      <c r="I62" s="4">
        <f t="shared" si="4"/>
        <v>1.044573526845505</v>
      </c>
    </row>
    <row r="63" spans="1:9" x14ac:dyDescent="0.2">
      <c r="A63" s="4">
        <f>IF('True_Odds_Calculator_3-way'!A64="","",'True_Odds_Calculator_3-way'!A64)</f>
        <v>3.85</v>
      </c>
      <c r="B63" s="4">
        <f>IF('True_Odds_Calculator_3-way'!B64="","",'True_Odds_Calculator_3-way'!B64)</f>
        <v>3.45</v>
      </c>
      <c r="C63" s="4">
        <f>IF('True_Odds_Calculator_3-way'!C64="","",'True_Odds_Calculator_3-way'!C64)</f>
        <v>2.02</v>
      </c>
      <c r="D63" s="4">
        <f t="shared" si="0"/>
        <v>4.4644837154522943E-2</v>
      </c>
      <c r="E63" s="4">
        <f t="shared" si="1"/>
        <v>4.0839889087048409</v>
      </c>
      <c r="F63" s="4">
        <f t="shared" si="2"/>
        <v>3.6367146113409077</v>
      </c>
      <c r="G63" s="4">
        <f t="shared" si="3"/>
        <v>2.0826048877544818</v>
      </c>
      <c r="I63" s="4">
        <f t="shared" si="4"/>
        <v>1.0446448371545229</v>
      </c>
    </row>
    <row r="64" spans="1:9" x14ac:dyDescent="0.2">
      <c r="A64" s="4">
        <f>IF('True_Odds_Calculator_3-way'!A65="","",'True_Odds_Calculator_3-way'!A65)</f>
        <v>2.9</v>
      </c>
      <c r="B64" s="4">
        <f>IF('True_Odds_Calculator_3-way'!B65="","",'True_Odds_Calculator_3-way'!B65)</f>
        <v>2.93</v>
      </c>
      <c r="C64" s="4">
        <f>IF('True_Odds_Calculator_3-way'!C65="","",'True_Odds_Calculator_3-way'!C65)</f>
        <v>2.79</v>
      </c>
      <c r="D64" s="4">
        <f t="shared" si="0"/>
        <v>4.4547453602642006E-2</v>
      </c>
      <c r="E64" s="4">
        <f t="shared" si="1"/>
        <v>3.0305010689009686</v>
      </c>
      <c r="F64" s="4">
        <f t="shared" si="2"/>
        <v>3.0632770999438779</v>
      </c>
      <c r="G64" s="4">
        <f t="shared" si="3"/>
        <v>2.9105829237079872</v>
      </c>
      <c r="I64" s="4">
        <f t="shared" si="4"/>
        <v>1.044547453602642</v>
      </c>
    </row>
    <row r="65" spans="1:9" x14ac:dyDescent="0.2">
      <c r="A65" s="4">
        <f>IF('True_Odds_Calculator_3-way'!A66="","",'True_Odds_Calculator_3-way'!A66)</f>
        <v>1.67</v>
      </c>
      <c r="B65" s="4">
        <f>IF('True_Odds_Calculator_3-way'!B66="","",'True_Odds_Calculator_3-way'!B66)</f>
        <v>3.98</v>
      </c>
      <c r="C65" s="4">
        <f>IF('True_Odds_Calculator_3-way'!C66="","",'True_Odds_Calculator_3-way'!C66)</f>
        <v>5.04</v>
      </c>
      <c r="D65" s="4">
        <f t="shared" si="0"/>
        <v>4.8471375029314423E-2</v>
      </c>
      <c r="E65" s="4">
        <f t="shared" si="1"/>
        <v>1.7163101652864445</v>
      </c>
      <c r="F65" s="4">
        <f t="shared" si="2"/>
        <v>4.2535244078469985</v>
      </c>
      <c r="G65" s="4">
        <f t="shared" si="3"/>
        <v>5.4868006576085344</v>
      </c>
      <c r="I65" s="4">
        <f t="shared" si="4"/>
        <v>1.0484713750293144</v>
      </c>
    </row>
    <row r="66" spans="1:9" x14ac:dyDescent="0.2">
      <c r="A66" s="4">
        <f>IF('True_Odds_Calculator_3-way'!A67="","",'True_Odds_Calculator_3-way'!A67)</f>
        <v>3.72</v>
      </c>
      <c r="B66" s="4">
        <f>IF('True_Odds_Calculator_3-way'!B67="","",'True_Odds_Calculator_3-way'!B67)</f>
        <v>3.42</v>
      </c>
      <c r="C66" s="4">
        <f>IF('True_Odds_Calculator_3-way'!C67="","",'True_Odds_Calculator_3-way'!C67)</f>
        <v>2.06</v>
      </c>
      <c r="D66" s="4">
        <f t="shared" si="0"/>
        <v>4.6651758323672077E-2</v>
      </c>
      <c r="E66" s="4">
        <f t="shared" si="1"/>
        <v>3.9484082313494167</v>
      </c>
      <c r="F66" s="4">
        <f t="shared" si="2"/>
        <v>3.6121024614203989</v>
      </c>
      <c r="G66" s="4">
        <f t="shared" si="3"/>
        <v>2.1281743794158072</v>
      </c>
      <c r="I66" s="4">
        <f t="shared" si="4"/>
        <v>1.0466517583236721</v>
      </c>
    </row>
    <row r="67" spans="1:9" x14ac:dyDescent="0.2">
      <c r="A67" s="4">
        <f>IF('True_Odds_Calculator_3-way'!A68="","",'True_Odds_Calculator_3-way'!A68)</f>
        <v>2.5499999999999998</v>
      </c>
      <c r="B67" s="4">
        <f>IF('True_Odds_Calculator_3-way'!B68="","",'True_Odds_Calculator_3-way'!B68)</f>
        <v>3.03</v>
      </c>
      <c r="C67" s="4">
        <f>IF('True_Odds_Calculator_3-way'!C68="","",'True_Odds_Calculator_3-way'!C68)</f>
        <v>3.1</v>
      </c>
      <c r="D67" s="4">
        <f t="shared" ref="D67:D130" si="5">IF(A67="","",((1/A67)+(1/B67)+(1/C67))-1)</f>
        <v>4.4770511206718488E-2</v>
      </c>
      <c r="E67" s="4">
        <f t="shared" ref="E67:E130" si="6">IF(A67="","",(3*A67)/(3-($D67*A67)))</f>
        <v>2.6508790278400318</v>
      </c>
      <c r="F67" s="4">
        <f t="shared" ref="F67:F130" si="7">IF(B67="","",(3*B67)/(3-($D67*B67)))</f>
        <v>3.1735000099369994</v>
      </c>
      <c r="G67" s="4">
        <f t="shared" ref="G67:G130" si="8">IF(C67="","",(3*C67)/(3-($D67*C67)))</f>
        <v>3.250371486148147</v>
      </c>
      <c r="I67" s="4">
        <f t="shared" ref="I67:I130" si="9">IF(A67="","",D67+1)</f>
        <v>1.0447705112067185</v>
      </c>
    </row>
    <row r="68" spans="1:9" x14ac:dyDescent="0.2">
      <c r="A68" s="4">
        <f>IF('True_Odds_Calculator_3-way'!A69="","",'True_Odds_Calculator_3-way'!A69)</f>
        <v>4.2300000000000004</v>
      </c>
      <c r="B68" s="4">
        <f>IF('True_Odds_Calculator_3-way'!B69="","",'True_Odds_Calculator_3-way'!B69)</f>
        <v>3.25</v>
      </c>
      <c r="C68" s="4">
        <f>IF('True_Odds_Calculator_3-way'!C69="","",'True_Odds_Calculator_3-way'!C69)</f>
        <v>1.99</v>
      </c>
      <c r="D68" s="4">
        <f t="shared" si="5"/>
        <v>4.6611489891720925E-2</v>
      </c>
      <c r="E68" s="4">
        <f t="shared" si="6"/>
        <v>4.5275612921376993</v>
      </c>
      <c r="F68" s="4">
        <f t="shared" si="7"/>
        <v>3.4228389237183787</v>
      </c>
      <c r="G68" s="4">
        <f t="shared" si="8"/>
        <v>2.0534918211313866</v>
      </c>
      <c r="I68" s="4">
        <f t="shared" si="9"/>
        <v>1.0466114898917209</v>
      </c>
    </row>
    <row r="69" spans="1:9" x14ac:dyDescent="0.2">
      <c r="A69" s="4">
        <f>IF('True_Odds_Calculator_3-way'!A70="","",'True_Odds_Calculator_3-way'!A70)</f>
        <v>1.97</v>
      </c>
      <c r="B69" s="4">
        <f>IF('True_Odds_Calculator_3-way'!B70="","",'True_Odds_Calculator_3-way'!B70)</f>
        <v>3.6</v>
      </c>
      <c r="C69" s="4">
        <f>IF('True_Odds_Calculator_3-way'!C70="","",'True_Odds_Calculator_3-way'!C70)</f>
        <v>3.67</v>
      </c>
      <c r="D69" s="4">
        <f t="shared" si="5"/>
        <v>5.7871555008444986E-2</v>
      </c>
      <c r="E69" s="4">
        <f t="shared" si="6"/>
        <v>2.0478219888202753</v>
      </c>
      <c r="F69" s="4">
        <f t="shared" si="7"/>
        <v>3.8686626263907447</v>
      </c>
      <c r="G69" s="4">
        <f t="shared" si="8"/>
        <v>3.9496179514753362</v>
      </c>
      <c r="I69" s="4">
        <f t="shared" si="9"/>
        <v>1.057871555008445</v>
      </c>
    </row>
    <row r="70" spans="1:9" x14ac:dyDescent="0.2">
      <c r="A70" s="4">
        <f>IF('True_Odds_Calculator_3-way'!A71="","",'True_Odds_Calculator_3-way'!A71)</f>
        <v>2.34</v>
      </c>
      <c r="B70" s="4">
        <f>IF('True_Odds_Calculator_3-way'!B71="","",'True_Odds_Calculator_3-way'!B71)</f>
        <v>3.1</v>
      </c>
      <c r="C70" s="4">
        <f>IF('True_Odds_Calculator_3-way'!C71="","",'True_Odds_Calculator_3-way'!C71)</f>
        <v>3.27</v>
      </c>
      <c r="D70" s="4">
        <f t="shared" si="5"/>
        <v>5.5741470065234555E-2</v>
      </c>
      <c r="E70" s="4">
        <f t="shared" si="6"/>
        <v>2.4463638557546932</v>
      </c>
      <c r="F70" s="4">
        <f t="shared" si="7"/>
        <v>3.2894720055026592</v>
      </c>
      <c r="G70" s="4">
        <f t="shared" si="8"/>
        <v>3.4815316016121507</v>
      </c>
      <c r="I70" s="4">
        <f t="shared" si="9"/>
        <v>1.0557414700652346</v>
      </c>
    </row>
    <row r="71" spans="1:9" x14ac:dyDescent="0.2">
      <c r="A71" s="4">
        <f>IF('True_Odds_Calculator_3-way'!A72="","",'True_Odds_Calculator_3-way'!A72)</f>
        <v>1.1399999999999999</v>
      </c>
      <c r="B71" s="4">
        <f>IF('True_Odds_Calculator_3-way'!B72="","",'True_Odds_Calculator_3-way'!B72)</f>
        <v>7.55</v>
      </c>
      <c r="C71" s="4">
        <f>IF('True_Odds_Calculator_3-way'!C72="","",'True_Odds_Calculator_3-way'!C72)</f>
        <v>19.37</v>
      </c>
      <c r="D71" s="4">
        <f t="shared" si="5"/>
        <v>6.1269539704838616E-2</v>
      </c>
      <c r="E71" s="4">
        <f t="shared" si="6"/>
        <v>1.1671746565044896</v>
      </c>
      <c r="F71" s="4">
        <f t="shared" si="7"/>
        <v>8.92640747418959</v>
      </c>
      <c r="G71" s="4">
        <f t="shared" si="8"/>
        <v>32.0481530203527</v>
      </c>
      <c r="I71" s="4">
        <f t="shared" si="9"/>
        <v>1.0612695397048386</v>
      </c>
    </row>
    <row r="72" spans="1:9" x14ac:dyDescent="0.2">
      <c r="A72" s="4">
        <f>IF('True_Odds_Calculator_3-way'!A73="","",'True_Odds_Calculator_3-way'!A73)</f>
        <v>1.44</v>
      </c>
      <c r="B72" s="4">
        <f>IF('True_Odds_Calculator_3-way'!B73="","",'True_Odds_Calculator_3-way'!B73)</f>
        <v>4.5199999999999996</v>
      </c>
      <c r="C72" s="4">
        <f>IF('True_Odds_Calculator_3-way'!C73="","",'True_Odds_Calculator_3-way'!C73)</f>
        <v>6.82</v>
      </c>
      <c r="D72" s="4">
        <f t="shared" si="5"/>
        <v>6.2310948479946449E-2</v>
      </c>
      <c r="E72" s="4">
        <f t="shared" si="6"/>
        <v>1.4843972152330378</v>
      </c>
      <c r="F72" s="4">
        <f t="shared" si="7"/>
        <v>4.9883118393120629</v>
      </c>
      <c r="G72" s="4">
        <f t="shared" si="8"/>
        <v>7.94550970572568</v>
      </c>
      <c r="I72" s="4">
        <f t="shared" si="9"/>
        <v>1.0623109484799464</v>
      </c>
    </row>
    <row r="73" spans="1:9" x14ac:dyDescent="0.2">
      <c r="A73" s="4">
        <f>IF('True_Odds_Calculator_3-way'!A74="","",'True_Odds_Calculator_3-way'!A74)</f>
        <v>2.21</v>
      </c>
      <c r="B73" s="4">
        <f>IF('True_Odds_Calculator_3-way'!B74="","",'True_Odds_Calculator_3-way'!B74)</f>
        <v>3.49</v>
      </c>
      <c r="C73" s="4">
        <f>IF('True_Odds_Calculator_3-way'!C74="","",'True_Odds_Calculator_3-way'!C74)</f>
        <v>3.16</v>
      </c>
      <c r="D73" s="4">
        <f t="shared" si="5"/>
        <v>5.5477335274735307E-2</v>
      </c>
      <c r="E73" s="4">
        <f t="shared" si="6"/>
        <v>2.3041674135217449</v>
      </c>
      <c r="F73" s="4">
        <f t="shared" si="7"/>
        <v>3.7307794041471394</v>
      </c>
      <c r="G73" s="4">
        <f t="shared" si="8"/>
        <v>3.3561185692245918</v>
      </c>
      <c r="I73" s="4">
        <f t="shared" si="9"/>
        <v>1.0554773352747353</v>
      </c>
    </row>
    <row r="74" spans="1:9" x14ac:dyDescent="0.2">
      <c r="A74" s="4">
        <f>IF('True_Odds_Calculator_3-way'!A75="","",'True_Odds_Calculator_3-way'!A75)</f>
        <v>2.02</v>
      </c>
      <c r="B74" s="4">
        <f>IF('True_Odds_Calculator_3-way'!B75="","",'True_Odds_Calculator_3-way'!B75)</f>
        <v>3.44</v>
      </c>
      <c r="C74" s="4">
        <f>IF('True_Odds_Calculator_3-way'!C75="","",'True_Odds_Calculator_3-way'!C75)</f>
        <v>3.71</v>
      </c>
      <c r="D74" s="4">
        <f t="shared" si="5"/>
        <v>5.5288958344841044E-2</v>
      </c>
      <c r="E74" s="4">
        <f t="shared" si="6"/>
        <v>2.0981081577895933</v>
      </c>
      <c r="F74" s="4">
        <f t="shared" si="7"/>
        <v>3.6728514571324808</v>
      </c>
      <c r="G74" s="4">
        <f t="shared" si="8"/>
        <v>3.982284787103147</v>
      </c>
      <c r="I74" s="4">
        <f t="shared" si="9"/>
        <v>1.055288958344841</v>
      </c>
    </row>
    <row r="75" spans="1:9" x14ac:dyDescent="0.2">
      <c r="A75" s="4">
        <f>IF('True_Odds_Calculator_3-way'!A76="","",'True_Odds_Calculator_3-way'!A76)</f>
        <v>1.22</v>
      </c>
      <c r="B75" s="4">
        <f>IF('True_Odds_Calculator_3-way'!B76="","",'True_Odds_Calculator_3-way'!B76)</f>
        <v>6.31</v>
      </c>
      <c r="C75" s="4">
        <f>IF('True_Odds_Calculator_3-way'!C76="","",'True_Odds_Calculator_3-way'!C76)</f>
        <v>11.54</v>
      </c>
      <c r="D75" s="4">
        <f t="shared" si="5"/>
        <v>6.4805849187460129E-2</v>
      </c>
      <c r="E75" s="4">
        <f t="shared" si="6"/>
        <v>1.2530226329503105</v>
      </c>
      <c r="F75" s="4">
        <f t="shared" si="7"/>
        <v>7.3058477005050673</v>
      </c>
      <c r="G75" s="4">
        <f t="shared" si="8"/>
        <v>15.372042727444933</v>
      </c>
      <c r="I75" s="4">
        <f t="shared" si="9"/>
        <v>1.0648058491874601</v>
      </c>
    </row>
    <row r="76" spans="1:9" x14ac:dyDescent="0.2">
      <c r="A76" s="4">
        <f>IF('True_Odds_Calculator_3-way'!A77="","",'True_Odds_Calculator_3-way'!A77)</f>
        <v>1.4</v>
      </c>
      <c r="B76" s="4">
        <f>IF('True_Odds_Calculator_3-way'!B77="","",'True_Odds_Calculator_3-way'!B77)</f>
        <v>4.66</v>
      </c>
      <c r="C76" s="4">
        <f>IF('True_Odds_Calculator_3-way'!C77="","",'True_Odds_Calculator_3-way'!C77)</f>
        <v>7.36</v>
      </c>
      <c r="D76" s="4">
        <f t="shared" si="5"/>
        <v>6.4747554181217248E-2</v>
      </c>
      <c r="E76" s="4">
        <f t="shared" si="6"/>
        <v>1.4436197284049199</v>
      </c>
      <c r="F76" s="4">
        <f t="shared" si="7"/>
        <v>5.1810852338449331</v>
      </c>
      <c r="G76" s="4">
        <f t="shared" si="8"/>
        <v>8.7498979532334271</v>
      </c>
      <c r="I76" s="4">
        <f t="shared" si="9"/>
        <v>1.0647475541812172</v>
      </c>
    </row>
    <row r="77" spans="1:9" x14ac:dyDescent="0.2">
      <c r="A77" s="4">
        <f>IF('True_Odds_Calculator_3-way'!A78="","",'True_Odds_Calculator_3-way'!A78)</f>
        <v>2.67</v>
      </c>
      <c r="B77" s="4">
        <f>IF('True_Odds_Calculator_3-way'!B78="","",'True_Odds_Calculator_3-way'!B78)</f>
        <v>3.32</v>
      </c>
      <c r="C77" s="4">
        <f>IF('True_Odds_Calculator_3-way'!C78="","",'True_Odds_Calculator_3-way'!C78)</f>
        <v>2.64</v>
      </c>
      <c r="D77" s="4">
        <f t="shared" si="5"/>
        <v>5.4524533270979614E-2</v>
      </c>
      <c r="E77" s="4">
        <f t="shared" si="6"/>
        <v>2.8061747794104948</v>
      </c>
      <c r="F77" s="4">
        <f t="shared" si="7"/>
        <v>3.5331946749378562</v>
      </c>
      <c r="G77" s="4">
        <f t="shared" si="8"/>
        <v>2.7730556155937522</v>
      </c>
      <c r="I77" s="4">
        <f t="shared" si="9"/>
        <v>1.0545245332709796</v>
      </c>
    </row>
    <row r="78" spans="1:9" x14ac:dyDescent="0.2">
      <c r="A78" s="4">
        <f>IF('True_Odds_Calculator_3-way'!A79="","",'True_Odds_Calculator_3-way'!A79)</f>
        <v>8.3000000000000007</v>
      </c>
      <c r="B78" s="4">
        <f>IF('True_Odds_Calculator_3-way'!B79="","",'True_Odds_Calculator_3-way'!B79)</f>
        <v>4.47</v>
      </c>
      <c r="C78" s="4">
        <f>IF('True_Odds_Calculator_3-way'!C79="","",'True_Odds_Calculator_3-way'!C79)</f>
        <v>1.39</v>
      </c>
      <c r="D78" s="4">
        <f t="shared" si="5"/>
        <v>6.3620034674936488E-2</v>
      </c>
      <c r="E78" s="4">
        <f t="shared" si="6"/>
        <v>10.073004149361385</v>
      </c>
      <c r="F78" s="4">
        <f t="shared" si="7"/>
        <v>4.9381016779715594</v>
      </c>
      <c r="G78" s="4">
        <f t="shared" si="8"/>
        <v>1.4322178917293675</v>
      </c>
      <c r="I78" s="4">
        <f t="shared" si="9"/>
        <v>1.0636200346749365</v>
      </c>
    </row>
    <row r="79" spans="1:9" x14ac:dyDescent="0.2">
      <c r="A79" s="4">
        <f>IF('True_Odds_Calculator_3-way'!A80="","",'True_Odds_Calculator_3-way'!A80)</f>
        <v>4.47</v>
      </c>
      <c r="B79" s="4">
        <f>IF('True_Odds_Calculator_3-way'!B80="","",'True_Odds_Calculator_3-way'!B80)</f>
        <v>3.65</v>
      </c>
      <c r="C79" s="4">
        <f>IF('True_Odds_Calculator_3-way'!C80="","",'True_Odds_Calculator_3-way'!C80)</f>
        <v>1.78</v>
      </c>
      <c r="D79" s="4">
        <f t="shared" si="5"/>
        <v>5.9484002081153342E-2</v>
      </c>
      <c r="E79" s="4">
        <f t="shared" si="6"/>
        <v>4.9047101667521424</v>
      </c>
      <c r="F79" s="4">
        <f t="shared" si="7"/>
        <v>3.9347678130852772</v>
      </c>
      <c r="G79" s="4">
        <f t="shared" si="8"/>
        <v>1.8451214225463102</v>
      </c>
      <c r="I79" s="4">
        <f t="shared" si="9"/>
        <v>1.0594840020811533</v>
      </c>
    </row>
    <row r="80" spans="1:9" x14ac:dyDescent="0.2">
      <c r="A80" s="4">
        <f>IF('True_Odds_Calculator_3-way'!A81="","",'True_Odds_Calculator_3-way'!A81)</f>
        <v>1.36</v>
      </c>
      <c r="B80" s="4">
        <f>IF('True_Odds_Calculator_3-way'!B81="","",'True_Odds_Calculator_3-way'!B81)</f>
        <v>5.86</v>
      </c>
      <c r="C80" s="4">
        <f>IF('True_Odds_Calculator_3-way'!C81="","",'True_Odds_Calculator_3-way'!C81)</f>
        <v>8.17</v>
      </c>
      <c r="D80" s="4">
        <f t="shared" si="5"/>
        <v>2.8341602618714878E-2</v>
      </c>
      <c r="E80" s="4">
        <f t="shared" si="6"/>
        <v>1.3777009681934744</v>
      </c>
      <c r="F80" s="4">
        <f t="shared" si="7"/>
        <v>6.2034253304536122</v>
      </c>
      <c r="G80" s="4">
        <f t="shared" si="8"/>
        <v>8.853332337416953</v>
      </c>
      <c r="I80" s="4">
        <f t="shared" si="9"/>
        <v>1.0283416026187149</v>
      </c>
    </row>
    <row r="81" spans="1:9" x14ac:dyDescent="0.2">
      <c r="A81" s="4">
        <f>IF('True_Odds_Calculator_3-way'!A82="","",'True_Odds_Calculator_3-way'!A82)</f>
        <v>4.42</v>
      </c>
      <c r="B81" s="4">
        <f>IF('True_Odds_Calculator_3-way'!B82="","",'True_Odds_Calculator_3-way'!B82)</f>
        <v>3.88</v>
      </c>
      <c r="C81" s="4">
        <f>IF('True_Odds_Calculator_3-way'!C82="","",'True_Odds_Calculator_3-way'!C82)</f>
        <v>1.85</v>
      </c>
      <c r="D81" s="4">
        <f t="shared" si="5"/>
        <v>2.4516843194829718E-2</v>
      </c>
      <c r="E81" s="4">
        <f t="shared" si="6"/>
        <v>4.5856401184034032</v>
      </c>
      <c r="F81" s="4">
        <f t="shared" si="7"/>
        <v>4.0070575872852281</v>
      </c>
      <c r="G81" s="4">
        <f t="shared" si="8"/>
        <v>1.8783989882962551</v>
      </c>
      <c r="I81" s="4">
        <f t="shared" si="9"/>
        <v>1.0245168431948297</v>
      </c>
    </row>
    <row r="82" spans="1:9" x14ac:dyDescent="0.2">
      <c r="A82" s="4">
        <f>IF('True_Odds_Calculator_3-way'!A83="","",'True_Odds_Calculator_3-way'!A83)</f>
        <v>1.3</v>
      </c>
      <c r="B82" s="4">
        <f>IF('True_Odds_Calculator_3-way'!B83="","",'True_Odds_Calculator_3-way'!B83)</f>
        <v>6.15</v>
      </c>
      <c r="C82" s="4">
        <f>IF('True_Odds_Calculator_3-way'!C83="","",'True_Odds_Calculator_3-way'!C83)</f>
        <v>10.029999999999999</v>
      </c>
      <c r="D82" s="4">
        <f t="shared" si="5"/>
        <v>3.1533292555105064E-2</v>
      </c>
      <c r="E82" s="4">
        <f t="shared" si="6"/>
        <v>1.3180098490698664</v>
      </c>
      <c r="F82" s="4">
        <f t="shared" si="7"/>
        <v>6.5750313966057492</v>
      </c>
      <c r="G82" s="4">
        <f t="shared" si="8"/>
        <v>11.212044453040702</v>
      </c>
      <c r="I82" s="4">
        <f t="shared" si="9"/>
        <v>1.0315332925551051</v>
      </c>
    </row>
    <row r="83" spans="1:9" x14ac:dyDescent="0.2">
      <c r="A83" s="4">
        <f>IF('True_Odds_Calculator_3-way'!A84="","",'True_Odds_Calculator_3-way'!A84)</f>
        <v>2.85</v>
      </c>
      <c r="B83" s="4">
        <f>IF('True_Odds_Calculator_3-way'!B84="","",'True_Odds_Calculator_3-way'!B84)</f>
        <v>3.22</v>
      </c>
      <c r="C83" s="4">
        <f>IF('True_Odds_Calculator_3-way'!C84="","",'True_Odds_Calculator_3-way'!C84)</f>
        <v>2.62</v>
      </c>
      <c r="D83" s="4">
        <f t="shared" si="5"/>
        <v>4.3115588506613234E-2</v>
      </c>
      <c r="E83" s="4">
        <f t="shared" si="6"/>
        <v>2.9717211301330635</v>
      </c>
      <c r="F83" s="4">
        <f t="shared" si="7"/>
        <v>3.3762437781836456</v>
      </c>
      <c r="G83" s="4">
        <f t="shared" si="8"/>
        <v>2.7225143181524807</v>
      </c>
      <c r="I83" s="4">
        <f t="shared" si="9"/>
        <v>1.0431155885066132</v>
      </c>
    </row>
    <row r="84" spans="1:9" x14ac:dyDescent="0.2">
      <c r="A84" s="4">
        <f>IF('True_Odds_Calculator_3-way'!A85="","",'True_Odds_Calculator_3-way'!A85)</f>
        <v>1.71</v>
      </c>
      <c r="B84" s="4">
        <f>IF('True_Odds_Calculator_3-way'!B85="","",'True_Odds_Calculator_3-way'!B85)</f>
        <v>3.8</v>
      </c>
      <c r="C84" s="4">
        <f>IF('True_Odds_Calculator_3-way'!C85="","",'True_Odds_Calculator_3-way'!C85)</f>
        <v>5.67</v>
      </c>
      <c r="D84" s="4">
        <f t="shared" si="5"/>
        <v>2.4320059407778594E-2</v>
      </c>
      <c r="E84" s="4">
        <f t="shared" si="6"/>
        <v>1.7340379869084666</v>
      </c>
      <c r="F84" s="4">
        <f t="shared" si="7"/>
        <v>3.9207812689554764</v>
      </c>
      <c r="G84" s="4">
        <f t="shared" si="8"/>
        <v>5.9431776388378061</v>
      </c>
      <c r="I84" s="4">
        <f t="shared" si="9"/>
        <v>1.0243200594077786</v>
      </c>
    </row>
    <row r="85" spans="1:9" x14ac:dyDescent="0.2">
      <c r="A85" s="4">
        <f>IF('True_Odds_Calculator_3-way'!A86="","",'True_Odds_Calculator_3-way'!A86)</f>
        <v>6.97</v>
      </c>
      <c r="B85" s="4">
        <f>IF('True_Odds_Calculator_3-way'!B86="","",'True_Odds_Calculator_3-way'!B86)</f>
        <v>4.6100000000000003</v>
      </c>
      <c r="C85" s="4">
        <f>IF('True_Odds_Calculator_3-way'!C86="","",'True_Odds_Calculator_3-way'!C86)</f>
        <v>1.51</v>
      </c>
      <c r="D85" s="4">
        <f t="shared" si="5"/>
        <v>2.2643418280975158E-2</v>
      </c>
      <c r="E85" s="4">
        <f t="shared" si="6"/>
        <v>7.3570407326036884</v>
      </c>
      <c r="F85" s="4">
        <f t="shared" si="7"/>
        <v>4.7761893525700536</v>
      </c>
      <c r="G85" s="4">
        <f t="shared" si="8"/>
        <v>1.5274081566948332</v>
      </c>
      <c r="I85" s="4">
        <f t="shared" si="9"/>
        <v>1.0226434182809752</v>
      </c>
    </row>
    <row r="86" spans="1:9" x14ac:dyDescent="0.2">
      <c r="A86" s="4">
        <f>IF('True_Odds_Calculator_3-way'!A87="","",'True_Odds_Calculator_3-way'!A87)</f>
        <v>1.65</v>
      </c>
      <c r="B86" s="4">
        <f>IF('True_Odds_Calculator_3-way'!B87="","",'True_Odds_Calculator_3-way'!B87)</f>
        <v>4.09</v>
      </c>
      <c r="C86" s="4">
        <f>IF('True_Odds_Calculator_3-way'!C87="","",'True_Odds_Calculator_3-way'!C87)</f>
        <v>5.79</v>
      </c>
      <c r="D86" s="4">
        <f t="shared" si="5"/>
        <v>2.3270955242020719E-2</v>
      </c>
      <c r="E86" s="4">
        <f t="shared" si="6"/>
        <v>1.6713921910787508</v>
      </c>
      <c r="F86" s="4">
        <f t="shared" si="7"/>
        <v>4.2240112730199373</v>
      </c>
      <c r="G86" s="4">
        <f t="shared" si="8"/>
        <v>6.0622745971742651</v>
      </c>
      <c r="I86" s="4">
        <f t="shared" si="9"/>
        <v>1.0232709552420207</v>
      </c>
    </row>
    <row r="87" spans="1:9" x14ac:dyDescent="0.2">
      <c r="A87" s="4">
        <f>IF('True_Odds_Calculator_3-way'!A88="","",'True_Odds_Calculator_3-way'!A88)</f>
        <v>1.81</v>
      </c>
      <c r="B87" s="4">
        <f>IF('True_Odds_Calculator_3-way'!B88="","",'True_Odds_Calculator_3-way'!B88)</f>
        <v>3.82</v>
      </c>
      <c r="C87" s="4">
        <f>IF('True_Odds_Calculator_3-way'!C88="","",'True_Odds_Calculator_3-way'!C88)</f>
        <v>4.8099999999999996</v>
      </c>
      <c r="D87" s="4">
        <f t="shared" si="5"/>
        <v>2.2166500457553751E-2</v>
      </c>
      <c r="E87" s="4">
        <f t="shared" si="6"/>
        <v>1.8345346789934549</v>
      </c>
      <c r="F87" s="4">
        <f t="shared" si="7"/>
        <v>3.9309524858298119</v>
      </c>
      <c r="G87" s="4">
        <f t="shared" si="8"/>
        <v>4.987248244249229</v>
      </c>
      <c r="I87" s="4">
        <f t="shared" si="9"/>
        <v>1.0221665004575538</v>
      </c>
    </row>
    <row r="88" spans="1:9" x14ac:dyDescent="0.2">
      <c r="A88" s="4">
        <f>IF('True_Odds_Calculator_3-way'!A89="","",'True_Odds_Calculator_3-way'!A89)</f>
        <v>12.85</v>
      </c>
      <c r="B88" s="4">
        <f>IF('True_Odds_Calculator_3-way'!B89="","",'True_Odds_Calculator_3-way'!B89)</f>
        <v>6.87</v>
      </c>
      <c r="C88" s="4">
        <f>IF('True_Odds_Calculator_3-way'!C89="","",'True_Odds_Calculator_3-way'!C89)</f>
        <v>1.23</v>
      </c>
      <c r="D88" s="4">
        <f t="shared" si="5"/>
        <v>3.6389549323593728E-2</v>
      </c>
      <c r="E88" s="4">
        <f t="shared" si="6"/>
        <v>15.222747948091929</v>
      </c>
      <c r="F88" s="4">
        <f t="shared" si="7"/>
        <v>7.4945351089613439</v>
      </c>
      <c r="G88" s="4">
        <f t="shared" si="8"/>
        <v>1.2486291919628019</v>
      </c>
      <c r="I88" s="4">
        <f t="shared" si="9"/>
        <v>1.0363895493235937</v>
      </c>
    </row>
    <row r="89" spans="1:9" x14ac:dyDescent="0.2">
      <c r="A89" s="4">
        <f>IF('True_Odds_Calculator_3-way'!A90="","",'True_Odds_Calculator_3-way'!A90)</f>
        <v>1.42</v>
      </c>
      <c r="B89" s="4">
        <f>IF('True_Odds_Calculator_3-way'!B90="","",'True_Odds_Calculator_3-way'!B90)</f>
        <v>4.99</v>
      </c>
      <c r="C89" s="4">
        <f>IF('True_Odds_Calculator_3-way'!C90="","",'True_Odds_Calculator_3-way'!C90)</f>
        <v>7.91</v>
      </c>
      <c r="D89" s="4">
        <f t="shared" si="5"/>
        <v>3.1048404031938093E-2</v>
      </c>
      <c r="E89" s="4">
        <f t="shared" si="6"/>
        <v>1.4411799327687203</v>
      </c>
      <c r="F89" s="4">
        <f t="shared" si="7"/>
        <v>5.2617362956465215</v>
      </c>
      <c r="G89" s="4">
        <f t="shared" si="8"/>
        <v>8.6152841358520167</v>
      </c>
      <c r="I89" s="4">
        <f t="shared" si="9"/>
        <v>1.0310484040319381</v>
      </c>
    </row>
    <row r="90" spans="1:9" x14ac:dyDescent="0.2">
      <c r="A90" s="4">
        <f>IF('True_Odds_Calculator_3-way'!A91="","",'True_Odds_Calculator_3-way'!A91)</f>
        <v>2.77</v>
      </c>
      <c r="B90" s="4">
        <f>IF('True_Odds_Calculator_3-way'!B91="","",'True_Odds_Calculator_3-way'!B91)</f>
        <v>3.44</v>
      </c>
      <c r="C90" s="4">
        <f>IF('True_Odds_Calculator_3-way'!C91="","",'True_Odds_Calculator_3-way'!C91)</f>
        <v>2.66</v>
      </c>
      <c r="D90" s="4">
        <f t="shared" si="5"/>
        <v>2.7648354367574512E-2</v>
      </c>
      <c r="E90" s="4">
        <f t="shared" si="6"/>
        <v>2.842566887204113</v>
      </c>
      <c r="F90" s="4">
        <f t="shared" si="7"/>
        <v>3.5526306346982746</v>
      </c>
      <c r="G90" s="4">
        <f t="shared" si="8"/>
        <v>2.7268483441350821</v>
      </c>
      <c r="I90" s="4">
        <f t="shared" si="9"/>
        <v>1.0276483543675745</v>
      </c>
    </row>
    <row r="91" spans="1:9" x14ac:dyDescent="0.2">
      <c r="A91" s="4">
        <f>IF('True_Odds_Calculator_3-way'!A92="","",'True_Odds_Calculator_3-way'!A92)</f>
        <v>9.58</v>
      </c>
      <c r="B91" s="4">
        <f>IF('True_Odds_Calculator_3-way'!B92="","",'True_Odds_Calculator_3-way'!B92)</f>
        <v>6.18</v>
      </c>
      <c r="C91" s="4">
        <f>IF('True_Odds_Calculator_3-way'!C92="","",'True_Odds_Calculator_3-way'!C92)</f>
        <v>1.31</v>
      </c>
      <c r="D91" s="4">
        <f t="shared" si="5"/>
        <v>2.9555209972273122E-2</v>
      </c>
      <c r="E91" s="4">
        <f t="shared" si="6"/>
        <v>10.57838404842083</v>
      </c>
      <c r="F91" s="4">
        <f t="shared" si="7"/>
        <v>6.5806548285377193</v>
      </c>
      <c r="G91" s="4">
        <f t="shared" si="8"/>
        <v>1.3271276103638125</v>
      </c>
      <c r="I91" s="4">
        <f t="shared" si="9"/>
        <v>1.0295552099722731</v>
      </c>
    </row>
    <row r="92" spans="1:9" x14ac:dyDescent="0.2">
      <c r="A92" s="4">
        <f>IF('True_Odds_Calculator_3-way'!A93="","",'True_Odds_Calculator_3-way'!A93)</f>
        <v>2.4700000000000002</v>
      </c>
      <c r="B92" s="4">
        <f>IF('True_Odds_Calculator_3-way'!B93="","",'True_Odds_Calculator_3-way'!B93)</f>
        <v>3.32</v>
      </c>
      <c r="C92" s="4">
        <f>IF('True_Odds_Calculator_3-way'!C93="","",'True_Odds_Calculator_3-way'!C93)</f>
        <v>3.11</v>
      </c>
      <c r="D92" s="4">
        <f t="shared" si="5"/>
        <v>2.7606527232378664E-2</v>
      </c>
      <c r="E92" s="4">
        <f t="shared" si="6"/>
        <v>2.5274472950570339</v>
      </c>
      <c r="F92" s="4">
        <f t="shared" si="7"/>
        <v>3.4246265304342973</v>
      </c>
      <c r="G92" s="4">
        <f t="shared" si="8"/>
        <v>3.2016266044176653</v>
      </c>
      <c r="I92" s="4">
        <f t="shared" si="9"/>
        <v>1.0276065272323787</v>
      </c>
    </row>
    <row r="93" spans="1:9" x14ac:dyDescent="0.2">
      <c r="A93" s="4">
        <f>IF('True_Odds_Calculator_3-way'!A94="","",'True_Odds_Calculator_3-way'!A94)</f>
        <v>1.34</v>
      </c>
      <c r="B93" s="4">
        <f>IF('True_Odds_Calculator_3-way'!B94="","",'True_Odds_Calculator_3-way'!B94)</f>
        <v>5.48</v>
      </c>
      <c r="C93" s="4">
        <f>IF('True_Odds_Calculator_3-way'!C94="","",'True_Odds_Calculator_3-way'!C94)</f>
        <v>9.8699999999999992</v>
      </c>
      <c r="D93" s="4">
        <f t="shared" si="5"/>
        <v>3.006753113495364E-2</v>
      </c>
      <c r="E93" s="4">
        <f t="shared" si="6"/>
        <v>1.3582414046901901</v>
      </c>
      <c r="F93" s="4">
        <f t="shared" si="7"/>
        <v>5.7984715206475057</v>
      </c>
      <c r="G93" s="4">
        <f t="shared" si="8"/>
        <v>10.953548908676019</v>
      </c>
      <c r="I93" s="4">
        <f t="shared" si="9"/>
        <v>1.0300675311349536</v>
      </c>
    </row>
    <row r="94" spans="1:9" x14ac:dyDescent="0.2">
      <c r="A94" s="4">
        <f>IF('True_Odds_Calculator_3-way'!A95="","",'True_Odds_Calculator_3-way'!A95)</f>
        <v>2.23</v>
      </c>
      <c r="B94" s="4">
        <f>IF('True_Odds_Calculator_3-way'!B95="","",'True_Odds_Calculator_3-way'!B95)</f>
        <v>3.27</v>
      </c>
      <c r="C94" s="4">
        <f>IF('True_Odds_Calculator_3-way'!C95="","",'True_Odds_Calculator_3-way'!C95)</f>
        <v>3.65</v>
      </c>
      <c r="D94" s="4">
        <f t="shared" si="5"/>
        <v>2.8213493566785486E-2</v>
      </c>
      <c r="E94" s="4">
        <f t="shared" si="6"/>
        <v>2.2777694497293082</v>
      </c>
      <c r="F94" s="4">
        <f t="shared" si="7"/>
        <v>3.3737520103990422</v>
      </c>
      <c r="G94" s="4">
        <f t="shared" si="8"/>
        <v>3.779745107362642</v>
      </c>
      <c r="I94" s="4">
        <f t="shared" si="9"/>
        <v>1.0282134935667855</v>
      </c>
    </row>
    <row r="95" spans="1:9" x14ac:dyDescent="0.2">
      <c r="A95" s="4">
        <f>IF('True_Odds_Calculator_3-way'!A96="","",'True_Odds_Calculator_3-way'!A96)</f>
        <v>1.74</v>
      </c>
      <c r="B95" s="4">
        <f>IF('True_Odds_Calculator_3-way'!B96="","",'True_Odds_Calculator_3-way'!B96)</f>
        <v>3.76</v>
      </c>
      <c r="C95" s="4">
        <f>IF('True_Odds_Calculator_3-way'!C96="","",'True_Odds_Calculator_3-way'!C96)</f>
        <v>5.31</v>
      </c>
      <c r="D95" s="4">
        <f t="shared" si="5"/>
        <v>2.8994007624147944E-2</v>
      </c>
      <c r="E95" s="4">
        <f t="shared" si="6"/>
        <v>1.7697612329957928</v>
      </c>
      <c r="F95" s="4">
        <f t="shared" si="7"/>
        <v>3.9017876717498257</v>
      </c>
      <c r="G95" s="4">
        <f t="shared" si="8"/>
        <v>5.5972473386600941</v>
      </c>
      <c r="I95" s="4">
        <f t="shared" si="9"/>
        <v>1.0289940076241479</v>
      </c>
    </row>
    <row r="96" spans="1:9" x14ac:dyDescent="0.2">
      <c r="A96" s="4">
        <f>IF('True_Odds_Calculator_3-way'!A97="","",'True_Odds_Calculator_3-way'!A97)</f>
        <v>10.55</v>
      </c>
      <c r="B96" s="4">
        <f>IF('True_Odds_Calculator_3-way'!B97="","",'True_Odds_Calculator_3-way'!B97)</f>
        <v>5.25</v>
      </c>
      <c r="C96" s="4">
        <f>IF('True_Odds_Calculator_3-way'!C97="","",'True_Odds_Calculator_3-way'!C97)</f>
        <v>1.34</v>
      </c>
      <c r="D96" s="4">
        <f t="shared" si="5"/>
        <v>3.1531577050428083E-2</v>
      </c>
      <c r="E96" s="4">
        <f t="shared" si="6"/>
        <v>11.865745613450743</v>
      </c>
      <c r="F96" s="4">
        <f t="shared" si="7"/>
        <v>5.5566154863585009</v>
      </c>
      <c r="G96" s="4">
        <f t="shared" si="8"/>
        <v>1.3591423020987687</v>
      </c>
      <c r="I96" s="4">
        <f t="shared" si="9"/>
        <v>1.0315315770504281</v>
      </c>
    </row>
    <row r="97" spans="1:9" x14ac:dyDescent="0.2">
      <c r="A97" s="4">
        <f>IF('True_Odds_Calculator_3-way'!A98="","",'True_Odds_Calculator_3-way'!A98)</f>
        <v>2.09</v>
      </c>
      <c r="B97" s="4">
        <f>IF('True_Odds_Calculator_3-way'!B98="","",'True_Odds_Calculator_3-way'!B98)</f>
        <v>3.18</v>
      </c>
      <c r="C97" s="4">
        <f>IF('True_Odds_Calculator_3-way'!C98="","",'True_Odds_Calculator_3-way'!C98)</f>
        <v>4.24</v>
      </c>
      <c r="D97" s="4">
        <f t="shared" si="5"/>
        <v>2.8783364930336175E-2</v>
      </c>
      <c r="E97" s="4">
        <f t="shared" si="6"/>
        <v>2.1327671227015519</v>
      </c>
      <c r="F97" s="4">
        <f t="shared" si="7"/>
        <v>3.2800763321104847</v>
      </c>
      <c r="G97" s="4">
        <f t="shared" si="8"/>
        <v>4.4197996098599051</v>
      </c>
      <c r="I97" s="4">
        <f t="shared" si="9"/>
        <v>1.0287833649303362</v>
      </c>
    </row>
    <row r="98" spans="1:9" x14ac:dyDescent="0.2">
      <c r="A98" s="4">
        <f>IF('True_Odds_Calculator_3-way'!A99="","",'True_Odds_Calculator_3-way'!A99)</f>
        <v>2.75</v>
      </c>
      <c r="B98" s="4">
        <f>IF('True_Odds_Calculator_3-way'!B99="","",'True_Odds_Calculator_3-way'!B99)</f>
        <v>2.99</v>
      </c>
      <c r="C98" s="4">
        <f>IF('True_Odds_Calculator_3-way'!C99="","",'True_Odds_Calculator_3-way'!C99)</f>
        <v>3.04</v>
      </c>
      <c r="D98" s="4">
        <f t="shared" si="5"/>
        <v>2.7031892592533246E-2</v>
      </c>
      <c r="E98" s="4">
        <f t="shared" si="6"/>
        <v>2.8198743283032064</v>
      </c>
      <c r="F98" s="4">
        <f t="shared" si="7"/>
        <v>3.0727863532246369</v>
      </c>
      <c r="G98" s="4">
        <f t="shared" si="8"/>
        <v>3.1256179194558142</v>
      </c>
      <c r="I98" s="4">
        <f t="shared" si="9"/>
        <v>1.0270318925925332</v>
      </c>
    </row>
    <row r="99" spans="1:9" x14ac:dyDescent="0.2">
      <c r="A99" s="4">
        <f>IF('True_Odds_Calculator_3-way'!A100="","",'True_Odds_Calculator_3-way'!A100)</f>
        <v>3.32</v>
      </c>
      <c r="B99" s="4">
        <f>IF('True_Odds_Calculator_3-way'!B100="","",'True_Odds_Calculator_3-way'!B100)</f>
        <v>3.16</v>
      </c>
      <c r="C99" s="4">
        <f>IF('True_Odds_Calculator_3-way'!C100="","",'True_Odds_Calculator_3-way'!C100)</f>
        <v>2.44</v>
      </c>
      <c r="D99" s="4">
        <f t="shared" si="5"/>
        <v>2.7496581053410463E-2</v>
      </c>
      <c r="E99" s="4">
        <f t="shared" si="6"/>
        <v>3.4241967656601795</v>
      </c>
      <c r="F99" s="4">
        <f t="shared" si="7"/>
        <v>3.2542531466369424</v>
      </c>
      <c r="G99" s="4">
        <f t="shared" si="8"/>
        <v>2.4958161476110545</v>
      </c>
      <c r="I99" s="4">
        <f t="shared" si="9"/>
        <v>1.0274965810534105</v>
      </c>
    </row>
    <row r="100" spans="1:9" x14ac:dyDescent="0.2">
      <c r="A100" s="4">
        <f>IF('True_Odds_Calculator_3-way'!A101="","",'True_Odds_Calculator_3-way'!A101)</f>
        <v>2.48</v>
      </c>
      <c r="B100" s="4">
        <f>IF('True_Odds_Calculator_3-way'!B101="","",'True_Odds_Calculator_3-way'!B101)</f>
        <v>3.24</v>
      </c>
      <c r="C100" s="4">
        <f>IF('True_Odds_Calculator_3-way'!C101="","",'True_Odds_Calculator_3-way'!C101)</f>
        <v>2.92</v>
      </c>
      <c r="D100" s="4">
        <f t="shared" si="5"/>
        <v>5.4333535184912352E-2</v>
      </c>
      <c r="E100" s="4">
        <f t="shared" si="6"/>
        <v>2.5966294893709447</v>
      </c>
      <c r="F100" s="4">
        <f t="shared" si="7"/>
        <v>3.4419758959224613</v>
      </c>
      <c r="G100" s="4">
        <f t="shared" si="8"/>
        <v>3.0830457683800958</v>
      </c>
      <c r="I100" s="4">
        <f t="shared" si="9"/>
        <v>1.0543335351849124</v>
      </c>
    </row>
    <row r="101" spans="1:9" x14ac:dyDescent="0.2">
      <c r="A101" s="4">
        <f>IF('True_Odds_Calculator_3-way'!A102="","",'True_Odds_Calculator_3-way'!A102)</f>
        <v>3.08</v>
      </c>
      <c r="B101" s="4">
        <f>IF('True_Odds_Calculator_3-way'!B102="","",'True_Odds_Calculator_3-way'!B102)</f>
        <v>3.16</v>
      </c>
      <c r="C101" s="4">
        <f>IF('True_Odds_Calculator_3-way'!C102="","",'True_Odds_Calculator_3-way'!C102)</f>
        <v>2.42</v>
      </c>
      <c r="D101" s="4">
        <f t="shared" si="5"/>
        <v>5.4354161373723953E-2</v>
      </c>
      <c r="E101" s="4">
        <f t="shared" si="6"/>
        <v>3.2620332152491138</v>
      </c>
      <c r="F101" s="4">
        <f t="shared" si="7"/>
        <v>3.3519068928666842</v>
      </c>
      <c r="G101" s="4">
        <f t="shared" si="8"/>
        <v>2.5309722239733707</v>
      </c>
      <c r="I101" s="4">
        <f t="shared" si="9"/>
        <v>1.054354161373724</v>
      </c>
    </row>
    <row r="102" spans="1:9" x14ac:dyDescent="0.2">
      <c r="A102" s="4">
        <f>IF('True_Odds_Calculator_3-way'!A103="","",'True_Odds_Calculator_3-way'!A103)</f>
        <v>2.3199999999999998</v>
      </c>
      <c r="B102" s="4">
        <f>IF('True_Odds_Calculator_3-way'!B103="","",'True_Odds_Calculator_3-way'!B103)</f>
        <v>3.19</v>
      </c>
      <c r="C102" s="4">
        <f>IF('True_Odds_Calculator_3-way'!C103="","",'True_Odds_Calculator_3-way'!C103)</f>
        <v>3.23</v>
      </c>
      <c r="D102" s="4">
        <f t="shared" si="5"/>
        <v>5.4111629802886529E-2</v>
      </c>
      <c r="E102" s="4">
        <f t="shared" si="6"/>
        <v>2.4213234948535978</v>
      </c>
      <c r="F102" s="4">
        <f t="shared" si="7"/>
        <v>3.384754364929456</v>
      </c>
      <c r="G102" s="4">
        <f t="shared" si="8"/>
        <v>3.429822079456752</v>
      </c>
      <c r="I102" s="4">
        <f t="shared" si="9"/>
        <v>1.0541116298028865</v>
      </c>
    </row>
    <row r="103" spans="1:9" x14ac:dyDescent="0.2">
      <c r="A103" s="4">
        <f>IF('True_Odds_Calculator_3-way'!A104="","",'True_Odds_Calculator_3-way'!A104)</f>
        <v>2.95</v>
      </c>
      <c r="B103" s="4">
        <f>IF('True_Odds_Calculator_3-way'!B104="","",'True_Odds_Calculator_3-way'!B104)</f>
        <v>3.38</v>
      </c>
      <c r="C103" s="4">
        <f>IF('True_Odds_Calculator_3-way'!C104="","",'True_Odds_Calculator_3-way'!C104)</f>
        <v>2.38</v>
      </c>
      <c r="D103" s="4">
        <f t="shared" si="5"/>
        <v>5.500910624002886E-2</v>
      </c>
      <c r="E103" s="4">
        <f t="shared" si="6"/>
        <v>3.1186974817524971</v>
      </c>
      <c r="F103" s="4">
        <f t="shared" si="7"/>
        <v>3.6033228765871126</v>
      </c>
      <c r="G103" s="4">
        <f t="shared" si="8"/>
        <v>2.4886040692711511</v>
      </c>
      <c r="I103" s="4">
        <f t="shared" si="9"/>
        <v>1.0550091062400289</v>
      </c>
    </row>
    <row r="104" spans="1:9" x14ac:dyDescent="0.2">
      <c r="A104" s="4">
        <f>IF('True_Odds_Calculator_3-way'!A105="","",'True_Odds_Calculator_3-way'!A105)</f>
        <v>4.8600000000000003</v>
      </c>
      <c r="B104" s="4">
        <f>IF('True_Odds_Calculator_3-way'!B105="","",'True_Odds_Calculator_3-way'!B105)</f>
        <v>3.94</v>
      </c>
      <c r="C104" s="4">
        <f>IF('True_Odds_Calculator_3-way'!C105="","",'True_Odds_Calculator_3-way'!C105)</f>
        <v>1.65</v>
      </c>
      <c r="D104" s="4">
        <f t="shared" si="5"/>
        <v>6.5629029532018768E-2</v>
      </c>
      <c r="E104" s="4">
        <f t="shared" si="6"/>
        <v>5.4381822500524981</v>
      </c>
      <c r="F104" s="4">
        <f t="shared" si="7"/>
        <v>4.3116315630023658</v>
      </c>
      <c r="G104" s="4">
        <f t="shared" si="8"/>
        <v>1.7117886658987647</v>
      </c>
      <c r="I104" s="4">
        <f t="shared" si="9"/>
        <v>1.0656290295320188</v>
      </c>
    </row>
    <row r="105" spans="1:9" x14ac:dyDescent="0.2">
      <c r="A105" s="4">
        <f>IF('True_Odds_Calculator_3-way'!A106="","",'True_Odds_Calculator_3-way'!A106)</f>
        <v>1.35</v>
      </c>
      <c r="B105" s="4">
        <f>IF('True_Odds_Calculator_3-way'!B106="","",'True_Odds_Calculator_3-way'!B106)</f>
        <v>4.8899999999999997</v>
      </c>
      <c r="C105" s="4">
        <f>IF('True_Odds_Calculator_3-way'!C106="","",'True_Odds_Calculator_3-way'!C106)</f>
        <v>8.44</v>
      </c>
      <c r="D105" s="4">
        <f t="shared" si="5"/>
        <v>6.3723130568128061E-2</v>
      </c>
      <c r="E105" s="4">
        <f t="shared" si="6"/>
        <v>1.3898546502055973</v>
      </c>
      <c r="F105" s="4">
        <f t="shared" si="7"/>
        <v>5.4567896639936055</v>
      </c>
      <c r="G105" s="4">
        <f t="shared" si="8"/>
        <v>10.283583301648939</v>
      </c>
      <c r="I105" s="4">
        <f t="shared" si="9"/>
        <v>1.0637231305681281</v>
      </c>
    </row>
    <row r="106" spans="1:9" x14ac:dyDescent="0.2">
      <c r="A106" s="4">
        <f>IF('True_Odds_Calculator_3-way'!A107="","",'True_Odds_Calculator_3-way'!A107)</f>
        <v>2.09</v>
      </c>
      <c r="B106" s="4">
        <f>IF('True_Odds_Calculator_3-way'!B107="","",'True_Odds_Calculator_3-way'!B107)</f>
        <v>3.54</v>
      </c>
      <c r="C106" s="4">
        <f>IF('True_Odds_Calculator_3-way'!C107="","",'True_Odds_Calculator_3-way'!C107)</f>
        <v>3.29</v>
      </c>
      <c r="D106" s="4">
        <f t="shared" si="5"/>
        <v>6.4906143008900852E-2</v>
      </c>
      <c r="E106" s="4">
        <f t="shared" si="6"/>
        <v>2.188981235971553</v>
      </c>
      <c r="F106" s="4">
        <f t="shared" si="7"/>
        <v>3.8336135844313177</v>
      </c>
      <c r="G106" s="4">
        <f t="shared" si="8"/>
        <v>3.5421302612440679</v>
      </c>
      <c r="I106" s="4">
        <f t="shared" si="9"/>
        <v>1.0649061430089009</v>
      </c>
    </row>
    <row r="107" spans="1:9" x14ac:dyDescent="0.2">
      <c r="A107" s="4">
        <f>IF('True_Odds_Calculator_3-way'!A108="","",'True_Odds_Calculator_3-way'!A108)</f>
        <v>2.23</v>
      </c>
      <c r="B107" s="4">
        <f>IF('True_Odds_Calculator_3-way'!B108="","",'True_Odds_Calculator_3-way'!B108)</f>
        <v>3.52</v>
      </c>
      <c r="C107" s="4">
        <f>IF('True_Odds_Calculator_3-way'!C108="","",'True_Odds_Calculator_3-way'!C108)</f>
        <v>3.01</v>
      </c>
      <c r="D107" s="4">
        <f t="shared" si="5"/>
        <v>6.4747315985714149E-2</v>
      </c>
      <c r="E107" s="4">
        <f t="shared" si="6"/>
        <v>2.342754029674182</v>
      </c>
      <c r="F107" s="4">
        <f t="shared" si="7"/>
        <v>3.8094008866294886</v>
      </c>
      <c r="G107" s="4">
        <f t="shared" si="8"/>
        <v>3.2191244323764807</v>
      </c>
      <c r="I107" s="4">
        <f t="shared" si="9"/>
        <v>1.0647473159857141</v>
      </c>
    </row>
    <row r="108" spans="1:9" x14ac:dyDescent="0.2">
      <c r="A108" s="4">
        <f>IF('True_Odds_Calculator_3-way'!A109="","",'True_Odds_Calculator_3-way'!A109)</f>
        <v>1.88</v>
      </c>
      <c r="B108" s="4">
        <f>IF('True_Odds_Calculator_3-way'!B109="","",'True_Odds_Calculator_3-way'!B109)</f>
        <v>3.74</v>
      </c>
      <c r="C108" s="4">
        <f>IF('True_Odds_Calculator_3-way'!C109="","",'True_Odds_Calculator_3-way'!C109)</f>
        <v>3.78</v>
      </c>
      <c r="D108" s="4">
        <f t="shared" si="5"/>
        <v>6.3844837311670899E-2</v>
      </c>
      <c r="E108" s="4">
        <f t="shared" si="6"/>
        <v>1.9583525728866324</v>
      </c>
      <c r="F108" s="4">
        <f t="shared" si="7"/>
        <v>4.0634207874128752</v>
      </c>
      <c r="G108" s="4">
        <f t="shared" si="8"/>
        <v>4.1106817146967405</v>
      </c>
      <c r="I108" s="4">
        <f t="shared" si="9"/>
        <v>1.0638448373116709</v>
      </c>
    </row>
    <row r="109" spans="1:9" x14ac:dyDescent="0.2">
      <c r="A109" s="4">
        <f>IF('True_Odds_Calculator_3-way'!A110="","",'True_Odds_Calculator_3-way'!A110)</f>
        <v>2.86</v>
      </c>
      <c r="B109" s="4">
        <f>IF('True_Odds_Calculator_3-way'!B110="","",'True_Odds_Calculator_3-way'!B110)</f>
        <v>3.44</v>
      </c>
      <c r="C109" s="4">
        <f>IF('True_Odds_Calculator_3-way'!C110="","",'True_Odds_Calculator_3-way'!C110)</f>
        <v>2.36</v>
      </c>
      <c r="D109" s="4">
        <f t="shared" si="5"/>
        <v>6.4076837628276317E-2</v>
      </c>
      <c r="E109" s="4">
        <f t="shared" si="6"/>
        <v>3.0460742757907493</v>
      </c>
      <c r="F109" s="4">
        <f t="shared" si="7"/>
        <v>3.7127969134307381</v>
      </c>
      <c r="G109" s="4">
        <f t="shared" si="8"/>
        <v>2.4852755643900775</v>
      </c>
      <c r="I109" s="4">
        <f t="shared" si="9"/>
        <v>1.0640768376282763</v>
      </c>
    </row>
    <row r="110" spans="1:9" x14ac:dyDescent="0.2">
      <c r="A110" s="4">
        <f>IF('True_Odds_Calculator_3-way'!A111="","",'True_Odds_Calculator_3-way'!A111)</f>
        <v>1.89</v>
      </c>
      <c r="B110" s="4">
        <f>IF('True_Odds_Calculator_3-way'!B111="","",'True_Odds_Calculator_3-way'!B111)</f>
        <v>3.58</v>
      </c>
      <c r="C110" s="4">
        <f>IF('True_Odds_Calculator_3-way'!C111="","",'True_Odds_Calculator_3-way'!C111)</f>
        <v>3.89</v>
      </c>
      <c r="D110" s="4">
        <f t="shared" si="5"/>
        <v>6.5499546779436368E-2</v>
      </c>
      <c r="E110" s="4">
        <f t="shared" si="6"/>
        <v>1.9713470741376187</v>
      </c>
      <c r="F110" s="4">
        <f t="shared" si="7"/>
        <v>3.8835490375470223</v>
      </c>
      <c r="G110" s="4">
        <f t="shared" si="8"/>
        <v>4.2510459165297503</v>
      </c>
      <c r="I110" s="4">
        <f t="shared" si="9"/>
        <v>1.0654995467794364</v>
      </c>
    </row>
    <row r="111" spans="1:9" x14ac:dyDescent="0.2">
      <c r="A111" s="4">
        <f>IF('True_Odds_Calculator_3-way'!A112="","",'True_Odds_Calculator_3-way'!A112)</f>
        <v>1.68</v>
      </c>
      <c r="B111" s="4">
        <f>IF('True_Odds_Calculator_3-way'!B112="","",'True_Odds_Calculator_3-way'!B112)</f>
        <v>3.95</v>
      </c>
      <c r="C111" s="4">
        <f>IF('True_Odds_Calculator_3-way'!C112="","",'True_Odds_Calculator_3-way'!C112)</f>
        <v>4.68</v>
      </c>
      <c r="D111" s="4">
        <f t="shared" si="5"/>
        <v>6.2077865875334037E-2</v>
      </c>
      <c r="E111" s="4">
        <f t="shared" si="6"/>
        <v>1.740506272361259</v>
      </c>
      <c r="F111" s="4">
        <f t="shared" si="7"/>
        <v>4.3015945128369912</v>
      </c>
      <c r="G111" s="4">
        <f t="shared" si="8"/>
        <v>5.1818145414258421</v>
      </c>
      <c r="I111" s="4">
        <f t="shared" si="9"/>
        <v>1.062077865875334</v>
      </c>
    </row>
    <row r="112" spans="1:9" x14ac:dyDescent="0.2">
      <c r="A112" s="4">
        <f>IF('True_Odds_Calculator_3-way'!A113="","",'True_Odds_Calculator_3-way'!A113)</f>
        <v>2.3199999999999998</v>
      </c>
      <c r="B112" s="4">
        <f>IF('True_Odds_Calculator_3-way'!B113="","",'True_Odds_Calculator_3-way'!B113)</f>
        <v>3.52</v>
      </c>
      <c r="C112" s="4">
        <f>IF('True_Odds_Calculator_3-way'!C113="","",'True_Odds_Calculator_3-way'!C113)</f>
        <v>2.87</v>
      </c>
      <c r="D112" s="4">
        <f t="shared" si="5"/>
        <v>6.3557447598658667E-2</v>
      </c>
      <c r="E112" s="4">
        <f t="shared" si="6"/>
        <v>2.4399249790960842</v>
      </c>
      <c r="F112" s="4">
        <f t="shared" si="7"/>
        <v>3.8036539640004574</v>
      </c>
      <c r="G112" s="4">
        <f t="shared" si="8"/>
        <v>3.0558028729613693</v>
      </c>
      <c r="I112" s="4">
        <f t="shared" si="9"/>
        <v>1.0635574475986587</v>
      </c>
    </row>
    <row r="113" spans="1:9" x14ac:dyDescent="0.2">
      <c r="A113" s="4">
        <f>IF('True_Odds_Calculator_3-way'!A114="","",'True_Odds_Calculator_3-way'!A114)</f>
        <v>2.31</v>
      </c>
      <c r="B113" s="4">
        <f>IF('True_Odds_Calculator_3-way'!B114="","",'True_Odds_Calculator_3-way'!B114)</f>
        <v>3.32</v>
      </c>
      <c r="C113" s="4">
        <f>IF('True_Odds_Calculator_3-way'!C114="","",'True_Odds_Calculator_3-way'!C114)</f>
        <v>3.29</v>
      </c>
      <c r="D113" s="4">
        <f t="shared" si="5"/>
        <v>3.8056619958696247E-2</v>
      </c>
      <c r="E113" s="4">
        <f t="shared" si="6"/>
        <v>2.3797347901331505</v>
      </c>
      <c r="F113" s="4">
        <f t="shared" si="7"/>
        <v>3.4659728890831949</v>
      </c>
      <c r="G113" s="4">
        <f t="shared" si="8"/>
        <v>3.4332898149112401</v>
      </c>
      <c r="I113" s="4">
        <f t="shared" si="9"/>
        <v>1.0380566199586962</v>
      </c>
    </row>
    <row r="114" spans="1:9" x14ac:dyDescent="0.2">
      <c r="A114" s="4">
        <f>IF('True_Odds_Calculator_3-way'!A115="","",'True_Odds_Calculator_3-way'!A115)</f>
        <v>2.99</v>
      </c>
      <c r="B114" s="4">
        <f>IF('True_Odds_Calculator_3-way'!B115="","",'True_Odds_Calculator_3-way'!B115)</f>
        <v>3.36</v>
      </c>
      <c r="C114" s="4">
        <f>IF('True_Odds_Calculator_3-way'!C115="","",'True_Odds_Calculator_3-way'!C115)</f>
        <v>2.5299999999999998</v>
      </c>
      <c r="D114" s="4">
        <f t="shared" si="5"/>
        <v>2.7324125150212097E-2</v>
      </c>
      <c r="E114" s="4">
        <f t="shared" si="6"/>
        <v>3.0737063834363676</v>
      </c>
      <c r="F114" s="4">
        <f t="shared" si="7"/>
        <v>3.466072279885918</v>
      </c>
      <c r="G114" s="4">
        <f t="shared" si="8"/>
        <v>2.5896747705834384</v>
      </c>
      <c r="I114" s="4">
        <f t="shared" si="9"/>
        <v>1.0273241251502121</v>
      </c>
    </row>
    <row r="115" spans="1:9" x14ac:dyDescent="0.2">
      <c r="A115" s="4">
        <f>IF('True_Odds_Calculator_3-way'!A116="","",'True_Odds_Calculator_3-way'!A116)</f>
        <v>2.61</v>
      </c>
      <c r="B115" s="4">
        <f>IF('True_Odds_Calculator_3-way'!B116="","",'True_Odds_Calculator_3-way'!B116)</f>
        <v>3.3</v>
      </c>
      <c r="C115" s="4">
        <f>IF('True_Odds_Calculator_3-way'!C116="","",'True_Odds_Calculator_3-way'!C116)</f>
        <v>2.93</v>
      </c>
      <c r="D115" s="4">
        <f t="shared" si="5"/>
        <v>2.7468993810055409E-2</v>
      </c>
      <c r="E115" s="4">
        <f t="shared" si="6"/>
        <v>2.6739009507381386</v>
      </c>
      <c r="F115" s="4">
        <f t="shared" si="7"/>
        <v>3.4028192221654394</v>
      </c>
      <c r="G115" s="4">
        <f t="shared" si="8"/>
        <v>3.0107731751517854</v>
      </c>
      <c r="I115" s="4">
        <f t="shared" si="9"/>
        <v>1.0274689938100554</v>
      </c>
    </row>
    <row r="116" spans="1:9" x14ac:dyDescent="0.2">
      <c r="A116" s="4">
        <f>IF('True_Odds_Calculator_3-way'!A117="","",'True_Odds_Calculator_3-way'!A117)</f>
        <v>3.22</v>
      </c>
      <c r="B116" s="4">
        <f>IF('True_Odds_Calculator_3-way'!B117="","",'True_Odds_Calculator_3-way'!B117)</f>
        <v>3.19</v>
      </c>
      <c r="C116" s="4">
        <f>IF('True_Odds_Calculator_3-way'!C117="","",'True_Odds_Calculator_3-way'!C117)</f>
        <v>2.41</v>
      </c>
      <c r="D116" s="4">
        <f t="shared" si="5"/>
        <v>3.8976389371731202E-2</v>
      </c>
      <c r="E116" s="4">
        <f t="shared" si="6"/>
        <v>3.360589095227541</v>
      </c>
      <c r="F116" s="4">
        <f t="shared" si="7"/>
        <v>3.327925520545187</v>
      </c>
      <c r="G116" s="4">
        <f t="shared" si="8"/>
        <v>2.4878986770690701</v>
      </c>
      <c r="I116" s="4">
        <f t="shared" si="9"/>
        <v>1.0389763893717312</v>
      </c>
    </row>
    <row r="117" spans="1:9" x14ac:dyDescent="0.2">
      <c r="A117" s="4">
        <f>IF('True_Odds_Calculator_3-way'!A118="","",'True_Odds_Calculator_3-way'!A118)</f>
        <v>1.88</v>
      </c>
      <c r="B117" s="4">
        <f>IF('True_Odds_Calculator_3-way'!B118="","",'True_Odds_Calculator_3-way'!B118)</f>
        <v>3.94</v>
      </c>
      <c r="C117" s="4">
        <f>IF('True_Odds_Calculator_3-way'!C118="","",'True_Odds_Calculator_3-way'!C118)</f>
        <v>4.13</v>
      </c>
      <c r="D117" s="4">
        <f t="shared" si="5"/>
        <v>2.7852750821332872E-2</v>
      </c>
      <c r="E117" s="4">
        <f t="shared" si="6"/>
        <v>1.9133971816176849</v>
      </c>
      <c r="F117" s="4">
        <f t="shared" si="7"/>
        <v>4.0895972467703947</v>
      </c>
      <c r="G117" s="4">
        <f t="shared" si="8"/>
        <v>4.2946748118442999</v>
      </c>
      <c r="I117" s="4">
        <f t="shared" si="9"/>
        <v>1.0278527508213329</v>
      </c>
    </row>
    <row r="118" spans="1:9" x14ac:dyDescent="0.2">
      <c r="A118" s="4">
        <f>IF('True_Odds_Calculator_3-way'!A119="","",'True_Odds_Calculator_3-way'!A119)</f>
        <v>2.5</v>
      </c>
      <c r="B118" s="4">
        <f>IF('True_Odds_Calculator_3-way'!B119="","",'True_Odds_Calculator_3-way'!B119)</f>
        <v>3.44</v>
      </c>
      <c r="C118" s="4">
        <f>IF('True_Odds_Calculator_3-way'!C119="","",'True_Odds_Calculator_3-way'!C119)</f>
        <v>2.97</v>
      </c>
      <c r="D118" s="4">
        <f t="shared" si="5"/>
        <v>2.7398011118941357E-2</v>
      </c>
      <c r="E118" s="4">
        <f t="shared" si="6"/>
        <v>2.558412853164878</v>
      </c>
      <c r="F118" s="4">
        <f t="shared" si="7"/>
        <v>3.5515777374022028</v>
      </c>
      <c r="G118" s="4">
        <f t="shared" si="8"/>
        <v>3.0528043601246204</v>
      </c>
      <c r="I118" s="4">
        <f t="shared" si="9"/>
        <v>1.0273980111189414</v>
      </c>
    </row>
    <row r="119" spans="1:9" x14ac:dyDescent="0.2">
      <c r="A119" s="4">
        <f>IF('True_Odds_Calculator_3-way'!A120="","",'True_Odds_Calculator_3-way'!A120)</f>
        <v>2.42</v>
      </c>
      <c r="B119" s="4">
        <f>IF('True_Odds_Calculator_3-way'!B120="","",'True_Odds_Calculator_3-way'!B120)</f>
        <v>3.43</v>
      </c>
      <c r="C119" s="4">
        <f>IF('True_Odds_Calculator_3-way'!C120="","",'True_Odds_Calculator_3-way'!C120)</f>
        <v>3.09</v>
      </c>
      <c r="D119" s="4">
        <f t="shared" si="5"/>
        <v>2.8392925469496788E-2</v>
      </c>
      <c r="E119" s="4">
        <f t="shared" si="6"/>
        <v>2.4767260075317727</v>
      </c>
      <c r="F119" s="4">
        <f t="shared" si="7"/>
        <v>3.5450825181889991</v>
      </c>
      <c r="G119" s="4">
        <f t="shared" si="8"/>
        <v>3.183088510692305</v>
      </c>
      <c r="I119" s="4">
        <f t="shared" si="9"/>
        <v>1.0283929254694968</v>
      </c>
    </row>
    <row r="120" spans="1:9" x14ac:dyDescent="0.2">
      <c r="A120" s="4">
        <f>IF('True_Odds_Calculator_3-way'!A121="","",'True_Odds_Calculator_3-way'!A121)</f>
        <v>2.31</v>
      </c>
      <c r="B120" s="4">
        <f>IF('True_Odds_Calculator_3-way'!B121="","",'True_Odds_Calculator_3-way'!B121)</f>
        <v>3.31</v>
      </c>
      <c r="C120" s="4">
        <f>IF('True_Odds_Calculator_3-way'!C121="","",'True_Odds_Calculator_3-way'!C121)</f>
        <v>3.48</v>
      </c>
      <c r="D120" s="4">
        <f t="shared" si="5"/>
        <v>2.2371558364890909E-2</v>
      </c>
      <c r="E120" s="4">
        <f t="shared" si="6"/>
        <v>2.3504897717178297</v>
      </c>
      <c r="F120" s="4">
        <f t="shared" si="7"/>
        <v>3.39376938044808</v>
      </c>
      <c r="G120" s="4">
        <f t="shared" si="8"/>
        <v>3.572715569259457</v>
      </c>
      <c r="I120" s="4">
        <f t="shared" si="9"/>
        <v>1.0223715583648909</v>
      </c>
    </row>
    <row r="121" spans="1:9" x14ac:dyDescent="0.2">
      <c r="A121" s="4">
        <f>IF('True_Odds_Calculator_3-way'!A122="","",'True_Odds_Calculator_3-way'!A122)</f>
        <v>3.18</v>
      </c>
      <c r="B121" s="4">
        <f>IF('True_Odds_Calculator_3-way'!B122="","",'True_Odds_Calculator_3-way'!B122)</f>
        <v>3.34</v>
      </c>
      <c r="C121" s="4">
        <f>IF('True_Odds_Calculator_3-way'!C122="","",'True_Odds_Calculator_3-way'!C122)</f>
        <v>2.4500000000000002</v>
      </c>
      <c r="D121" s="4">
        <f t="shared" si="5"/>
        <v>2.2029871715944394E-2</v>
      </c>
      <c r="E121" s="4">
        <f t="shared" si="6"/>
        <v>3.2560338075070892</v>
      </c>
      <c r="F121" s="4">
        <f t="shared" si="7"/>
        <v>3.4239785190532874</v>
      </c>
      <c r="G121" s="4">
        <f t="shared" si="8"/>
        <v>2.4948856420224264</v>
      </c>
      <c r="I121" s="4">
        <f t="shared" si="9"/>
        <v>1.0220298717159444</v>
      </c>
    </row>
    <row r="122" spans="1:9" x14ac:dyDescent="0.2">
      <c r="A122" s="4">
        <f>IF('True_Odds_Calculator_3-way'!A123="","",'True_Odds_Calculator_3-way'!A123)</f>
        <v>3.14</v>
      </c>
      <c r="B122" s="4">
        <f>IF('True_Odds_Calculator_3-way'!B123="","",'True_Odds_Calculator_3-way'!B123)</f>
        <v>3.53</v>
      </c>
      <c r="C122" s="4">
        <f>IF('True_Odds_Calculator_3-way'!C123="","",'True_Odds_Calculator_3-way'!C123)</f>
        <v>2.35</v>
      </c>
      <c r="D122" s="4">
        <f t="shared" si="5"/>
        <v>2.728937145340482E-2</v>
      </c>
      <c r="E122" s="4">
        <f t="shared" si="6"/>
        <v>3.2323244815965806</v>
      </c>
      <c r="F122" s="4">
        <f t="shared" si="7"/>
        <v>3.6471105195188875</v>
      </c>
      <c r="G122" s="4">
        <f t="shared" si="8"/>
        <v>2.4013325028110031</v>
      </c>
      <c r="I122" s="4">
        <f t="shared" si="9"/>
        <v>1.0272893714534048</v>
      </c>
    </row>
    <row r="123" spans="1:9" x14ac:dyDescent="0.2">
      <c r="A123" s="4">
        <f>IF('True_Odds_Calculator_3-way'!A124="","",'True_Odds_Calculator_3-way'!A124)</f>
        <v>1.87</v>
      </c>
      <c r="B123" s="4">
        <f>IF('True_Odds_Calculator_3-way'!B124="","",'True_Odds_Calculator_3-way'!B124)</f>
        <v>3.68</v>
      </c>
      <c r="C123" s="4">
        <f>IF('True_Odds_Calculator_3-way'!C124="","",'True_Odds_Calculator_3-way'!C124)</f>
        <v>4.51</v>
      </c>
      <c r="D123" s="4">
        <f t="shared" si="5"/>
        <v>2.8227978745725579E-2</v>
      </c>
      <c r="E123" s="4">
        <f t="shared" si="6"/>
        <v>1.9034927933981536</v>
      </c>
      <c r="F123" s="4">
        <f t="shared" si="7"/>
        <v>3.8119953739231942</v>
      </c>
      <c r="G123" s="4">
        <f t="shared" si="8"/>
        <v>4.7098682585151197</v>
      </c>
      <c r="I123" s="4">
        <f t="shared" si="9"/>
        <v>1.0282279787457256</v>
      </c>
    </row>
    <row r="124" spans="1:9" x14ac:dyDescent="0.2">
      <c r="A124" s="4">
        <f>IF('True_Odds_Calculator_3-way'!A125="","",'True_Odds_Calculator_3-way'!A125)</f>
        <v>2.31</v>
      </c>
      <c r="B124" s="4">
        <f>IF('True_Odds_Calculator_3-way'!B125="","",'True_Odds_Calculator_3-way'!B125)</f>
        <v>3.74</v>
      </c>
      <c r="C124" s="4">
        <f>IF('True_Odds_Calculator_3-way'!C125="","",'True_Odds_Calculator_3-way'!C125)</f>
        <v>3.05</v>
      </c>
      <c r="D124" s="4">
        <f t="shared" si="5"/>
        <v>2.8148964503834417E-2</v>
      </c>
      <c r="E124" s="4">
        <f t="shared" si="6"/>
        <v>2.3611778273540613</v>
      </c>
      <c r="F124" s="4">
        <f t="shared" si="7"/>
        <v>3.8760187047953969</v>
      </c>
      <c r="G124" s="4">
        <f t="shared" si="8"/>
        <v>3.1398567789686158</v>
      </c>
      <c r="I124" s="4">
        <f t="shared" si="9"/>
        <v>1.0281489645038344</v>
      </c>
    </row>
    <row r="125" spans="1:9" x14ac:dyDescent="0.2">
      <c r="A125" s="4">
        <f>IF('True_Odds_Calculator_3-way'!A126="","",'True_Odds_Calculator_3-way'!A126)</f>
        <v>2.19</v>
      </c>
      <c r="B125" s="4">
        <f>IF('True_Odds_Calculator_3-way'!B126="","",'True_Odds_Calculator_3-way'!B126)</f>
        <v>3.34</v>
      </c>
      <c r="C125" s="4">
        <f>IF('True_Odds_Calculator_3-way'!C126="","",'True_Odds_Calculator_3-way'!C126)</f>
        <v>3.76</v>
      </c>
      <c r="D125" s="4">
        <f t="shared" si="5"/>
        <v>2.1979648979511213E-2</v>
      </c>
      <c r="E125" s="4">
        <f t="shared" si="6"/>
        <v>2.2257118668610918</v>
      </c>
      <c r="F125" s="4">
        <f t="shared" si="7"/>
        <v>3.4237822660612012</v>
      </c>
      <c r="G125" s="4">
        <f t="shared" si="8"/>
        <v>3.8665140593204206</v>
      </c>
      <c r="I125" s="4">
        <f t="shared" si="9"/>
        <v>1.0219796489795112</v>
      </c>
    </row>
    <row r="126" spans="1:9" x14ac:dyDescent="0.2">
      <c r="A126" s="4">
        <f>IF('True_Odds_Calculator_3-way'!A127="","",'True_Odds_Calculator_3-way'!A127)</f>
        <v>2.73</v>
      </c>
      <c r="B126" s="4">
        <f>IF('True_Odds_Calculator_3-way'!B127="","",'True_Odds_Calculator_3-way'!B127)</f>
        <v>3.15</v>
      </c>
      <c r="C126" s="4">
        <f>IF('True_Odds_Calculator_3-way'!C127="","",'True_Odds_Calculator_3-way'!C127)</f>
        <v>2.95</v>
      </c>
      <c r="D126" s="4">
        <f t="shared" si="5"/>
        <v>2.2743734608141386E-2</v>
      </c>
      <c r="E126" s="4">
        <f t="shared" si="6"/>
        <v>2.7876963904540295</v>
      </c>
      <c r="F126" s="4">
        <f t="shared" si="7"/>
        <v>3.2270652924022167</v>
      </c>
      <c r="G126" s="4">
        <f t="shared" si="8"/>
        <v>3.0174850648404496</v>
      </c>
      <c r="I126" s="4">
        <f t="shared" si="9"/>
        <v>1.0227437346081414</v>
      </c>
    </row>
    <row r="127" spans="1:9" x14ac:dyDescent="0.2">
      <c r="A127" s="4">
        <f>IF('True_Odds_Calculator_3-way'!A128="","",'True_Odds_Calculator_3-way'!A128)</f>
        <v>1.53</v>
      </c>
      <c r="B127" s="4">
        <f>IF('True_Odds_Calculator_3-way'!B128="","",'True_Odds_Calculator_3-way'!B128)</f>
        <v>4.53</v>
      </c>
      <c r="C127" s="4">
        <f>IF('True_Odds_Calculator_3-way'!C128="","",'True_Odds_Calculator_3-way'!C128)</f>
        <v>6.68</v>
      </c>
      <c r="D127" s="4">
        <f t="shared" si="5"/>
        <v>2.4045921920605062E-2</v>
      </c>
      <c r="E127" s="4">
        <f t="shared" si="6"/>
        <v>1.5489959886653768</v>
      </c>
      <c r="F127" s="4">
        <f t="shared" si="7"/>
        <v>4.7006785454078797</v>
      </c>
      <c r="G127" s="4">
        <f t="shared" si="8"/>
        <v>7.0578956322475506</v>
      </c>
      <c r="I127" s="4">
        <f t="shared" si="9"/>
        <v>1.0240459219206051</v>
      </c>
    </row>
    <row r="128" spans="1:9" x14ac:dyDescent="0.2">
      <c r="A128" s="4">
        <f>IF('True_Odds_Calculator_3-way'!A129="","",'True_Odds_Calculator_3-way'!A129)</f>
        <v>1.18</v>
      </c>
      <c r="B128" s="4">
        <f>IF('True_Odds_Calculator_3-way'!B129="","",'True_Odds_Calculator_3-way'!B129)</f>
        <v>7.75</v>
      </c>
      <c r="C128" s="4">
        <f>IF('True_Odds_Calculator_3-way'!C129="","",'True_Odds_Calculator_3-way'!C129)</f>
        <v>18</v>
      </c>
      <c r="D128" s="4">
        <f t="shared" si="5"/>
        <v>3.2045440738715847E-2</v>
      </c>
      <c r="E128" s="4">
        <f t="shared" si="6"/>
        <v>1.1950632222155</v>
      </c>
      <c r="F128" s="4">
        <f t="shared" si="7"/>
        <v>8.4494824193686391</v>
      </c>
      <c r="G128" s="4">
        <f t="shared" si="8"/>
        <v>22.284747292418789</v>
      </c>
      <c r="I128" s="4">
        <f t="shared" si="9"/>
        <v>1.0320454407387158</v>
      </c>
    </row>
    <row r="129" spans="1:9" x14ac:dyDescent="0.2">
      <c r="A129" s="4">
        <f>IF('True_Odds_Calculator_3-way'!A130="","",'True_Odds_Calculator_3-way'!A130)</f>
        <v>1.44</v>
      </c>
      <c r="B129" s="4">
        <f>IF('True_Odds_Calculator_3-way'!B130="","",'True_Odds_Calculator_3-way'!B130)</f>
        <v>4.9800000000000004</v>
      </c>
      <c r="C129" s="4">
        <f>IF('True_Odds_Calculator_3-way'!C130="","",'True_Odds_Calculator_3-way'!C130)</f>
        <v>7.76</v>
      </c>
      <c r="D129" s="4">
        <f t="shared" si="5"/>
        <v>2.4113636677293382E-2</v>
      </c>
      <c r="E129" s="4">
        <f t="shared" si="6"/>
        <v>1.4568625216977529</v>
      </c>
      <c r="F129" s="4">
        <f t="shared" si="7"/>
        <v>5.1876547481967181</v>
      </c>
      <c r="G129" s="4">
        <f t="shared" si="8"/>
        <v>8.2762204814345957</v>
      </c>
      <c r="I129" s="4">
        <f t="shared" si="9"/>
        <v>1.0241136366772934</v>
      </c>
    </row>
    <row r="130" spans="1:9" x14ac:dyDescent="0.2">
      <c r="A130" s="4">
        <f>IF('True_Odds_Calculator_3-way'!A131="","",'True_Odds_Calculator_3-way'!A131)</f>
        <v>2.2999999999999998</v>
      </c>
      <c r="B130" s="4">
        <f>IF('True_Odds_Calculator_3-way'!B131="","",'True_Odds_Calculator_3-way'!B131)</f>
        <v>3.29</v>
      </c>
      <c r="C130" s="4">
        <f>IF('True_Odds_Calculator_3-way'!C131="","",'True_Odds_Calculator_3-way'!C131)</f>
        <v>3.53</v>
      </c>
      <c r="D130" s="4">
        <f t="shared" si="5"/>
        <v>2.2020095456977362E-2</v>
      </c>
      <c r="E130" s="4">
        <f t="shared" si="6"/>
        <v>2.3394955348319315</v>
      </c>
      <c r="F130" s="4">
        <f t="shared" si="7"/>
        <v>3.3714153127565081</v>
      </c>
      <c r="G130" s="4">
        <f t="shared" si="8"/>
        <v>3.6238962845518059</v>
      </c>
      <c r="I130" s="4">
        <f t="shared" si="9"/>
        <v>1.0220200954569774</v>
      </c>
    </row>
    <row r="131" spans="1:9" x14ac:dyDescent="0.2">
      <c r="A131" s="4">
        <f>IF('True_Odds_Calculator_3-way'!A132="","",'True_Odds_Calculator_3-way'!A132)</f>
        <v>2.97</v>
      </c>
      <c r="B131" s="4">
        <f>IF('True_Odds_Calculator_3-way'!B132="","",'True_Odds_Calculator_3-way'!B132)</f>
        <v>3.2</v>
      </c>
      <c r="C131" s="4">
        <f>IF('True_Odds_Calculator_3-way'!C132="","",'True_Odds_Calculator_3-way'!C132)</f>
        <v>2.68</v>
      </c>
      <c r="D131" s="4">
        <f t="shared" ref="D131:D194" si="10">IF(A131="","",((1/A131)+(1/B131)+(1/C131))-1)</f>
        <v>2.2334665058545644E-2</v>
      </c>
      <c r="E131" s="4">
        <f t="shared" ref="E131:E194" si="11">IF(A131="","",(3*A131)/(3-($D131*A131)))</f>
        <v>3.0371555125934453</v>
      </c>
      <c r="F131" s="4">
        <f t="shared" ref="F131:F194" si="12">IF(B131="","",(3*B131)/(3-($D131*B131)))</f>
        <v>3.2780961925223258</v>
      </c>
      <c r="G131" s="4">
        <f t="shared" ref="G131:G194" si="13">IF(C131="","",(3*C131)/(3-($D131*C131)))</f>
        <v>2.7345607791828548</v>
      </c>
      <c r="I131" s="4">
        <f t="shared" ref="I131:I194" si="14">IF(A131="","",D131+1)</f>
        <v>1.0223346650585456</v>
      </c>
    </row>
    <row r="132" spans="1:9" x14ac:dyDescent="0.2">
      <c r="A132" s="4">
        <f>IF('True_Odds_Calculator_3-way'!A133="","",'True_Odds_Calculator_3-way'!A133)</f>
        <v>1.83</v>
      </c>
      <c r="B132" s="4">
        <f>IF('True_Odds_Calculator_3-way'!B133="","",'True_Odds_Calculator_3-way'!B133)</f>
        <v>3.8</v>
      </c>
      <c r="C132" s="4">
        <f>IF('True_Odds_Calculator_3-way'!C133="","",'True_Odds_Calculator_3-way'!C133)</f>
        <v>4.68</v>
      </c>
      <c r="D132" s="4">
        <f t="shared" si="10"/>
        <v>2.3281195843749547E-2</v>
      </c>
      <c r="E132" s="4">
        <f t="shared" si="11"/>
        <v>1.8563631966341612</v>
      </c>
      <c r="F132" s="4">
        <f t="shared" si="12"/>
        <v>3.9154651677606869</v>
      </c>
      <c r="G132" s="4">
        <f t="shared" si="13"/>
        <v>4.8563771368541664</v>
      </c>
      <c r="I132" s="4">
        <f t="shared" si="14"/>
        <v>1.0232811958437495</v>
      </c>
    </row>
    <row r="133" spans="1:9" x14ac:dyDescent="0.2">
      <c r="A133" s="4">
        <f>IF('True_Odds_Calculator_3-way'!A134="","",'True_Odds_Calculator_3-way'!A134)</f>
        <v>1.64</v>
      </c>
      <c r="B133" s="4">
        <f>IF('True_Odds_Calculator_3-way'!B134="","",'True_Odds_Calculator_3-way'!B134)</f>
        <v>4.09</v>
      </c>
      <c r="C133" s="4">
        <f>IF('True_Odds_Calculator_3-way'!C134="","",'True_Odds_Calculator_3-way'!C134)</f>
        <v>5.91</v>
      </c>
      <c r="D133" s="4">
        <f t="shared" si="10"/>
        <v>2.3459612799744622E-2</v>
      </c>
      <c r="E133" s="4">
        <f t="shared" si="11"/>
        <v>1.6613055598968935</v>
      </c>
      <c r="F133" s="4">
        <f t="shared" si="12"/>
        <v>4.2251335975820838</v>
      </c>
      <c r="G133" s="4">
        <f t="shared" si="13"/>
        <v>6.1963678493036154</v>
      </c>
      <c r="I133" s="4">
        <f t="shared" si="14"/>
        <v>1.0234596127997446</v>
      </c>
    </row>
    <row r="134" spans="1:9" x14ac:dyDescent="0.2">
      <c r="A134" s="4">
        <f>IF('True_Odds_Calculator_3-way'!A135="","",'True_Odds_Calculator_3-way'!A135)</f>
        <v>2.37</v>
      </c>
      <c r="B134" s="4">
        <f>IF('True_Odds_Calculator_3-way'!B135="","",'True_Odds_Calculator_3-way'!B135)</f>
        <v>3.38</v>
      </c>
      <c r="C134" s="4">
        <f>IF('True_Odds_Calculator_3-way'!C135="","",'True_Odds_Calculator_3-way'!C135)</f>
        <v>3.3</v>
      </c>
      <c r="D134" s="4">
        <f t="shared" si="10"/>
        <v>2.0829219466025561E-2</v>
      </c>
      <c r="E134" s="4">
        <f t="shared" si="11"/>
        <v>2.4096510082530722</v>
      </c>
      <c r="F134" s="4">
        <f t="shared" si="12"/>
        <v>3.461226638175519</v>
      </c>
      <c r="G134" s="4">
        <f t="shared" si="13"/>
        <v>3.3773830787038799</v>
      </c>
      <c r="I134" s="4">
        <f t="shared" si="14"/>
        <v>1.0208292194660256</v>
      </c>
    </row>
    <row r="135" spans="1:9" x14ac:dyDescent="0.2">
      <c r="A135" s="4">
        <f>IF('True_Odds_Calculator_3-way'!A136="","",'True_Odds_Calculator_3-way'!A136)</f>
        <v>4.13</v>
      </c>
      <c r="B135" s="4">
        <f>IF('True_Odds_Calculator_3-way'!B136="","",'True_Odds_Calculator_3-way'!B136)</f>
        <v>3.35</v>
      </c>
      <c r="C135" s="4">
        <f>IF('True_Odds_Calculator_3-way'!C136="","",'True_Odds_Calculator_3-way'!C136)</f>
        <v>2.0699999999999998</v>
      </c>
      <c r="D135" s="4">
        <f t="shared" si="10"/>
        <v>2.373000073150755E-2</v>
      </c>
      <c r="E135" s="4">
        <f t="shared" si="11"/>
        <v>4.2694765449116812</v>
      </c>
      <c r="F135" s="4">
        <f t="shared" si="12"/>
        <v>3.441186277382144</v>
      </c>
      <c r="G135" s="4">
        <f t="shared" si="13"/>
        <v>2.1044577611052127</v>
      </c>
      <c r="I135" s="4">
        <f t="shared" si="14"/>
        <v>1.0237300007315076</v>
      </c>
    </row>
    <row r="136" spans="1:9" x14ac:dyDescent="0.2">
      <c r="A136" s="4">
        <f>IF('True_Odds_Calculator_3-way'!A137="","",'True_Odds_Calculator_3-way'!A137)</f>
        <v>5.86</v>
      </c>
      <c r="B136" s="4">
        <f>IF('True_Odds_Calculator_3-way'!B137="","",'True_Odds_Calculator_3-way'!B137)</f>
        <v>4.0999999999999996</v>
      </c>
      <c r="C136" s="4">
        <f>IF('True_Odds_Calculator_3-way'!C137="","",'True_Odds_Calculator_3-way'!C137)</f>
        <v>1.64</v>
      </c>
      <c r="D136" s="4">
        <f t="shared" si="10"/>
        <v>2.4307000749188346E-2</v>
      </c>
      <c r="E136" s="4">
        <f t="shared" si="11"/>
        <v>6.1520996927278935</v>
      </c>
      <c r="F136" s="4">
        <f t="shared" si="12"/>
        <v>4.240880207107554</v>
      </c>
      <c r="G136" s="4">
        <f t="shared" si="13"/>
        <v>1.6620855047733247</v>
      </c>
      <c r="I136" s="4">
        <f t="shared" si="14"/>
        <v>1.0243070007491883</v>
      </c>
    </row>
    <row r="137" spans="1:9" x14ac:dyDescent="0.2">
      <c r="A137" s="4">
        <f>IF('True_Odds_Calculator_3-way'!A138="","",'True_Odds_Calculator_3-way'!A138)</f>
        <v>2.99</v>
      </c>
      <c r="B137" s="4">
        <f>IF('True_Odds_Calculator_3-way'!B138="","",'True_Odds_Calculator_3-way'!B138)</f>
        <v>3.35</v>
      </c>
      <c r="C137" s="4">
        <f>IF('True_Odds_Calculator_3-way'!C138="","",'True_Odds_Calculator_3-way'!C138)</f>
        <v>2.57</v>
      </c>
      <c r="D137" s="4">
        <f t="shared" si="10"/>
        <v>2.2060681587442899E-2</v>
      </c>
      <c r="E137" s="4">
        <f t="shared" si="11"/>
        <v>3.0572195321529314</v>
      </c>
      <c r="F137" s="4">
        <f t="shared" si="12"/>
        <v>3.4346096431822004</v>
      </c>
      <c r="G137" s="4">
        <f t="shared" si="13"/>
        <v>2.6195051117467991</v>
      </c>
      <c r="I137" s="4">
        <f t="shared" si="14"/>
        <v>1.0220606815874429</v>
      </c>
    </row>
    <row r="138" spans="1:9" x14ac:dyDescent="0.2">
      <c r="A138" s="4">
        <f>IF('True_Odds_Calculator_3-way'!A139="","",'True_Odds_Calculator_3-way'!A139)</f>
        <v>5.69</v>
      </c>
      <c r="B138" s="4">
        <f>IF('True_Odds_Calculator_3-way'!B139="","",'True_Odds_Calculator_3-way'!B139)</f>
        <v>4.2300000000000004</v>
      </c>
      <c r="C138" s="4">
        <f>IF('True_Odds_Calculator_3-way'!C139="","",'True_Odds_Calculator_3-way'!C139)</f>
        <v>1.63</v>
      </c>
      <c r="D138" s="4">
        <f t="shared" si="10"/>
        <v>2.5650476329502681E-2</v>
      </c>
      <c r="E138" s="4">
        <f t="shared" si="11"/>
        <v>5.9809769411416518</v>
      </c>
      <c r="F138" s="4">
        <f t="shared" si="12"/>
        <v>4.388727874241348</v>
      </c>
      <c r="G138" s="4">
        <f t="shared" si="13"/>
        <v>1.653037991788205</v>
      </c>
      <c r="I138" s="4">
        <f t="shared" si="14"/>
        <v>1.0256504763295027</v>
      </c>
    </row>
    <row r="139" spans="1:9" x14ac:dyDescent="0.2">
      <c r="A139" s="4">
        <f>IF('True_Odds_Calculator_3-way'!A140="","",'True_Odds_Calculator_3-way'!A140)</f>
        <v>2.27</v>
      </c>
      <c r="B139" s="4">
        <f>IF('True_Odds_Calculator_3-way'!B140="","",'True_Odds_Calculator_3-way'!B140)</f>
        <v>3.22</v>
      </c>
      <c r="C139" s="4">
        <f>IF('True_Odds_Calculator_3-way'!C140="","",'True_Odds_Calculator_3-way'!C140)</f>
        <v>3.69</v>
      </c>
      <c r="D139" s="4">
        <f t="shared" si="10"/>
        <v>2.2090350599513808E-2</v>
      </c>
      <c r="E139" s="4">
        <f t="shared" si="11"/>
        <v>2.3085881242648627</v>
      </c>
      <c r="F139" s="4">
        <f t="shared" si="12"/>
        <v>3.2982013758888709</v>
      </c>
      <c r="G139" s="4">
        <f t="shared" si="13"/>
        <v>3.7930617793996415</v>
      </c>
      <c r="I139" s="4">
        <f t="shared" si="14"/>
        <v>1.0220903505995138</v>
      </c>
    </row>
    <row r="140" spans="1:9" x14ac:dyDescent="0.2">
      <c r="A140" s="4">
        <f>IF('True_Odds_Calculator_3-way'!A141="","",'True_Odds_Calculator_3-way'!A141)</f>
        <v>2.9</v>
      </c>
      <c r="B140" s="4">
        <f>IF('True_Odds_Calculator_3-way'!B141="","",'True_Odds_Calculator_3-way'!B141)</f>
        <v>3.55</v>
      </c>
      <c r="C140" s="4">
        <f>IF('True_Odds_Calculator_3-way'!C141="","",'True_Odds_Calculator_3-way'!C141)</f>
        <v>2.52</v>
      </c>
      <c r="D140" s="4">
        <f t="shared" si="10"/>
        <v>2.3343123877363814E-2</v>
      </c>
      <c r="E140" s="4">
        <f t="shared" si="11"/>
        <v>2.9669492688431101</v>
      </c>
      <c r="F140" s="4">
        <f t="shared" si="12"/>
        <v>3.6508462173521461</v>
      </c>
      <c r="G140" s="4">
        <f t="shared" si="13"/>
        <v>2.5704009986987852</v>
      </c>
      <c r="I140" s="4">
        <f t="shared" si="14"/>
        <v>1.0233431238773638</v>
      </c>
    </row>
    <row r="141" spans="1:9" x14ac:dyDescent="0.2">
      <c r="A141" s="4">
        <f>IF('True_Odds_Calculator_3-way'!A142="","",'True_Odds_Calculator_3-way'!A142)</f>
        <v>3.77</v>
      </c>
      <c r="B141" s="4">
        <f>IF('True_Odds_Calculator_3-way'!B142="","",'True_Odds_Calculator_3-way'!B142)</f>
        <v>3.54</v>
      </c>
      <c r="C141" s="4">
        <f>IF('True_Odds_Calculator_3-way'!C142="","",'True_Odds_Calculator_3-way'!C142)</f>
        <v>2.08</v>
      </c>
      <c r="D141" s="4">
        <f t="shared" si="10"/>
        <v>2.8507095865365706E-2</v>
      </c>
      <c r="E141" s="4">
        <f t="shared" si="11"/>
        <v>3.9100741731814379</v>
      </c>
      <c r="F141" s="4">
        <f t="shared" si="12"/>
        <v>3.6632249269183084</v>
      </c>
      <c r="G141" s="4">
        <f t="shared" si="13"/>
        <v>2.1219399733945292</v>
      </c>
      <c r="I141" s="4">
        <f t="shared" si="14"/>
        <v>1.0285070958653657</v>
      </c>
    </row>
    <row r="142" spans="1:9" x14ac:dyDescent="0.2">
      <c r="A142" s="4">
        <f>IF('True_Odds_Calculator_3-way'!A143="","",'True_Odds_Calculator_3-way'!A143)</f>
        <v>1.37</v>
      </c>
      <c r="B142" s="4">
        <f>IF('True_Odds_Calculator_3-way'!B143="","",'True_Odds_Calculator_3-way'!B143)</f>
        <v>5.49</v>
      </c>
      <c r="C142" s="4">
        <f>IF('True_Odds_Calculator_3-way'!C143="","",'True_Odds_Calculator_3-way'!C143)</f>
        <v>8.1999999999999993</v>
      </c>
      <c r="D142" s="4">
        <f t="shared" si="10"/>
        <v>3.4027589288696536E-2</v>
      </c>
      <c r="E142" s="4">
        <f t="shared" si="11"/>
        <v>1.391624828062592</v>
      </c>
      <c r="F142" s="4">
        <f t="shared" si="12"/>
        <v>5.8545667296135599</v>
      </c>
      <c r="G142" s="4">
        <f t="shared" si="13"/>
        <v>9.0408809856312597</v>
      </c>
      <c r="I142" s="4">
        <f t="shared" si="14"/>
        <v>1.0340275892886965</v>
      </c>
    </row>
    <row r="143" spans="1:9" x14ac:dyDescent="0.2">
      <c r="A143" s="4">
        <f>IF('True_Odds_Calculator_3-way'!A144="","",'True_Odds_Calculator_3-way'!A144)</f>
        <v>2.11</v>
      </c>
      <c r="B143" s="4">
        <f>IF('True_Odds_Calculator_3-way'!B144="","",'True_Odds_Calculator_3-way'!B144)</f>
        <v>3.49</v>
      </c>
      <c r="C143" s="4">
        <f>IF('True_Odds_Calculator_3-way'!C144="","",'True_Odds_Calculator_3-way'!C144)</f>
        <v>3.72</v>
      </c>
      <c r="D143" s="4">
        <f t="shared" si="10"/>
        <v>2.9283804879573161E-2</v>
      </c>
      <c r="E143" s="4">
        <f t="shared" si="11"/>
        <v>2.1543720413835108</v>
      </c>
      <c r="F143" s="4">
        <f t="shared" si="12"/>
        <v>3.6130863864917266</v>
      </c>
      <c r="G143" s="4">
        <f t="shared" si="13"/>
        <v>3.8601701833598039</v>
      </c>
      <c r="I143" s="4">
        <f t="shared" si="14"/>
        <v>1.0292838048795732</v>
      </c>
    </row>
    <row r="144" spans="1:9" x14ac:dyDescent="0.2">
      <c r="A144" s="4">
        <f>IF('True_Odds_Calculator_3-way'!A145="","",'True_Odds_Calculator_3-way'!A145)</f>
        <v>2.39</v>
      </c>
      <c r="B144" s="4">
        <f>IF('True_Odds_Calculator_3-way'!B145="","",'True_Odds_Calculator_3-way'!B145)</f>
        <v>3.49</v>
      </c>
      <c r="C144" s="4">
        <f>IF('True_Odds_Calculator_3-way'!C145="","",'True_Odds_Calculator_3-way'!C145)</f>
        <v>3.1</v>
      </c>
      <c r="D144" s="4">
        <f t="shared" si="10"/>
        <v>2.7523638291692798E-2</v>
      </c>
      <c r="E144" s="4">
        <f t="shared" si="11"/>
        <v>2.4435807998094838</v>
      </c>
      <c r="F144" s="4">
        <f t="shared" si="12"/>
        <v>3.6054432866642405</v>
      </c>
      <c r="G144" s="4">
        <f t="shared" si="13"/>
        <v>3.190748370840105</v>
      </c>
      <c r="I144" s="4">
        <f t="shared" si="14"/>
        <v>1.0275236382916928</v>
      </c>
    </row>
    <row r="145" spans="1:9" x14ac:dyDescent="0.2">
      <c r="A145" s="4">
        <f>IF('True_Odds_Calculator_3-way'!A146="","",'True_Odds_Calculator_3-way'!A146)</f>
        <v>1.83</v>
      </c>
      <c r="B145" s="4">
        <f>IF('True_Odds_Calculator_3-way'!B146="","",'True_Odds_Calculator_3-way'!B146)</f>
        <v>3.46</v>
      </c>
      <c r="C145" s="4">
        <f>IF('True_Odds_Calculator_3-way'!C146="","",'True_Odds_Calculator_3-way'!C146)</f>
        <v>5.13</v>
      </c>
      <c r="D145" s="4">
        <f t="shared" si="10"/>
        <v>3.0397202351298613E-2</v>
      </c>
      <c r="E145" s="4">
        <f t="shared" si="11"/>
        <v>1.8645734683805073</v>
      </c>
      <c r="F145" s="4">
        <f t="shared" si="12"/>
        <v>3.585708138559085</v>
      </c>
      <c r="G145" s="4">
        <f t="shared" si="13"/>
        <v>5.4112737681414851</v>
      </c>
      <c r="I145" s="4">
        <f t="shared" si="14"/>
        <v>1.0303972023512986</v>
      </c>
    </row>
    <row r="146" spans="1:9" x14ac:dyDescent="0.2">
      <c r="A146" s="4">
        <f>IF('True_Odds_Calculator_3-way'!A147="","",'True_Odds_Calculator_3-way'!A147)</f>
        <v>3.73</v>
      </c>
      <c r="B146" s="4">
        <f>IF('True_Odds_Calculator_3-way'!B147="","",'True_Odds_Calculator_3-way'!B147)</f>
        <v>3.6</v>
      </c>
      <c r="C146" s="4">
        <f>IF('True_Odds_Calculator_3-way'!C147="","",'True_Odds_Calculator_3-way'!C147)</f>
        <v>2.0699999999999998</v>
      </c>
      <c r="D146" s="4">
        <f t="shared" si="10"/>
        <v>2.896607996269962E-2</v>
      </c>
      <c r="E146" s="4">
        <f t="shared" si="11"/>
        <v>3.8693527775689689</v>
      </c>
      <c r="F146" s="4">
        <f t="shared" si="12"/>
        <v>3.7296396483431553</v>
      </c>
      <c r="G146" s="4">
        <f t="shared" si="13"/>
        <v>2.1122160062372619</v>
      </c>
      <c r="I146" s="4">
        <f t="shared" si="14"/>
        <v>1.0289660799626996</v>
      </c>
    </row>
    <row r="147" spans="1:9" x14ac:dyDescent="0.2">
      <c r="A147" s="4">
        <f>IF('True_Odds_Calculator_3-way'!A148="","",'True_Odds_Calculator_3-way'!A148)</f>
        <v>12.03</v>
      </c>
      <c r="B147" s="4">
        <f>IF('True_Odds_Calculator_3-way'!B148="","",'True_Odds_Calculator_3-way'!B148)</f>
        <v>5.97</v>
      </c>
      <c r="C147" s="4">
        <f>IF('True_Odds_Calculator_3-way'!C148="","",'True_Odds_Calculator_3-way'!C148)</f>
        <v>1.27</v>
      </c>
      <c r="D147" s="4">
        <f t="shared" si="10"/>
        <v>3.8031281942336737E-2</v>
      </c>
      <c r="E147" s="4">
        <f t="shared" si="11"/>
        <v>14.194781389933009</v>
      </c>
      <c r="F147" s="4">
        <f t="shared" si="12"/>
        <v>6.4588178760823931</v>
      </c>
      <c r="G147" s="4">
        <f t="shared" si="13"/>
        <v>1.2907814645775737</v>
      </c>
      <c r="I147" s="4">
        <f t="shared" si="14"/>
        <v>1.0380312819423367</v>
      </c>
    </row>
    <row r="148" spans="1:9" x14ac:dyDescent="0.2">
      <c r="A148" s="4">
        <f>IF('True_Odds_Calculator_3-way'!A149="","",'True_Odds_Calculator_3-way'!A149)</f>
        <v>4.01</v>
      </c>
      <c r="B148" s="4">
        <f>IF('True_Odds_Calculator_3-way'!B149="","",'True_Odds_Calculator_3-way'!B149)</f>
        <v>3.52</v>
      </c>
      <c r="C148" s="4">
        <f>IF('True_Odds_Calculator_3-way'!C149="","",'True_Odds_Calculator_3-way'!C149)</f>
        <v>2.02</v>
      </c>
      <c r="D148" s="4">
        <f t="shared" si="10"/>
        <v>2.85169726448955E-2</v>
      </c>
      <c r="E148" s="4">
        <f t="shared" si="11"/>
        <v>4.1689091740640363</v>
      </c>
      <c r="F148" s="4">
        <f t="shared" si="12"/>
        <v>3.6418561972357733</v>
      </c>
      <c r="G148" s="4">
        <f t="shared" si="13"/>
        <v>2.0595462291413975</v>
      </c>
      <c r="I148" s="4">
        <f t="shared" si="14"/>
        <v>1.0285169726448955</v>
      </c>
    </row>
    <row r="149" spans="1:9" x14ac:dyDescent="0.2">
      <c r="A149" s="4">
        <f>IF('True_Odds_Calculator_3-way'!A150="","",'True_Odds_Calculator_3-way'!A150)</f>
        <v>1.33</v>
      </c>
      <c r="B149" s="4">
        <f>IF('True_Odds_Calculator_3-way'!B150="","",'True_Odds_Calculator_3-way'!B150)</f>
        <v>5.56</v>
      </c>
      <c r="C149" s="4">
        <f>IF('True_Odds_Calculator_3-way'!C150="","",'True_Odds_Calculator_3-way'!C150)</f>
        <v>10.84</v>
      </c>
      <c r="D149" s="4">
        <f t="shared" si="10"/>
        <v>2.3986736865259095E-2</v>
      </c>
      <c r="E149" s="4">
        <f t="shared" si="11"/>
        <v>1.3442953985979373</v>
      </c>
      <c r="F149" s="4">
        <f t="shared" si="12"/>
        <v>5.8186714785455349</v>
      </c>
      <c r="G149" s="4">
        <f t="shared" si="13"/>
        <v>11.868683430831238</v>
      </c>
      <c r="I149" s="4">
        <f t="shared" si="14"/>
        <v>1.0239867368652591</v>
      </c>
    </row>
    <row r="150" spans="1:9" x14ac:dyDescent="0.2">
      <c r="A150" s="4">
        <f>IF('True_Odds_Calculator_3-way'!A151="","",'True_Odds_Calculator_3-way'!A151)</f>
        <v>4.5199999999999996</v>
      </c>
      <c r="B150" s="4">
        <f>IF('True_Odds_Calculator_3-way'!B151="","",'True_Odds_Calculator_3-way'!B151)</f>
        <v>3.34</v>
      </c>
      <c r="C150" s="4">
        <f>IF('True_Odds_Calculator_3-way'!C151="","",'True_Odds_Calculator_3-way'!C151)</f>
        <v>1.92</v>
      </c>
      <c r="D150" s="4">
        <f t="shared" si="10"/>
        <v>4.1473468991221285E-2</v>
      </c>
      <c r="E150" s="4">
        <f t="shared" si="11"/>
        <v>4.8212649010969919</v>
      </c>
      <c r="F150" s="4">
        <f t="shared" si="12"/>
        <v>3.5016861396358148</v>
      </c>
      <c r="G150" s="4">
        <f t="shared" si="13"/>
        <v>1.9723521837652187</v>
      </c>
      <c r="I150" s="4">
        <f t="shared" si="14"/>
        <v>1.0414734689912213</v>
      </c>
    </row>
    <row r="151" spans="1:9" x14ac:dyDescent="0.2">
      <c r="A151" s="4">
        <f>IF('True_Odds_Calculator_3-way'!A152="","",'True_Odds_Calculator_3-way'!A152)</f>
        <v>3.33</v>
      </c>
      <c r="B151" s="4">
        <f>IF('True_Odds_Calculator_3-way'!B152="","",'True_Odds_Calculator_3-way'!B152)</f>
        <v>3.24</v>
      </c>
      <c r="C151" s="4">
        <f>IF('True_Odds_Calculator_3-way'!C152="","",'True_Odds_Calculator_3-way'!C152)</f>
        <v>2.3199999999999998</v>
      </c>
      <c r="D151" s="4">
        <f t="shared" si="10"/>
        <v>3.9976758367562981E-2</v>
      </c>
      <c r="E151" s="4">
        <f t="shared" si="11"/>
        <v>3.4846275668054343</v>
      </c>
      <c r="F151" s="4">
        <f t="shared" si="12"/>
        <v>3.3861987909169424</v>
      </c>
      <c r="G151" s="4">
        <f t="shared" si="13"/>
        <v>2.3940117341364204</v>
      </c>
      <c r="I151" s="4">
        <f t="shared" si="14"/>
        <v>1.039976758367563</v>
      </c>
    </row>
    <row r="152" spans="1:9" x14ac:dyDescent="0.2">
      <c r="A152" s="4">
        <f>IF('True_Odds_Calculator_3-way'!A153="","",'True_Odds_Calculator_3-way'!A153)</f>
        <v>3.83</v>
      </c>
      <c r="B152" s="4">
        <f>IF('True_Odds_Calculator_3-way'!B153="","",'True_Odds_Calculator_3-way'!B153)</f>
        <v>3.61</v>
      </c>
      <c r="C152" s="4">
        <f>IF('True_Odds_Calculator_3-way'!C153="","",'True_Odds_Calculator_3-way'!C153)</f>
        <v>1.99</v>
      </c>
      <c r="D152" s="4">
        <f t="shared" si="10"/>
        <v>4.0617478807503105E-2</v>
      </c>
      <c r="E152" s="4">
        <f t="shared" si="11"/>
        <v>4.0394664575264416</v>
      </c>
      <c r="F152" s="4">
        <f t="shared" si="12"/>
        <v>3.7955107743925205</v>
      </c>
      <c r="G152" s="4">
        <f t="shared" si="13"/>
        <v>2.0451010084229866</v>
      </c>
      <c r="I152" s="4">
        <f t="shared" si="14"/>
        <v>1.0406174788075031</v>
      </c>
    </row>
    <row r="153" spans="1:9" x14ac:dyDescent="0.2">
      <c r="A153" s="4">
        <f>IF('True_Odds_Calculator_3-way'!A154="","",'True_Odds_Calculator_3-way'!A154)</f>
        <v>2.85</v>
      </c>
      <c r="B153" s="4">
        <f>IF('True_Odds_Calculator_3-way'!B154="","",'True_Odds_Calculator_3-way'!B154)</f>
        <v>2.95</v>
      </c>
      <c r="C153" s="4">
        <f>IF('True_Odds_Calculator_3-way'!C154="","",'True_Odds_Calculator_3-way'!C154)</f>
        <v>2.88</v>
      </c>
      <c r="D153" s="4">
        <f t="shared" si="10"/>
        <v>3.7082466052135832E-2</v>
      </c>
      <c r="E153" s="4">
        <f t="shared" si="11"/>
        <v>2.9540668805738894</v>
      </c>
      <c r="F153" s="4">
        <f t="shared" si="12"/>
        <v>3.0616409776575164</v>
      </c>
      <c r="G153" s="4">
        <f t="shared" si="13"/>
        <v>2.9863101551515747</v>
      </c>
      <c r="I153" s="4">
        <f t="shared" si="14"/>
        <v>1.0370824660521358</v>
      </c>
    </row>
    <row r="154" spans="1:9" x14ac:dyDescent="0.2">
      <c r="A154" s="4">
        <f>IF('True_Odds_Calculator_3-way'!A155="","",'True_Odds_Calculator_3-way'!A155)</f>
        <v>2.04</v>
      </c>
      <c r="B154" s="4">
        <f>IF('True_Odds_Calculator_3-way'!B155="","",'True_Odds_Calculator_3-way'!B155)</f>
        <v>3.03</v>
      </c>
      <c r="C154" s="4">
        <f>IF('True_Odds_Calculator_3-way'!C155="","",'True_Odds_Calculator_3-way'!C155)</f>
        <v>4.53</v>
      </c>
      <c r="D154" s="4">
        <f t="shared" si="10"/>
        <v>4.0979633608082322E-2</v>
      </c>
      <c r="E154" s="4">
        <f t="shared" si="11"/>
        <v>2.0984764616426443</v>
      </c>
      <c r="F154" s="4">
        <f t="shared" si="12"/>
        <v>3.1608247338890805</v>
      </c>
      <c r="G154" s="4">
        <f t="shared" si="13"/>
        <v>4.8288026720416539</v>
      </c>
      <c r="I154" s="4">
        <f t="shared" si="14"/>
        <v>1.0409796336080823</v>
      </c>
    </row>
    <row r="155" spans="1:9" x14ac:dyDescent="0.2">
      <c r="A155" s="4">
        <f>IF('True_Odds_Calculator_3-way'!A156="","",'True_Odds_Calculator_3-way'!A156)</f>
        <v>1.68</v>
      </c>
      <c r="B155" s="4">
        <f>IF('True_Odds_Calculator_3-way'!B156="","",'True_Odds_Calculator_3-way'!B156)</f>
        <v>3.91</v>
      </c>
      <c r="C155" s="4">
        <f>IF('True_Odds_Calculator_3-way'!C156="","",'True_Odds_Calculator_3-way'!C156)</f>
        <v>5.58</v>
      </c>
      <c r="D155" s="4">
        <f t="shared" si="10"/>
        <v>3.0204040475470206E-2</v>
      </c>
      <c r="E155" s="4">
        <f t="shared" si="11"/>
        <v>1.7089048657713113</v>
      </c>
      <c r="F155" s="4">
        <f t="shared" si="12"/>
        <v>4.0702283349220156</v>
      </c>
      <c r="G155" s="4">
        <f t="shared" si="13"/>
        <v>5.9121412285104871</v>
      </c>
      <c r="I155" s="4">
        <f t="shared" si="14"/>
        <v>1.0302040404754702</v>
      </c>
    </row>
    <row r="156" spans="1:9" x14ac:dyDescent="0.2">
      <c r="A156" s="4">
        <f>IF('True_Odds_Calculator_3-way'!A157="","",'True_Odds_Calculator_3-way'!A157)</f>
        <v>5.89</v>
      </c>
      <c r="B156" s="4">
        <f>IF('True_Odds_Calculator_3-way'!B157="","",'True_Odds_Calculator_3-way'!B157)</f>
        <v>4.24</v>
      </c>
      <c r="C156" s="4">
        <f>IF('True_Odds_Calculator_3-way'!C157="","",'True_Odds_Calculator_3-way'!C157)</f>
        <v>1.6</v>
      </c>
      <c r="D156" s="4">
        <f t="shared" si="10"/>
        <v>3.0628343530768376E-2</v>
      </c>
      <c r="E156" s="4">
        <f t="shared" si="11"/>
        <v>6.2668484579802737</v>
      </c>
      <c r="F156" s="4">
        <f t="shared" si="12"/>
        <v>4.4318460109671038</v>
      </c>
      <c r="G156" s="4">
        <f t="shared" si="13"/>
        <v>1.6265702140223968</v>
      </c>
      <c r="I156" s="4">
        <f t="shared" si="14"/>
        <v>1.0306283435307684</v>
      </c>
    </row>
    <row r="157" spans="1:9" x14ac:dyDescent="0.2">
      <c r="A157" s="4">
        <f>IF('True_Odds_Calculator_3-way'!A158="","",'True_Odds_Calculator_3-way'!A158)</f>
        <v>4</v>
      </c>
      <c r="B157" s="4">
        <f>IF('True_Odds_Calculator_3-way'!B158="","",'True_Odds_Calculator_3-way'!B158)</f>
        <v>3.85</v>
      </c>
      <c r="C157" s="4">
        <f>IF('True_Odds_Calculator_3-way'!C158="","",'True_Odds_Calculator_3-way'!C158)</f>
        <v>1.93</v>
      </c>
      <c r="D157" s="4">
        <f t="shared" si="10"/>
        <v>2.7874974766166627E-2</v>
      </c>
      <c r="E157" s="4">
        <f t="shared" si="11"/>
        <v>4.1544052555560738</v>
      </c>
      <c r="F157" s="4">
        <f t="shared" si="12"/>
        <v>3.9928352327429875</v>
      </c>
      <c r="G157" s="4">
        <f t="shared" si="13"/>
        <v>1.9652424980439267</v>
      </c>
      <c r="I157" s="4">
        <f t="shared" si="14"/>
        <v>1.0278749747661666</v>
      </c>
    </row>
    <row r="158" spans="1:9" x14ac:dyDescent="0.2">
      <c r="A158" s="4">
        <f>IF('True_Odds_Calculator_3-way'!A159="","",'True_Odds_Calculator_3-way'!A159)</f>
        <v>1.72</v>
      </c>
      <c r="B158" s="4">
        <f>IF('True_Odds_Calculator_3-way'!B159="","",'True_Odds_Calculator_3-way'!B159)</f>
        <v>4.01</v>
      </c>
      <c r="C158" s="4">
        <f>IF('True_Odds_Calculator_3-way'!C159="","",'True_Odds_Calculator_3-way'!C159)</f>
        <v>4.95</v>
      </c>
      <c r="D158" s="4">
        <f t="shared" si="10"/>
        <v>3.2792109460902719E-2</v>
      </c>
      <c r="E158" s="4">
        <f t="shared" si="11"/>
        <v>1.7529570106868275</v>
      </c>
      <c r="F158" s="4">
        <f t="shared" si="12"/>
        <v>4.1938242042973597</v>
      </c>
      <c r="G158" s="4">
        <f t="shared" si="13"/>
        <v>5.2331499424689527</v>
      </c>
      <c r="I158" s="4">
        <f t="shared" si="14"/>
        <v>1.0327921094609027</v>
      </c>
    </row>
    <row r="159" spans="1:9" x14ac:dyDescent="0.2">
      <c r="A159" s="4">
        <f>IF('True_Odds_Calculator_3-way'!A160="","",'True_Odds_Calculator_3-way'!A160)</f>
        <v>2.11</v>
      </c>
      <c r="B159" s="4">
        <f>IF('True_Odds_Calculator_3-way'!B160="","",'True_Odds_Calculator_3-way'!B160)</f>
        <v>3.69</v>
      </c>
      <c r="C159" s="4">
        <f>IF('True_Odds_Calculator_3-way'!C160="","",'True_Odds_Calculator_3-way'!C160)</f>
        <v>3.6</v>
      </c>
      <c r="D159" s="4">
        <f t="shared" si="10"/>
        <v>2.2714137093977627E-2</v>
      </c>
      <c r="E159" s="4">
        <f t="shared" si="11"/>
        <v>2.144255793778659</v>
      </c>
      <c r="F159" s="4">
        <f t="shared" si="12"/>
        <v>3.7960556787986648</v>
      </c>
      <c r="G159" s="4">
        <f t="shared" si="13"/>
        <v>3.7008746078524579</v>
      </c>
      <c r="I159" s="4">
        <f t="shared" si="14"/>
        <v>1.0227141370939776</v>
      </c>
    </row>
    <row r="160" spans="1:9" x14ac:dyDescent="0.2">
      <c r="A160" s="4">
        <f>IF('True_Odds_Calculator_3-way'!A161="","",'True_Odds_Calculator_3-way'!A161)</f>
        <v>2.75</v>
      </c>
      <c r="B160" s="4">
        <f>IF('True_Odds_Calculator_3-way'!B161="","",'True_Odds_Calculator_3-way'!B161)</f>
        <v>3.27</v>
      </c>
      <c r="C160" s="4">
        <f>IF('True_Odds_Calculator_3-way'!C161="","",'True_Odds_Calculator_3-way'!C161)</f>
        <v>2.75</v>
      </c>
      <c r="D160" s="4">
        <f t="shared" si="10"/>
        <v>3.3083124826243981E-2</v>
      </c>
      <c r="E160" s="4">
        <f t="shared" si="11"/>
        <v>2.8360052562417866</v>
      </c>
      <c r="F160" s="4">
        <f t="shared" si="12"/>
        <v>3.3923294561458661</v>
      </c>
      <c r="G160" s="4">
        <f t="shared" si="13"/>
        <v>2.8360052562417866</v>
      </c>
      <c r="I160" s="4">
        <f t="shared" si="14"/>
        <v>1.033083124826244</v>
      </c>
    </row>
    <row r="161" spans="1:9" x14ac:dyDescent="0.2">
      <c r="A161" s="4">
        <f>IF('True_Odds_Calculator_3-way'!A162="","",'True_Odds_Calculator_3-way'!A162)</f>
        <v>1.35</v>
      </c>
      <c r="B161" s="4">
        <f>IF('True_Odds_Calculator_3-way'!B162="","",'True_Odds_Calculator_3-way'!B162)</f>
        <v>4.93</v>
      </c>
      <c r="C161" s="4">
        <f>IF('True_Odds_Calculator_3-way'!C162="","",'True_Odds_Calculator_3-way'!C162)</f>
        <v>9.2899999999999991</v>
      </c>
      <c r="D161" s="4">
        <f t="shared" si="10"/>
        <v>5.1223123813118887E-2</v>
      </c>
      <c r="E161" s="4">
        <f t="shared" si="11"/>
        <v>1.3818522551199515</v>
      </c>
      <c r="F161" s="4">
        <f t="shared" si="12"/>
        <v>5.3831343025205465</v>
      </c>
      <c r="G161" s="4">
        <f t="shared" si="13"/>
        <v>11.041396728870293</v>
      </c>
      <c r="I161" s="4">
        <f t="shared" si="14"/>
        <v>1.0512231238131189</v>
      </c>
    </row>
    <row r="162" spans="1:9" x14ac:dyDescent="0.2">
      <c r="A162" s="4">
        <f>IF('True_Odds_Calculator_3-way'!A163="","",'True_Odds_Calculator_3-way'!A163)</f>
        <v>4.43</v>
      </c>
      <c r="B162" s="4">
        <f>IF('True_Odds_Calculator_3-way'!B163="","",'True_Odds_Calculator_3-way'!B163)</f>
        <v>4.0199999999999996</v>
      </c>
      <c r="C162" s="4">
        <f>IF('True_Odds_Calculator_3-way'!C163="","",'True_Odds_Calculator_3-way'!C163)</f>
        <v>1.82</v>
      </c>
      <c r="D162" s="4">
        <f t="shared" si="10"/>
        <v>2.3940402667534499E-2</v>
      </c>
      <c r="E162" s="4">
        <f t="shared" si="11"/>
        <v>4.5923486859741711</v>
      </c>
      <c r="F162" s="4">
        <f t="shared" si="12"/>
        <v>4.1532364035104949</v>
      </c>
      <c r="G162" s="4">
        <f t="shared" si="13"/>
        <v>1.84682296922696</v>
      </c>
      <c r="I162" s="4">
        <f t="shared" si="14"/>
        <v>1.0239404026675345</v>
      </c>
    </row>
    <row r="163" spans="1:9" x14ac:dyDescent="0.2">
      <c r="A163" s="4">
        <f>IF('True_Odds_Calculator_3-way'!A164="","",'True_Odds_Calculator_3-way'!A164)</f>
        <v>1.98</v>
      </c>
      <c r="B163" s="4">
        <f>IF('True_Odds_Calculator_3-way'!B164="","",'True_Odds_Calculator_3-way'!B164)</f>
        <v>3.43</v>
      </c>
      <c r="C163" s="4">
        <f>IF('True_Odds_Calculator_3-way'!C164="","",'True_Odds_Calculator_3-way'!C164)</f>
        <v>4.29</v>
      </c>
      <c r="D163" s="4">
        <f t="shared" si="10"/>
        <v>2.9695927655111198E-2</v>
      </c>
      <c r="E163" s="4">
        <f t="shared" si="11"/>
        <v>2.0195824265983058</v>
      </c>
      <c r="F163" s="4">
        <f t="shared" si="12"/>
        <v>3.5505494770651302</v>
      </c>
      <c r="G163" s="4">
        <f t="shared" si="13"/>
        <v>4.4802548115470353</v>
      </c>
      <c r="I163" s="4">
        <f t="shared" si="14"/>
        <v>1.0296959276551112</v>
      </c>
    </row>
    <row r="164" spans="1:9" x14ac:dyDescent="0.2">
      <c r="A164" s="4">
        <f>IF('True_Odds_Calculator_3-way'!A165="","",'True_Odds_Calculator_3-way'!A165)</f>
        <v>1.82</v>
      </c>
      <c r="B164" s="4">
        <f>IF('True_Odds_Calculator_3-way'!B165="","",'True_Odds_Calculator_3-way'!B165)</f>
        <v>3.49</v>
      </c>
      <c r="C164" s="4">
        <f>IF('True_Odds_Calculator_3-way'!C165="","",'True_Odds_Calculator_3-way'!C165)</f>
        <v>5.17</v>
      </c>
      <c r="D164" s="4">
        <f t="shared" si="10"/>
        <v>2.9407098418864575E-2</v>
      </c>
      <c r="E164" s="4">
        <f t="shared" si="11"/>
        <v>1.8530591428375702</v>
      </c>
      <c r="F164" s="4">
        <f t="shared" si="12"/>
        <v>3.6136229736180527</v>
      </c>
      <c r="G164" s="4">
        <f t="shared" si="13"/>
        <v>5.4459933179676883</v>
      </c>
      <c r="I164" s="4">
        <f t="shared" si="14"/>
        <v>1.0294070984188646</v>
      </c>
    </row>
    <row r="165" spans="1:9" x14ac:dyDescent="0.2">
      <c r="A165" s="4">
        <f>IF('True_Odds_Calculator_3-way'!A166="","",'True_Odds_Calculator_3-way'!A166)</f>
        <v>1.55</v>
      </c>
      <c r="B165" s="4">
        <f>IF('True_Odds_Calculator_3-way'!B166="","",'True_Odds_Calculator_3-way'!B166)</f>
        <v>3.89</v>
      </c>
      <c r="C165" s="4">
        <f>IF('True_Odds_Calculator_3-way'!C166="","",'True_Odds_Calculator_3-way'!C166)</f>
        <v>7.71</v>
      </c>
      <c r="D165" s="4">
        <f t="shared" si="10"/>
        <v>3.1932385184860079E-2</v>
      </c>
      <c r="E165" s="4">
        <f t="shared" si="11"/>
        <v>1.5760015016174764</v>
      </c>
      <c r="F165" s="4">
        <f t="shared" si="12"/>
        <v>4.0580252099067575</v>
      </c>
      <c r="G165" s="4">
        <f t="shared" si="13"/>
        <v>8.3992987853261045</v>
      </c>
      <c r="I165" s="4">
        <f t="shared" si="14"/>
        <v>1.0319323851848601</v>
      </c>
    </row>
    <row r="166" spans="1:9" x14ac:dyDescent="0.2">
      <c r="A166" s="4">
        <f>IF('True_Odds_Calculator_3-way'!A167="","",'True_Odds_Calculator_3-way'!A167)</f>
        <v>4.76</v>
      </c>
      <c r="B166" s="4">
        <f>IF('True_Odds_Calculator_3-way'!B167="","",'True_Odds_Calculator_3-way'!B167)</f>
        <v>3.74</v>
      </c>
      <c r="C166" s="4">
        <f>IF('True_Odds_Calculator_3-way'!C167="","",'True_Odds_Calculator_3-way'!C167)</f>
        <v>1.81</v>
      </c>
      <c r="D166" s="4">
        <f t="shared" si="10"/>
        <v>2.9949900603134294E-2</v>
      </c>
      <c r="E166" s="4">
        <f t="shared" si="11"/>
        <v>4.997482932454</v>
      </c>
      <c r="F166" s="4">
        <f t="shared" si="12"/>
        <v>3.8850585393049619</v>
      </c>
      <c r="G166" s="4">
        <f t="shared" si="13"/>
        <v>1.8433081607037269</v>
      </c>
      <c r="I166" s="4">
        <f t="shared" si="14"/>
        <v>1.0299499006031343</v>
      </c>
    </row>
    <row r="167" spans="1:9" x14ac:dyDescent="0.2">
      <c r="A167" s="4">
        <f>IF('True_Odds_Calculator_3-way'!A168="","",'True_Odds_Calculator_3-way'!A168)</f>
        <v>2.77</v>
      </c>
      <c r="B167" s="4">
        <f>IF('True_Odds_Calculator_3-way'!B168="","",'True_Odds_Calculator_3-way'!B168)</f>
        <v>3.11</v>
      </c>
      <c r="C167" s="4">
        <f>IF('True_Odds_Calculator_3-way'!C168="","",'True_Odds_Calculator_3-way'!C168)</f>
        <v>2.89</v>
      </c>
      <c r="D167" s="4">
        <f t="shared" si="10"/>
        <v>2.8574999930713219E-2</v>
      </c>
      <c r="E167" s="4">
        <f t="shared" si="11"/>
        <v>2.8450649034981077</v>
      </c>
      <c r="F167" s="4">
        <f t="shared" si="12"/>
        <v>3.2049391097841564</v>
      </c>
      <c r="G167" s="4">
        <f t="shared" si="13"/>
        <v>2.971805636509242</v>
      </c>
      <c r="I167" s="4">
        <f t="shared" si="14"/>
        <v>1.0285749999307132</v>
      </c>
    </row>
    <row r="168" spans="1:9" x14ac:dyDescent="0.2">
      <c r="A168" s="4">
        <f>IF('True_Odds_Calculator_3-way'!A169="","",'True_Odds_Calculator_3-way'!A169)</f>
        <v>1.88</v>
      </c>
      <c r="B168" s="4">
        <f>IF('True_Odds_Calculator_3-way'!B169="","",'True_Odds_Calculator_3-way'!B169)</f>
        <v>3.33</v>
      </c>
      <c r="C168" s="4">
        <f>IF('True_Odds_Calculator_3-way'!C169="","",'True_Odds_Calculator_3-way'!C169)</f>
        <v>4.9000000000000004</v>
      </c>
      <c r="D168" s="4">
        <f t="shared" si="10"/>
        <v>3.629682657038269E-2</v>
      </c>
      <c r="E168" s="4">
        <f t="shared" si="11"/>
        <v>1.923757817079299</v>
      </c>
      <c r="F168" s="4">
        <f t="shared" si="12"/>
        <v>3.4697962790922139</v>
      </c>
      <c r="G168" s="4">
        <f t="shared" si="13"/>
        <v>5.2088029269132017</v>
      </c>
      <c r="I168" s="4">
        <f t="shared" si="14"/>
        <v>1.0362968265703827</v>
      </c>
    </row>
    <row r="169" spans="1:9" x14ac:dyDescent="0.2">
      <c r="A169" s="4">
        <f>IF('True_Odds_Calculator_3-way'!A170="","",'True_Odds_Calculator_3-way'!A170)</f>
        <v>1.56</v>
      </c>
      <c r="B169" s="4">
        <f>IF('True_Odds_Calculator_3-way'!B170="","",'True_Odds_Calculator_3-way'!B170)</f>
        <v>4.12</v>
      </c>
      <c r="C169" s="4">
        <f>IF('True_Odds_Calculator_3-way'!C170="","",'True_Odds_Calculator_3-way'!C170)</f>
        <v>6.45</v>
      </c>
      <c r="D169" s="4">
        <f t="shared" si="10"/>
        <v>3.8782847317505142E-2</v>
      </c>
      <c r="E169" s="4">
        <f t="shared" si="11"/>
        <v>1.5921081738745713</v>
      </c>
      <c r="F169" s="4">
        <f t="shared" si="12"/>
        <v>4.3517837347576327</v>
      </c>
      <c r="G169" s="4">
        <f t="shared" si="13"/>
        <v>7.036745834521529</v>
      </c>
      <c r="I169" s="4">
        <f t="shared" si="14"/>
        <v>1.0387828473175051</v>
      </c>
    </row>
    <row r="170" spans="1:9" x14ac:dyDescent="0.2">
      <c r="A170" s="4">
        <f>IF('True_Odds_Calculator_3-way'!A171="","",'True_Odds_Calculator_3-way'!A171)</f>
        <v>1.64</v>
      </c>
      <c r="B170" s="4">
        <f>IF('True_Odds_Calculator_3-way'!B171="","",'True_Odds_Calculator_3-way'!B171)</f>
        <v>3.75</v>
      </c>
      <c r="C170" s="4">
        <f>IF('True_Odds_Calculator_3-way'!C171="","",'True_Odds_Calculator_3-way'!C171)</f>
        <v>6.25</v>
      </c>
      <c r="D170" s="4">
        <f t="shared" si="10"/>
        <v>3.6422764227642235E-2</v>
      </c>
      <c r="E170" s="4">
        <f t="shared" si="11"/>
        <v>1.6733176129149283</v>
      </c>
      <c r="F170" s="4">
        <f t="shared" si="12"/>
        <v>3.9288756388415669</v>
      </c>
      <c r="G170" s="4">
        <f t="shared" si="13"/>
        <v>6.763196480938416</v>
      </c>
      <c r="I170" s="4">
        <f t="shared" si="14"/>
        <v>1.0364227642276422</v>
      </c>
    </row>
    <row r="171" spans="1:9" x14ac:dyDescent="0.2">
      <c r="A171" s="4">
        <f>IF('True_Odds_Calculator_3-way'!A172="","",'True_Odds_Calculator_3-way'!A172)</f>
        <v>3.43</v>
      </c>
      <c r="B171" s="4">
        <f>IF('True_Odds_Calculator_3-way'!B172="","",'True_Odds_Calculator_3-way'!B172)</f>
        <v>3.53</v>
      </c>
      <c r="C171" s="4">
        <f>IF('True_Odds_Calculator_3-way'!C172="","",'True_Odds_Calculator_3-way'!C172)</f>
        <v>2.1800000000000002</v>
      </c>
      <c r="D171" s="4">
        <f t="shared" si="10"/>
        <v>3.3546904814818257E-2</v>
      </c>
      <c r="E171" s="4">
        <f t="shared" si="11"/>
        <v>3.5668058903669886</v>
      </c>
      <c r="F171" s="4">
        <f t="shared" si="12"/>
        <v>3.6750678827155232</v>
      </c>
      <c r="G171" s="4">
        <f t="shared" si="13"/>
        <v>2.2344706232722396</v>
      </c>
      <c r="I171" s="4">
        <f t="shared" si="14"/>
        <v>1.0335469048148183</v>
      </c>
    </row>
    <row r="172" spans="1:9" x14ac:dyDescent="0.2">
      <c r="A172" s="4">
        <f>IF('True_Odds_Calculator_3-way'!A173="","",'True_Odds_Calculator_3-way'!A173)</f>
        <v>1.92</v>
      </c>
      <c r="B172" s="4">
        <f>IF('True_Odds_Calculator_3-way'!B173="","",'True_Odds_Calculator_3-way'!B173)</f>
        <v>3.32</v>
      </c>
      <c r="C172" s="4">
        <f>IF('True_Odds_Calculator_3-way'!C173="","",'True_Odds_Calculator_3-way'!C173)</f>
        <v>4.6900000000000004</v>
      </c>
      <c r="D172" s="4">
        <f t="shared" si="10"/>
        <v>3.5257768815132762E-2</v>
      </c>
      <c r="E172" s="4">
        <f t="shared" si="11"/>
        <v>1.9643249372907503</v>
      </c>
      <c r="F172" s="4">
        <f t="shared" si="12"/>
        <v>3.4548015095028051</v>
      </c>
      <c r="G172" s="4">
        <f t="shared" si="13"/>
        <v>4.9635913969544552</v>
      </c>
      <c r="I172" s="4">
        <f t="shared" si="14"/>
        <v>1.0352577688151328</v>
      </c>
    </row>
    <row r="173" spans="1:9" x14ac:dyDescent="0.2">
      <c r="A173" s="4">
        <f>IF('True_Odds_Calculator_3-way'!A174="","",'True_Odds_Calculator_3-way'!A174)</f>
        <v>4.3</v>
      </c>
      <c r="B173" s="4">
        <f>IF('True_Odds_Calculator_3-way'!B174="","",'True_Odds_Calculator_3-way'!B174)</f>
        <v>3.83</v>
      </c>
      <c r="C173" s="4">
        <f>IF('True_Odds_Calculator_3-way'!C174="","",'True_Odds_Calculator_3-way'!C174)</f>
        <v>1.85</v>
      </c>
      <c r="D173" s="4">
        <f t="shared" si="10"/>
        <v>3.4195285819549337E-2</v>
      </c>
      <c r="E173" s="4">
        <f t="shared" si="11"/>
        <v>4.5216192217030695</v>
      </c>
      <c r="F173" s="4">
        <f t="shared" si="12"/>
        <v>4.0048350030561064</v>
      </c>
      <c r="G173" s="4">
        <f t="shared" si="13"/>
        <v>1.8898514736333909</v>
      </c>
      <c r="I173" s="4">
        <f t="shared" si="14"/>
        <v>1.0341952858195493</v>
      </c>
    </row>
    <row r="174" spans="1:9" x14ac:dyDescent="0.2">
      <c r="A174" s="4">
        <f>IF('True_Odds_Calculator_3-way'!A175="","",'True_Odds_Calculator_3-way'!A175)</f>
        <v>8.42</v>
      </c>
      <c r="B174" s="4">
        <f>IF('True_Odds_Calculator_3-way'!B175="","",'True_Odds_Calculator_3-way'!B175)</f>
        <v>4.42</v>
      </c>
      <c r="C174" s="4">
        <f>IF('True_Odds_Calculator_3-way'!C175="","",'True_Odds_Calculator_3-way'!C175)</f>
        <v>1.44</v>
      </c>
      <c r="D174" s="4">
        <f t="shared" si="10"/>
        <v>3.9453633941547883E-2</v>
      </c>
      <c r="E174" s="4">
        <f t="shared" si="11"/>
        <v>9.468474470224292</v>
      </c>
      <c r="F174" s="4">
        <f t="shared" si="12"/>
        <v>4.6927837978826394</v>
      </c>
      <c r="G174" s="4">
        <f t="shared" si="13"/>
        <v>1.4677967597078905</v>
      </c>
      <c r="I174" s="4">
        <f t="shared" si="14"/>
        <v>1.0394536339415479</v>
      </c>
    </row>
    <row r="175" spans="1:9" x14ac:dyDescent="0.2">
      <c r="A175" s="4">
        <f>IF('True_Odds_Calculator_3-way'!A176="","",'True_Odds_Calculator_3-way'!A176)</f>
        <v>1.56</v>
      </c>
      <c r="B175" s="4">
        <f>IF('True_Odds_Calculator_3-way'!B176="","",'True_Odds_Calculator_3-way'!B176)</f>
        <v>3.9</v>
      </c>
      <c r="C175" s="4">
        <f>IF('True_Odds_Calculator_3-way'!C176="","",'True_Odds_Calculator_3-way'!C176)</f>
        <v>6.75</v>
      </c>
      <c r="D175" s="4">
        <f t="shared" si="10"/>
        <v>4.5584045584045496E-2</v>
      </c>
      <c r="E175" s="4">
        <f t="shared" si="11"/>
        <v>1.5978755690440061</v>
      </c>
      <c r="F175" s="4">
        <f t="shared" si="12"/>
        <v>4.1456692913385824</v>
      </c>
      <c r="G175" s="4">
        <f t="shared" si="13"/>
        <v>7.5214285714285696</v>
      </c>
      <c r="I175" s="4">
        <f t="shared" si="14"/>
        <v>1.0455840455840455</v>
      </c>
    </row>
    <row r="176" spans="1:9" x14ac:dyDescent="0.2">
      <c r="A176" s="4">
        <f>IF('True_Odds_Calculator_3-way'!A177="","",'True_Odds_Calculator_3-way'!A177)</f>
        <v>1.78</v>
      </c>
      <c r="B176" s="4">
        <f>IF('True_Odds_Calculator_3-way'!B177="","",'True_Odds_Calculator_3-way'!B177)</f>
        <v>4.08</v>
      </c>
      <c r="C176" s="4">
        <f>IF('True_Odds_Calculator_3-way'!C177="","",'True_Odds_Calculator_3-way'!C177)</f>
        <v>4.41</v>
      </c>
      <c r="D176" s="4">
        <f t="shared" si="10"/>
        <v>3.3653161639187523E-2</v>
      </c>
      <c r="E176" s="4">
        <f t="shared" si="11"/>
        <v>1.8162663761897222</v>
      </c>
      <c r="F176" s="4">
        <f t="shared" si="12"/>
        <v>4.2756911128294295</v>
      </c>
      <c r="G176" s="4">
        <f t="shared" si="13"/>
        <v>4.6395176215767693</v>
      </c>
      <c r="I176" s="4">
        <f t="shared" si="14"/>
        <v>1.0336531616391875</v>
      </c>
    </row>
    <row r="177" spans="1:9" x14ac:dyDescent="0.2">
      <c r="A177" s="4">
        <f>IF('True_Odds_Calculator_3-way'!A178="","",'True_Odds_Calculator_3-way'!A178)</f>
        <v>2.34</v>
      </c>
      <c r="B177" s="4">
        <f>IF('True_Odds_Calculator_3-way'!B178="","",'True_Odds_Calculator_3-way'!B178)</f>
        <v>3.53</v>
      </c>
      <c r="C177" s="4">
        <f>IF('True_Odds_Calculator_3-way'!C178="","",'True_Odds_Calculator_3-way'!C178)</f>
        <v>3.1</v>
      </c>
      <c r="D177" s="4">
        <f t="shared" si="10"/>
        <v>3.3217191491887732E-2</v>
      </c>
      <c r="E177" s="4">
        <f t="shared" si="11"/>
        <v>2.4022406360289219</v>
      </c>
      <c r="F177" s="4">
        <f t="shared" si="12"/>
        <v>3.6735840990234045</v>
      </c>
      <c r="G177" s="4">
        <f t="shared" si="13"/>
        <v>3.2101878728057902</v>
      </c>
      <c r="I177" s="4">
        <f t="shared" si="14"/>
        <v>1.0332171914918877</v>
      </c>
    </row>
    <row r="178" spans="1:9" x14ac:dyDescent="0.2">
      <c r="A178" s="4">
        <f>IF('True_Odds_Calculator_3-way'!A179="","",'True_Odds_Calculator_3-way'!A179)</f>
        <v>3.07</v>
      </c>
      <c r="B178" s="4">
        <f>IF('True_Odds_Calculator_3-way'!B179="","",'True_Odds_Calculator_3-way'!B179)</f>
        <v>3.57</v>
      </c>
      <c r="C178" s="4">
        <f>IF('True_Odds_Calculator_3-way'!C179="","",'True_Odds_Calculator_3-way'!C179)</f>
        <v>2.37</v>
      </c>
      <c r="D178" s="4">
        <f t="shared" si="10"/>
        <v>2.778587211077066E-2</v>
      </c>
      <c r="E178" s="4">
        <f t="shared" si="11"/>
        <v>3.1598477723680132</v>
      </c>
      <c r="F178" s="4">
        <f t="shared" si="12"/>
        <v>3.6920792953157355</v>
      </c>
      <c r="G178" s="4">
        <f t="shared" si="13"/>
        <v>2.423191077121396</v>
      </c>
      <c r="I178" s="4">
        <f t="shared" si="14"/>
        <v>1.0277858721107707</v>
      </c>
    </row>
    <row r="179" spans="1:9" x14ac:dyDescent="0.2">
      <c r="A179" s="4">
        <f>IF('True_Odds_Calculator_3-way'!A180="","",'True_Odds_Calculator_3-way'!A180)</f>
        <v>1.89</v>
      </c>
      <c r="B179" s="4">
        <f>IF('True_Odds_Calculator_3-way'!B180="","",'True_Odds_Calculator_3-way'!B180)</f>
        <v>3.72</v>
      </c>
      <c r="C179" s="4">
        <f>IF('True_Odds_Calculator_3-way'!C180="","",'True_Odds_Calculator_3-way'!C180)</f>
        <v>4.3099999999999996</v>
      </c>
      <c r="D179" s="4">
        <f t="shared" si="10"/>
        <v>2.9936294886523163E-2</v>
      </c>
      <c r="E179" s="4">
        <f t="shared" si="11"/>
        <v>1.9263303314971072</v>
      </c>
      <c r="F179" s="4">
        <f t="shared" si="12"/>
        <v>3.8634138057473204</v>
      </c>
      <c r="G179" s="4">
        <f t="shared" si="13"/>
        <v>4.5036971554672007</v>
      </c>
      <c r="I179" s="4">
        <f t="shared" si="14"/>
        <v>1.0299362948865232</v>
      </c>
    </row>
    <row r="180" spans="1:9" x14ac:dyDescent="0.2">
      <c r="A180" s="4">
        <f>IF('True_Odds_Calculator_3-way'!A181="","",'True_Odds_Calculator_3-way'!A181)</f>
        <v>4.07</v>
      </c>
      <c r="B180" s="4">
        <f>IF('True_Odds_Calculator_3-way'!B181="","",'True_Odds_Calculator_3-way'!B181)</f>
        <v>3.66</v>
      </c>
      <c r="C180" s="4">
        <f>IF('True_Odds_Calculator_3-way'!C181="","",'True_Odds_Calculator_3-way'!C181)</f>
        <v>1.96</v>
      </c>
      <c r="D180" s="4">
        <f t="shared" si="10"/>
        <v>2.9128371048745549E-2</v>
      </c>
      <c r="E180" s="4">
        <f t="shared" si="11"/>
        <v>4.2374535276419083</v>
      </c>
      <c r="F180" s="4">
        <f t="shared" si="12"/>
        <v>3.7948563399261865</v>
      </c>
      <c r="G180" s="4">
        <f t="shared" si="13"/>
        <v>1.998023456828198</v>
      </c>
      <c r="I180" s="4">
        <f t="shared" si="14"/>
        <v>1.0291283710487455</v>
      </c>
    </row>
    <row r="181" spans="1:9" x14ac:dyDescent="0.2">
      <c r="A181" s="4">
        <f>IF('True_Odds_Calculator_3-way'!A182="","",'True_Odds_Calculator_3-way'!A182)</f>
        <v>6.48</v>
      </c>
      <c r="B181" s="4">
        <f>IF('True_Odds_Calculator_3-way'!B182="","",'True_Odds_Calculator_3-way'!B182)</f>
        <v>3.91</v>
      </c>
      <c r="C181" s="4">
        <f>IF('True_Odds_Calculator_3-way'!C182="","",'True_Odds_Calculator_3-way'!C182)</f>
        <v>1.59</v>
      </c>
      <c r="D181" s="4">
        <f t="shared" si="10"/>
        <v>3.9006280967708751E-2</v>
      </c>
      <c r="E181" s="4">
        <f t="shared" si="11"/>
        <v>7.0761946382851972</v>
      </c>
      <c r="F181" s="4">
        <f t="shared" si="12"/>
        <v>4.1194240467005967</v>
      </c>
      <c r="G181" s="4">
        <f t="shared" si="13"/>
        <v>1.6235644825592259</v>
      </c>
      <c r="I181" s="4">
        <f t="shared" si="14"/>
        <v>1.0390062809677088</v>
      </c>
    </row>
    <row r="182" spans="1:9" x14ac:dyDescent="0.2">
      <c r="A182" s="4">
        <f>IF('True_Odds_Calculator_3-way'!A183="","",'True_Odds_Calculator_3-way'!A183)</f>
        <v>3.16</v>
      </c>
      <c r="B182" s="4">
        <f>IF('True_Odds_Calculator_3-way'!B183="","",'True_Odds_Calculator_3-way'!B183)</f>
        <v>3.36</v>
      </c>
      <c r="C182" s="4">
        <f>IF('True_Odds_Calculator_3-way'!C183="","",'True_Odds_Calculator_3-way'!C183)</f>
        <v>2.38</v>
      </c>
      <c r="D182" s="4">
        <f t="shared" si="10"/>
        <v>3.4242811048470045E-2</v>
      </c>
      <c r="E182" s="4">
        <f t="shared" si="11"/>
        <v>3.2782432654958984</v>
      </c>
      <c r="F182" s="4">
        <f t="shared" si="12"/>
        <v>3.4940017757221615</v>
      </c>
      <c r="G182" s="4">
        <f t="shared" si="13"/>
        <v>2.4464604552650413</v>
      </c>
      <c r="I182" s="4">
        <f t="shared" si="14"/>
        <v>1.03424281104847</v>
      </c>
    </row>
    <row r="183" spans="1:9" x14ac:dyDescent="0.2">
      <c r="A183" s="4">
        <f>IF('True_Odds_Calculator_3-way'!A184="","",'True_Odds_Calculator_3-way'!A184)</f>
        <v>2.4700000000000002</v>
      </c>
      <c r="B183" s="4">
        <f>IF('True_Odds_Calculator_3-way'!B184="","",'True_Odds_Calculator_3-way'!B184)</f>
        <v>3.36</v>
      </c>
      <c r="C183" s="4">
        <f>IF('True_Odds_Calculator_3-way'!C184="","",'True_Odds_Calculator_3-way'!C184)</f>
        <v>3.03</v>
      </c>
      <c r="D183" s="4">
        <f t="shared" si="10"/>
        <v>3.2510350514519448E-2</v>
      </c>
      <c r="E183" s="4">
        <f t="shared" si="11"/>
        <v>2.5379324711060192</v>
      </c>
      <c r="F183" s="4">
        <f t="shared" si="12"/>
        <v>3.4869659847645296</v>
      </c>
      <c r="G183" s="4">
        <f t="shared" si="13"/>
        <v>3.1328691819743426</v>
      </c>
      <c r="I183" s="4">
        <f t="shared" si="14"/>
        <v>1.0325103505145194</v>
      </c>
    </row>
    <row r="184" spans="1:9" x14ac:dyDescent="0.2">
      <c r="A184" s="4">
        <f>IF('True_Odds_Calculator_3-way'!A185="","",'True_Odds_Calculator_3-way'!A185)</f>
        <v>1.5</v>
      </c>
      <c r="B184" s="4">
        <f>IF('True_Odds_Calculator_3-way'!B185="","",'True_Odds_Calculator_3-way'!B185)</f>
        <v>4.34</v>
      </c>
      <c r="C184" s="4">
        <f>IF('True_Odds_Calculator_3-way'!C185="","",'True_Odds_Calculator_3-way'!C185)</f>
        <v>7.18</v>
      </c>
      <c r="D184" s="4">
        <f t="shared" si="10"/>
        <v>3.6357179227158642E-2</v>
      </c>
      <c r="E184" s="4">
        <f t="shared" si="11"/>
        <v>1.5277727539162516</v>
      </c>
      <c r="F184" s="4">
        <f t="shared" si="12"/>
        <v>4.5809425493129838</v>
      </c>
      <c r="G184" s="4">
        <f t="shared" si="13"/>
        <v>7.8643119132278239</v>
      </c>
      <c r="I184" s="4">
        <f t="shared" si="14"/>
        <v>1.0363571792271586</v>
      </c>
    </row>
    <row r="185" spans="1:9" x14ac:dyDescent="0.2">
      <c r="A185" s="4">
        <f>IF('True_Odds_Calculator_3-way'!A186="","",'True_Odds_Calculator_3-way'!A186)</f>
        <v>1.55</v>
      </c>
      <c r="B185" s="4">
        <f>IF('True_Odds_Calculator_3-way'!B186="","",'True_Odds_Calculator_3-way'!B186)</f>
        <v>4.18</v>
      </c>
      <c r="C185" s="4">
        <f>IF('True_Odds_Calculator_3-way'!C186="","",'True_Odds_Calculator_3-way'!C186)</f>
        <v>6.55</v>
      </c>
      <c r="D185" s="4">
        <f t="shared" si="10"/>
        <v>3.7067495808537076E-2</v>
      </c>
      <c r="E185" s="4">
        <f t="shared" si="11"/>
        <v>1.5802644979547305</v>
      </c>
      <c r="F185" s="4">
        <f t="shared" si="12"/>
        <v>4.4076432128705934</v>
      </c>
      <c r="G185" s="4">
        <f t="shared" si="13"/>
        <v>7.1267748734182526</v>
      </c>
      <c r="I185" s="4">
        <f t="shared" si="14"/>
        <v>1.0370674958085371</v>
      </c>
    </row>
    <row r="186" spans="1:9" x14ac:dyDescent="0.2">
      <c r="A186" s="4">
        <f>IF('True_Odds_Calculator_3-way'!A187="","",'True_Odds_Calculator_3-way'!A187)</f>
        <v>1.82</v>
      </c>
      <c r="B186" s="4">
        <f>IF('True_Odds_Calculator_3-way'!B187="","",'True_Odds_Calculator_3-way'!B187)</f>
        <v>3.87</v>
      </c>
      <c r="C186" s="4">
        <f>IF('True_Odds_Calculator_3-way'!C187="","",'True_Odds_Calculator_3-way'!C187)</f>
        <v>4.3899999999999997</v>
      </c>
      <c r="D186" s="4">
        <f t="shared" si="10"/>
        <v>3.5638915068909149E-2</v>
      </c>
      <c r="E186" s="4">
        <f t="shared" si="11"/>
        <v>1.8602197019263214</v>
      </c>
      <c r="F186" s="4">
        <f t="shared" si="12"/>
        <v>4.0564940715233968</v>
      </c>
      <c r="G186" s="4">
        <f t="shared" si="13"/>
        <v>4.6315424042049438</v>
      </c>
      <c r="I186" s="4">
        <f t="shared" si="14"/>
        <v>1.0356389150689091</v>
      </c>
    </row>
    <row r="187" spans="1:9" x14ac:dyDescent="0.2">
      <c r="A187" s="4">
        <f>IF('True_Odds_Calculator_3-way'!A188="","",'True_Odds_Calculator_3-way'!A188)</f>
        <v>2.25</v>
      </c>
      <c r="B187" s="4">
        <f>IF('True_Odds_Calculator_3-way'!B188="","",'True_Odds_Calculator_3-way'!B188)</f>
        <v>3.62</v>
      </c>
      <c r="C187" s="4">
        <f>IF('True_Odds_Calculator_3-way'!C188="","",'True_Odds_Calculator_3-way'!C188)</f>
        <v>3.2</v>
      </c>
      <c r="D187" s="4">
        <f t="shared" si="10"/>
        <v>3.3187538367096314E-2</v>
      </c>
      <c r="E187" s="4">
        <f t="shared" si="11"/>
        <v>2.3074335290819485</v>
      </c>
      <c r="F187" s="4">
        <f t="shared" si="12"/>
        <v>3.7710151917048464</v>
      </c>
      <c r="G187" s="4">
        <f t="shared" si="13"/>
        <v>3.3174374204497243</v>
      </c>
      <c r="I187" s="4">
        <f t="shared" si="14"/>
        <v>1.0331875383670963</v>
      </c>
    </row>
    <row r="188" spans="1:9" x14ac:dyDescent="0.2">
      <c r="A188" s="4">
        <f>IF('True_Odds_Calculator_3-way'!A189="","",'True_Odds_Calculator_3-way'!A189)</f>
        <v>1.83</v>
      </c>
      <c r="B188" s="4">
        <f>IF('True_Odds_Calculator_3-way'!B189="","",'True_Odds_Calculator_3-way'!B189)</f>
        <v>3.9</v>
      </c>
      <c r="C188" s="4">
        <f>IF('True_Odds_Calculator_3-way'!C189="","",'True_Odds_Calculator_3-way'!C189)</f>
        <v>4.1100000000000003</v>
      </c>
      <c r="D188" s="4">
        <f t="shared" si="10"/>
        <v>4.6167346275040266E-2</v>
      </c>
      <c r="E188" s="4">
        <f t="shared" si="11"/>
        <v>1.8830300450839956</v>
      </c>
      <c r="F188" s="4">
        <f t="shared" si="12"/>
        <v>4.1490136338754908</v>
      </c>
      <c r="G188" s="4">
        <f t="shared" si="13"/>
        <v>4.3875065626219971</v>
      </c>
      <c r="I188" s="4">
        <f t="shared" si="14"/>
        <v>1.0461673462750403</v>
      </c>
    </row>
    <row r="189" spans="1:9" x14ac:dyDescent="0.2">
      <c r="A189" s="4">
        <f>IF('True_Odds_Calculator_3-way'!A190="","",'True_Odds_Calculator_3-way'!A190)</f>
        <v>11.54</v>
      </c>
      <c r="B189" s="4">
        <f>IF('True_Odds_Calculator_3-way'!B190="","",'True_Odds_Calculator_3-way'!B190)</f>
        <v>5.69</v>
      </c>
      <c r="C189" s="4">
        <f>IF('True_Odds_Calculator_3-way'!C190="","",'True_Odds_Calculator_3-way'!C190)</f>
        <v>1.26</v>
      </c>
      <c r="D189" s="4">
        <f t="shared" si="10"/>
        <v>5.6052830731262659E-2</v>
      </c>
      <c r="E189" s="4">
        <f t="shared" si="11"/>
        <v>14.712192208539841</v>
      </c>
      <c r="F189" s="4">
        <f t="shared" si="12"/>
        <v>6.3668861807696135</v>
      </c>
      <c r="G189" s="4">
        <f t="shared" si="13"/>
        <v>1.2903783304163288</v>
      </c>
      <c r="I189" s="4">
        <f t="shared" si="14"/>
        <v>1.0560528307312627</v>
      </c>
    </row>
    <row r="190" spans="1:9" x14ac:dyDescent="0.2">
      <c r="A190" s="4">
        <f>IF('True_Odds_Calculator_3-way'!A191="","",'True_Odds_Calculator_3-way'!A191)</f>
        <v>3.09</v>
      </c>
      <c r="B190" s="4">
        <f>IF('True_Odds_Calculator_3-way'!B191="","",'True_Odds_Calculator_3-way'!B191)</f>
        <v>3.17</v>
      </c>
      <c r="C190" s="4">
        <f>IF('True_Odds_Calculator_3-way'!C191="","",'True_Odds_Calculator_3-way'!C191)</f>
        <v>2.4700000000000002</v>
      </c>
      <c r="D190" s="4">
        <f t="shared" si="10"/>
        <v>4.3940308313608734E-2</v>
      </c>
      <c r="E190" s="4">
        <f t="shared" si="11"/>
        <v>3.2364782057157062</v>
      </c>
      <c r="F190" s="4">
        <f t="shared" si="12"/>
        <v>3.3243504529286736</v>
      </c>
      <c r="G190" s="4">
        <f t="shared" si="13"/>
        <v>2.5627125871881766</v>
      </c>
      <c r="I190" s="4">
        <f t="shared" si="14"/>
        <v>1.0439403083136087</v>
      </c>
    </row>
    <row r="191" spans="1:9" x14ac:dyDescent="0.2">
      <c r="A191" s="4">
        <f>IF('True_Odds_Calculator_3-way'!A192="","",'True_Odds_Calculator_3-way'!A192)</f>
        <v>9.94</v>
      </c>
      <c r="B191" s="4">
        <f>IF('True_Odds_Calculator_3-way'!B192="","",'True_Odds_Calculator_3-way'!B192)</f>
        <v>5.52</v>
      </c>
      <c r="C191" s="4">
        <f>IF('True_Odds_Calculator_3-way'!C192="","",'True_Odds_Calculator_3-way'!C192)</f>
        <v>1.3</v>
      </c>
      <c r="D191" s="4">
        <f t="shared" si="10"/>
        <v>5.0993811251006438E-2</v>
      </c>
      <c r="E191" s="4">
        <f t="shared" si="11"/>
        <v>11.960909168146017</v>
      </c>
      <c r="F191" s="4">
        <f t="shared" si="12"/>
        <v>6.0915628956885302</v>
      </c>
      <c r="G191" s="4">
        <f t="shared" si="13"/>
        <v>1.3293756364577933</v>
      </c>
      <c r="I191" s="4">
        <f t="shared" si="14"/>
        <v>1.0509938112510064</v>
      </c>
    </row>
    <row r="192" spans="1:9" x14ac:dyDescent="0.2">
      <c r="A192" s="4">
        <f>IF('True_Odds_Calculator_3-way'!A193="","",'True_Odds_Calculator_3-way'!A193)</f>
        <v>1.61</v>
      </c>
      <c r="B192" s="4">
        <f>IF('True_Odds_Calculator_3-way'!B193="","",'True_Odds_Calculator_3-way'!B193)</f>
        <v>4.04</v>
      </c>
      <c r="C192" s="4">
        <f>IF('True_Odds_Calculator_3-way'!C193="","",'True_Odds_Calculator_3-way'!C193)</f>
        <v>6.22</v>
      </c>
      <c r="D192" s="4">
        <f t="shared" si="10"/>
        <v>2.941446907767209E-2</v>
      </c>
      <c r="E192" s="4">
        <f t="shared" si="11"/>
        <v>1.6358227130470862</v>
      </c>
      <c r="F192" s="4">
        <f t="shared" si="12"/>
        <v>4.2066308967714763</v>
      </c>
      <c r="G192" s="4">
        <f t="shared" si="13"/>
        <v>6.6239693921924427</v>
      </c>
      <c r="I192" s="4">
        <f t="shared" si="14"/>
        <v>1.0294144690776721</v>
      </c>
    </row>
    <row r="193" spans="1:9" x14ac:dyDescent="0.2">
      <c r="A193" s="4">
        <f>IF('True_Odds_Calculator_3-way'!A194="","",'True_Odds_Calculator_3-way'!A194)</f>
        <v>1.72</v>
      </c>
      <c r="B193" s="4">
        <f>IF('True_Odds_Calculator_3-way'!B194="","",'True_Odds_Calculator_3-way'!B194)</f>
        <v>4.12</v>
      </c>
      <c r="C193" s="4">
        <f>IF('True_Odds_Calculator_3-way'!C194="","",'True_Odds_Calculator_3-way'!C194)</f>
        <v>4.97</v>
      </c>
      <c r="D193" s="4">
        <f t="shared" si="10"/>
        <v>2.532103889991566E-2</v>
      </c>
      <c r="E193" s="4">
        <f t="shared" si="11"/>
        <v>1.7453377587623178</v>
      </c>
      <c r="F193" s="4">
        <f t="shared" si="12"/>
        <v>4.2684314014458131</v>
      </c>
      <c r="G193" s="4">
        <f t="shared" si="13"/>
        <v>5.1876126800229079</v>
      </c>
      <c r="I193" s="4">
        <f t="shared" si="14"/>
        <v>1.0253210388999157</v>
      </c>
    </row>
    <row r="194" spans="1:9" x14ac:dyDescent="0.2">
      <c r="A194" s="4">
        <f>IF('True_Odds_Calculator_3-way'!A195="","",'True_Odds_Calculator_3-way'!A195)</f>
        <v>1.61</v>
      </c>
      <c r="B194" s="4">
        <f>IF('True_Odds_Calculator_3-way'!B195="","",'True_Odds_Calculator_3-way'!B195)</f>
        <v>4.22</v>
      </c>
      <c r="C194" s="4">
        <f>IF('True_Odds_Calculator_3-way'!C195="","",'True_Odds_Calculator_3-way'!C195)</f>
        <v>5.94</v>
      </c>
      <c r="D194" s="4">
        <f t="shared" si="10"/>
        <v>2.6435005417078328E-2</v>
      </c>
      <c r="E194" s="4">
        <f t="shared" si="11"/>
        <v>1.633169425534577</v>
      </c>
      <c r="F194" s="4">
        <f t="shared" si="12"/>
        <v>4.3829822511014953</v>
      </c>
      <c r="G194" s="4">
        <f t="shared" si="13"/>
        <v>6.2680794965848587</v>
      </c>
      <c r="I194" s="4">
        <f t="shared" si="14"/>
        <v>1.0264350054170783</v>
      </c>
    </row>
    <row r="195" spans="1:9" x14ac:dyDescent="0.2">
      <c r="A195" s="4">
        <f>IF('True_Odds_Calculator_3-way'!A196="","",'True_Odds_Calculator_3-way'!A196)</f>
        <v>8.34</v>
      </c>
      <c r="B195" s="4">
        <f>IF('True_Odds_Calculator_3-way'!B196="","",'True_Odds_Calculator_3-way'!B196)</f>
        <v>5.38</v>
      </c>
      <c r="C195" s="4">
        <f>IF('True_Odds_Calculator_3-way'!C196="","",'True_Odds_Calculator_3-way'!C196)</f>
        <v>1.39</v>
      </c>
      <c r="D195" s="4">
        <f t="shared" ref="D195:D258" si="15">IF(A195="","",((1/A195)+(1/B195)+(1/C195))-1)</f>
        <v>2.5202143118219222E-2</v>
      </c>
      <c r="E195" s="4">
        <f t="shared" ref="E195:E258" si="16">IF(A195="","",(3*A195)/(3-($D195*A195)))</f>
        <v>8.9683394184899949</v>
      </c>
      <c r="F195" s="4">
        <f t="shared" ref="F195:F258" si="17">IF(B195="","",(3*B195)/(3-($D195*B195)))</f>
        <v>5.6346633625236517</v>
      </c>
      <c r="G195" s="4">
        <f t="shared" ref="G195:G258" si="18">IF(C195="","",(3*C195)/(3-($D195*C195)))</f>
        <v>1.4064227890317753</v>
      </c>
      <c r="I195" s="4">
        <f t="shared" ref="I195:I258" si="19">IF(A195="","",D195+1)</f>
        <v>1.0252021431182192</v>
      </c>
    </row>
    <row r="196" spans="1:9" x14ac:dyDescent="0.2">
      <c r="A196" s="4">
        <f>IF('True_Odds_Calculator_3-way'!A197="","",'True_Odds_Calculator_3-way'!A197)</f>
        <v>3.23</v>
      </c>
      <c r="B196" s="4">
        <f>IF('True_Odds_Calculator_3-way'!B197="","",'True_Odds_Calculator_3-way'!B197)</f>
        <v>3.68</v>
      </c>
      <c r="C196" s="4">
        <f>IF('True_Odds_Calculator_3-way'!C197="","",'True_Odds_Calculator_3-way'!C197)</f>
        <v>2.27</v>
      </c>
      <c r="D196" s="4">
        <f t="shared" si="15"/>
        <v>2.186528801583032E-2</v>
      </c>
      <c r="E196" s="4">
        <f t="shared" si="16"/>
        <v>3.3078727045934038</v>
      </c>
      <c r="F196" s="4">
        <f t="shared" si="17"/>
        <v>3.7814231380552519</v>
      </c>
      <c r="G196" s="4">
        <f t="shared" si="18"/>
        <v>2.3081883638841441</v>
      </c>
      <c r="I196" s="4">
        <f t="shared" si="19"/>
        <v>1.0218652880158303</v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1.93</v>
      </c>
      <c r="B2" s="4">
        <f>IF('True_Odds_Calculator_2-way'!B3="","",'True_Odds_Calculator_2-way'!B3)</f>
        <v>1.97</v>
      </c>
      <c r="C2" s="4">
        <f>1/A2</f>
        <v>0.5181347150259068</v>
      </c>
      <c r="D2">
        <f>1/B2</f>
        <v>0.50761421319796951</v>
      </c>
      <c r="E2">
        <f>C2+D2-1</f>
        <v>2.5748928223876311E-2</v>
      </c>
      <c r="F2">
        <f>C2+D2-(C2*D2)-1</f>
        <v>-0.23726361747455349</v>
      </c>
      <c r="G2">
        <v>0</v>
      </c>
      <c r="H2">
        <f>C2*D2</f>
        <v>0.26301254569842986</v>
      </c>
      <c r="I2">
        <f>((-4*F2*H2)^0.5)/(2*F2)</f>
        <v>-1.0528649266733445</v>
      </c>
      <c r="J2">
        <f>(-((-4*F2*H2)^0.5))/(2*F2)</f>
        <v>1.0528649266733445</v>
      </c>
      <c r="K2">
        <f>IF(A2="","",(C2/($J2+C2-($J2*C2))))</f>
        <v>0.50526374119939821</v>
      </c>
      <c r="L2">
        <f>IF(B2="","",(D2/($J2+D2-($J2*D2))))</f>
        <v>0.49473625880060179</v>
      </c>
      <c r="M2">
        <f>IF(A2="","",1/K2)</f>
        <v>1.9791643818062103</v>
      </c>
      <c r="N2">
        <f>IF(B2="","",1/L2)</f>
        <v>2.021278978873144</v>
      </c>
    </row>
    <row r="3" spans="1:14" x14ac:dyDescent="0.25">
      <c r="A3" s="4">
        <f>IF('True_Odds_Calculator_2-way'!A4="","",'True_Odds_Calculator_2-way'!A4)</f>
        <v>2.1</v>
      </c>
      <c r="B3" s="4">
        <f>IF('True_Odds_Calculator_2-way'!B4="","",'True_Odds_Calculator_2-way'!B4)</f>
        <v>1.79</v>
      </c>
      <c r="C3" s="4">
        <f t="shared" ref="C3:C66" si="0">1/A3</f>
        <v>0.47619047619047616</v>
      </c>
      <c r="D3">
        <f t="shared" ref="D3:D66" si="1">1/B3</f>
        <v>0.55865921787709494</v>
      </c>
      <c r="E3">
        <f t="shared" ref="E3:E66" si="2">C3+D3-1</f>
        <v>3.4849694067571102E-2</v>
      </c>
      <c r="F3">
        <f t="shared" ref="F3:F66" si="3">C3+D3-(C3*D3)-1</f>
        <v>-0.2311785049215217</v>
      </c>
      <c r="G3">
        <v>0</v>
      </c>
      <c r="H3">
        <f t="shared" ref="H3:H66" si="4">C3*D3</f>
        <v>0.2660281989890928</v>
      </c>
      <c r="I3">
        <f t="shared" ref="I3:I66" si="5">((-4*F3*H3)^0.5)/(2*F3)</f>
        <v>-1.072729223145815</v>
      </c>
      <c r="J3">
        <f t="shared" ref="J3:J66" si="6">(-((-4*F3*H3)^0.5))/(2*F3)</f>
        <v>1.072729223145815</v>
      </c>
      <c r="K3">
        <f t="shared" ref="K3:K66" si="7">IF(A3="","",(C3/($J3+C3-($J3*C3))))</f>
        <v>0.4587151448829464</v>
      </c>
      <c r="L3">
        <f t="shared" ref="L3:L66" si="8">IF(B3="","",(D3/($J3+D3-($J3*D3))))</f>
        <v>0.5412848551170536</v>
      </c>
      <c r="M3">
        <f t="shared" ref="M3:M66" si="9">IF(A3="","",1/K3)</f>
        <v>2.1800021454603971</v>
      </c>
      <c r="N3">
        <f t="shared" ref="N3:N66" si="10">IF(B3="","",1/L3)</f>
        <v>1.8474560862851939</v>
      </c>
    </row>
    <row r="4" spans="1:14" x14ac:dyDescent="0.25">
      <c r="A4" s="4">
        <f>IF('True_Odds_Calculator_2-way'!A5="","",'True_Odds_Calculator_2-way'!A5)</f>
        <v>1.75</v>
      </c>
      <c r="B4" s="4">
        <f>IF('True_Odds_Calculator_2-way'!B5="","",'True_Odds_Calculator_2-way'!B5)</f>
        <v>2.17</v>
      </c>
      <c r="C4" s="4">
        <f t="shared" si="0"/>
        <v>0.5714285714285714</v>
      </c>
      <c r="D4">
        <f t="shared" si="1"/>
        <v>0.46082949308755761</v>
      </c>
      <c r="E4">
        <f t="shared" si="2"/>
        <v>3.2258064516129004E-2</v>
      </c>
      <c r="F4">
        <f t="shared" si="3"/>
        <v>-0.23107307439104674</v>
      </c>
      <c r="G4">
        <v>0</v>
      </c>
      <c r="H4">
        <f t="shared" si="4"/>
        <v>0.26333113890717574</v>
      </c>
      <c r="I4">
        <f t="shared" si="5"/>
        <v>-1.0675210253672476</v>
      </c>
      <c r="J4">
        <f t="shared" si="6"/>
        <v>1.0675210253672476</v>
      </c>
      <c r="K4">
        <f t="shared" si="7"/>
        <v>0.55535785771485779</v>
      </c>
      <c r="L4">
        <f t="shared" si="8"/>
        <v>0.44464214228514221</v>
      </c>
      <c r="M4">
        <f t="shared" si="9"/>
        <v>1.8006407690254356</v>
      </c>
      <c r="N4">
        <f t="shared" si="10"/>
        <v>2.2489995996796797</v>
      </c>
    </row>
    <row r="5" spans="1:14" x14ac:dyDescent="0.25">
      <c r="A5" s="4">
        <f>IF('True_Odds_Calculator_2-way'!A6="","",'True_Odds_Calculator_2-way'!A6)</f>
        <v>1.95</v>
      </c>
      <c r="B5" s="4">
        <f>IF('True_Odds_Calculator_2-way'!B6="","",'True_Odds_Calculator_2-way'!B6)</f>
        <v>1.93</v>
      </c>
      <c r="C5" s="4">
        <f t="shared" si="0"/>
        <v>0.51282051282051289</v>
      </c>
      <c r="D5">
        <f t="shared" si="1"/>
        <v>0.5181347150259068</v>
      </c>
      <c r="E5">
        <f t="shared" si="2"/>
        <v>3.0955227846419575E-2</v>
      </c>
      <c r="F5">
        <f t="shared" si="3"/>
        <v>-0.23475488242327625</v>
      </c>
      <c r="G5">
        <v>0</v>
      </c>
      <c r="H5">
        <f t="shared" si="4"/>
        <v>0.26571011026969582</v>
      </c>
      <c r="I5">
        <f t="shared" si="5"/>
        <v>-1.0638899909514294</v>
      </c>
      <c r="J5">
        <f t="shared" si="6"/>
        <v>1.0638899909514294</v>
      </c>
      <c r="K5">
        <f t="shared" si="7"/>
        <v>0.49734035027939766</v>
      </c>
      <c r="L5">
        <f t="shared" si="8"/>
        <v>0.50265964972060251</v>
      </c>
      <c r="M5">
        <f t="shared" si="9"/>
        <v>2.0106954914038573</v>
      </c>
      <c r="N5">
        <f t="shared" si="10"/>
        <v>1.9894176915848294</v>
      </c>
    </row>
    <row r="6" spans="1:14" x14ac:dyDescent="0.25">
      <c r="A6" s="4">
        <f>IF('True_Odds_Calculator_2-way'!A7="","",'True_Odds_Calculator_2-way'!A7)</f>
        <v>1.97</v>
      </c>
      <c r="B6" s="4">
        <f>IF('True_Odds_Calculator_2-way'!B7="","",'True_Odds_Calculator_2-way'!B7)</f>
        <v>1.9</v>
      </c>
      <c r="C6" s="4">
        <f t="shared" si="0"/>
        <v>0.50761421319796951</v>
      </c>
      <c r="D6">
        <f t="shared" si="1"/>
        <v>0.52631578947368418</v>
      </c>
      <c r="E6">
        <f t="shared" si="2"/>
        <v>3.3930002671653803E-2</v>
      </c>
      <c r="F6">
        <f t="shared" si="3"/>
        <v>-0.23323537269569861</v>
      </c>
      <c r="G6">
        <v>0</v>
      </c>
      <c r="H6">
        <f t="shared" si="4"/>
        <v>0.26716537536735235</v>
      </c>
      <c r="I6">
        <f t="shared" si="5"/>
        <v>-1.0702688317798925</v>
      </c>
      <c r="J6">
        <f t="shared" si="6"/>
        <v>1.0702688317798925</v>
      </c>
      <c r="K6">
        <f t="shared" si="7"/>
        <v>0.49063843062637452</v>
      </c>
      <c r="L6">
        <f t="shared" si="8"/>
        <v>0.50936156937362553</v>
      </c>
      <c r="M6">
        <f t="shared" si="9"/>
        <v>2.0381607668264961</v>
      </c>
      <c r="N6">
        <f t="shared" si="10"/>
        <v>1.963241948601903</v>
      </c>
    </row>
    <row r="7" spans="1:14" x14ac:dyDescent="0.25">
      <c r="A7" s="4">
        <f>IF('True_Odds_Calculator_2-way'!A8="","",'True_Odds_Calculator_2-way'!A8)</f>
        <v>2.68</v>
      </c>
      <c r="B7" s="4">
        <f>IF('True_Odds_Calculator_2-way'!B8="","",'True_Odds_Calculator_2-way'!B8)</f>
        <v>1.5</v>
      </c>
      <c r="C7" s="4">
        <f t="shared" si="0"/>
        <v>0.37313432835820892</v>
      </c>
      <c r="D7">
        <f t="shared" si="1"/>
        <v>0.66666666666666663</v>
      </c>
      <c r="E7">
        <f t="shared" si="2"/>
        <v>3.9800995024875441E-2</v>
      </c>
      <c r="F7">
        <f t="shared" si="3"/>
        <v>-0.20895522388059717</v>
      </c>
      <c r="G7">
        <v>0</v>
      </c>
      <c r="H7">
        <f t="shared" si="4"/>
        <v>0.24875621890547261</v>
      </c>
      <c r="I7">
        <f t="shared" si="5"/>
        <v>-1.0910894511799614</v>
      </c>
      <c r="J7">
        <f t="shared" si="6"/>
        <v>1.0910894511799614</v>
      </c>
      <c r="K7">
        <f t="shared" si="7"/>
        <v>0.35297893134844749</v>
      </c>
      <c r="L7">
        <f t="shared" si="8"/>
        <v>0.64702106865155251</v>
      </c>
      <c r="M7">
        <f t="shared" si="9"/>
        <v>2.8330302779823358</v>
      </c>
      <c r="N7">
        <f t="shared" si="10"/>
        <v>1.545544725589981</v>
      </c>
    </row>
    <row r="8" spans="1:14" x14ac:dyDescent="0.25">
      <c r="A8" s="4">
        <f>IF('True_Odds_Calculator_2-way'!A9="","",'True_Odds_Calculator_2-way'!A9)</f>
        <v>2.13</v>
      </c>
      <c r="B8" s="4">
        <f>IF('True_Odds_Calculator_2-way'!B9="","",'True_Odds_Calculator_2-way'!B9)</f>
        <v>1.76</v>
      </c>
      <c r="C8" s="4">
        <f t="shared" si="0"/>
        <v>0.46948356807511737</v>
      </c>
      <c r="D8">
        <f t="shared" si="1"/>
        <v>0.56818181818181823</v>
      </c>
      <c r="E8">
        <f t="shared" si="2"/>
        <v>3.7665386256935607E-2</v>
      </c>
      <c r="F8">
        <f t="shared" si="3"/>
        <v>-0.22908664105847198</v>
      </c>
      <c r="G8">
        <v>0</v>
      </c>
      <c r="H8">
        <f t="shared" si="4"/>
        <v>0.26675202731540765</v>
      </c>
      <c r="I8">
        <f t="shared" si="5"/>
        <v>-1.0790808419378759</v>
      </c>
      <c r="J8">
        <f t="shared" si="6"/>
        <v>1.0790808419378759</v>
      </c>
      <c r="K8">
        <f t="shared" si="7"/>
        <v>0.45058007312499337</v>
      </c>
      <c r="L8">
        <f t="shared" si="8"/>
        <v>0.54941992687500663</v>
      </c>
      <c r="M8">
        <f t="shared" si="9"/>
        <v>2.2193613513897996</v>
      </c>
      <c r="N8">
        <f t="shared" si="10"/>
        <v>1.8201014398727853</v>
      </c>
    </row>
    <row r="9" spans="1:14" x14ac:dyDescent="0.25">
      <c r="A9" s="4">
        <f>IF('True_Odds_Calculator_2-way'!A10="","",'True_Odds_Calculator_2-way'!A10)</f>
        <v>2.35</v>
      </c>
      <c r="B9" s="4">
        <f>IF('True_Odds_Calculator_2-way'!B10="","",'True_Odds_Calculator_2-way'!B10)</f>
        <v>1.63</v>
      </c>
      <c r="C9" s="4">
        <f t="shared" si="0"/>
        <v>0.42553191489361702</v>
      </c>
      <c r="D9">
        <f t="shared" si="1"/>
        <v>0.61349693251533743</v>
      </c>
      <c r="E9">
        <f t="shared" si="2"/>
        <v>3.9028847408954404E-2</v>
      </c>
      <c r="F9">
        <f t="shared" si="3"/>
        <v>-0.22203367706565724</v>
      </c>
      <c r="G9">
        <v>0</v>
      </c>
      <c r="H9">
        <f t="shared" si="4"/>
        <v>0.2610625244746117</v>
      </c>
      <c r="I9">
        <f t="shared" si="5"/>
        <v>-1.0843334143872592</v>
      </c>
      <c r="J9">
        <f t="shared" si="6"/>
        <v>1.0843334143872592</v>
      </c>
      <c r="K9">
        <f t="shared" si="7"/>
        <v>0.4058688457449498</v>
      </c>
      <c r="L9">
        <f t="shared" si="8"/>
        <v>0.59413115425505014</v>
      </c>
      <c r="M9">
        <f t="shared" si="9"/>
        <v>2.4638501094227996</v>
      </c>
      <c r="N9">
        <f t="shared" si="10"/>
        <v>1.6831300510639733</v>
      </c>
    </row>
    <row r="10" spans="1:14" x14ac:dyDescent="0.25">
      <c r="A10" s="4">
        <f>IF('True_Odds_Calculator_2-way'!A11="","",'True_Odds_Calculator_2-way'!A11)</f>
        <v>2.69</v>
      </c>
      <c r="B10" s="4">
        <f>IF('True_Odds_Calculator_2-way'!B11="","",'True_Odds_Calculator_2-way'!B11)</f>
        <v>1.5</v>
      </c>
      <c r="C10" s="4">
        <f t="shared" si="0"/>
        <v>0.37174721189591081</v>
      </c>
      <c r="D10">
        <f t="shared" si="1"/>
        <v>0.66666666666666663</v>
      </c>
      <c r="E10">
        <f t="shared" si="2"/>
        <v>3.8413878562577386E-2</v>
      </c>
      <c r="F10">
        <f t="shared" si="3"/>
        <v>-0.20941759603469645</v>
      </c>
      <c r="G10">
        <v>0</v>
      </c>
      <c r="H10">
        <f t="shared" si="4"/>
        <v>0.24783147459727387</v>
      </c>
      <c r="I10">
        <f t="shared" si="5"/>
        <v>-1.0878565864408423</v>
      </c>
      <c r="J10">
        <f t="shared" si="6"/>
        <v>1.0878565864408423</v>
      </c>
      <c r="K10">
        <f t="shared" si="7"/>
        <v>0.35230152566597633</v>
      </c>
      <c r="L10">
        <f t="shared" si="8"/>
        <v>0.64769847433402361</v>
      </c>
      <c r="M10">
        <f t="shared" si="9"/>
        <v>2.838477631085023</v>
      </c>
      <c r="N10">
        <f t="shared" si="10"/>
        <v>1.5439282932204215</v>
      </c>
    </row>
    <row r="11" spans="1:14" x14ac:dyDescent="0.25">
      <c r="A11" s="4">
        <f>IF('True_Odds_Calculator_2-way'!A12="","",'True_Odds_Calculator_2-way'!A12)</f>
        <v>2.23</v>
      </c>
      <c r="B11" s="4">
        <f>IF('True_Odds_Calculator_2-way'!B12="","",'True_Odds_Calculator_2-way'!B12)</f>
        <v>1.69</v>
      </c>
      <c r="C11" s="4">
        <f t="shared" si="0"/>
        <v>0.44843049327354262</v>
      </c>
      <c r="D11">
        <f t="shared" si="1"/>
        <v>0.59171597633136097</v>
      </c>
      <c r="E11">
        <f t="shared" si="2"/>
        <v>4.0146469604903645E-2</v>
      </c>
      <c r="F11">
        <f t="shared" si="3"/>
        <v>-0.2251970175392044</v>
      </c>
      <c r="G11">
        <v>0</v>
      </c>
      <c r="H11">
        <f t="shared" si="4"/>
        <v>0.26534348714410805</v>
      </c>
      <c r="I11">
        <f t="shared" si="5"/>
        <v>-1.0854826817097272</v>
      </c>
      <c r="J11">
        <f t="shared" si="6"/>
        <v>1.0854826817097272</v>
      </c>
      <c r="K11">
        <f t="shared" si="7"/>
        <v>0.42823917030934305</v>
      </c>
      <c r="L11">
        <f t="shared" si="8"/>
        <v>0.571760829690657</v>
      </c>
      <c r="M11">
        <f t="shared" si="9"/>
        <v>2.3351436985029639</v>
      </c>
      <c r="N11">
        <f t="shared" si="10"/>
        <v>1.7489830503797115</v>
      </c>
    </row>
    <row r="12" spans="1:14" x14ac:dyDescent="0.25">
      <c r="A12" s="4">
        <f>IF('True_Odds_Calculator_2-way'!A13="","",'True_Odds_Calculator_2-way'!A13)</f>
        <v>2.54</v>
      </c>
      <c r="B12" s="4">
        <f>IF('True_Odds_Calculator_2-way'!B13="","",'True_Odds_Calculator_2-way'!B13)</f>
        <v>1.55</v>
      </c>
      <c r="C12" s="4">
        <f t="shared" si="0"/>
        <v>0.39370078740157477</v>
      </c>
      <c r="D12">
        <f t="shared" si="1"/>
        <v>0.64516129032258063</v>
      </c>
      <c r="E12">
        <f t="shared" si="2"/>
        <v>3.8862077724155508E-2</v>
      </c>
      <c r="F12">
        <f t="shared" si="3"/>
        <v>-0.21513843027686042</v>
      </c>
      <c r="G12">
        <v>0</v>
      </c>
      <c r="H12">
        <f t="shared" si="4"/>
        <v>0.25400050800101598</v>
      </c>
      <c r="I12">
        <f t="shared" si="5"/>
        <v>-1.0865714630312673</v>
      </c>
      <c r="J12">
        <f t="shared" si="6"/>
        <v>1.0865714630312673</v>
      </c>
      <c r="K12">
        <f t="shared" si="7"/>
        <v>0.3740666961489727</v>
      </c>
      <c r="L12">
        <f t="shared" si="8"/>
        <v>0.62593330385102708</v>
      </c>
      <c r="M12">
        <f t="shared" si="9"/>
        <v>2.673320053068152</v>
      </c>
      <c r="N12">
        <f t="shared" si="10"/>
        <v>1.5976143046671971</v>
      </c>
    </row>
    <row r="13" spans="1:14" x14ac:dyDescent="0.25">
      <c r="A13" s="4">
        <f>IF('True_Odds_Calculator_2-way'!A14="","",'True_Odds_Calculator_2-way'!A14)</f>
        <v>2.11</v>
      </c>
      <c r="B13" s="4">
        <f>IF('True_Odds_Calculator_2-way'!B14="","",'True_Odds_Calculator_2-way'!B14)</f>
        <v>1.77</v>
      </c>
      <c r="C13" s="4">
        <f t="shared" si="0"/>
        <v>0.47393364928909953</v>
      </c>
      <c r="D13">
        <f t="shared" si="1"/>
        <v>0.56497175141242939</v>
      </c>
      <c r="E13">
        <f t="shared" si="2"/>
        <v>3.8905400701529036E-2</v>
      </c>
      <c r="F13">
        <f t="shared" si="3"/>
        <v>-0.22885372319061759</v>
      </c>
      <c r="G13">
        <v>0</v>
      </c>
      <c r="H13">
        <f t="shared" si="4"/>
        <v>0.26775912389214662</v>
      </c>
      <c r="I13">
        <f t="shared" si="5"/>
        <v>-1.0816659234722941</v>
      </c>
      <c r="J13">
        <f t="shared" si="6"/>
        <v>1.0816659234722941</v>
      </c>
      <c r="K13">
        <f t="shared" si="7"/>
        <v>0.45441136703461599</v>
      </c>
      <c r="L13">
        <f t="shared" si="8"/>
        <v>0.54558863296538396</v>
      </c>
      <c r="M13">
        <f t="shared" si="9"/>
        <v>2.2006491750542465</v>
      </c>
      <c r="N13">
        <f t="shared" si="10"/>
        <v>1.8328827610736662</v>
      </c>
    </row>
    <row r="14" spans="1:14" x14ac:dyDescent="0.25">
      <c r="A14" s="4">
        <f>IF('True_Odds_Calculator_2-way'!A15="","",'True_Odds_Calculator_2-way'!A15)</f>
        <v>3.12</v>
      </c>
      <c r="B14" s="4">
        <f>IF('True_Odds_Calculator_2-way'!B15="","",'True_Odds_Calculator_2-way'!B15)</f>
        <v>1.38</v>
      </c>
      <c r="C14" s="4">
        <f t="shared" si="0"/>
        <v>0.32051282051282048</v>
      </c>
      <c r="D14">
        <f t="shared" si="1"/>
        <v>0.7246376811594204</v>
      </c>
      <c r="E14">
        <f t="shared" si="2"/>
        <v>4.5150501672240884E-2</v>
      </c>
      <c r="F14">
        <f t="shared" si="3"/>
        <v>-0.18710516536603483</v>
      </c>
      <c r="G14">
        <v>0</v>
      </c>
      <c r="H14">
        <f t="shared" si="4"/>
        <v>0.23225566703827574</v>
      </c>
      <c r="I14">
        <f t="shared" si="5"/>
        <v>-1.1141412945539664</v>
      </c>
      <c r="J14">
        <f t="shared" si="6"/>
        <v>1.1141412945539664</v>
      </c>
      <c r="K14">
        <f t="shared" si="7"/>
        <v>0.29744380855900854</v>
      </c>
      <c r="L14">
        <f t="shared" si="8"/>
        <v>0.70255619144099135</v>
      </c>
      <c r="M14">
        <f t="shared" si="9"/>
        <v>3.3619795444544089</v>
      </c>
      <c r="N14">
        <f t="shared" si="10"/>
        <v>1.4233736919305071</v>
      </c>
    </row>
    <row r="15" spans="1:14" x14ac:dyDescent="0.25">
      <c r="A15" s="4">
        <f>IF('True_Odds_Calculator_2-way'!A16="","",'True_Odds_Calculator_2-way'!A16)</f>
        <v>2.14</v>
      </c>
      <c r="B15" s="4">
        <f>IF('True_Odds_Calculator_2-way'!B16="","",'True_Odds_Calculator_2-way'!B16)</f>
        <v>1.76</v>
      </c>
      <c r="C15" s="4">
        <f t="shared" si="0"/>
        <v>0.46728971962616822</v>
      </c>
      <c r="D15">
        <f t="shared" si="1"/>
        <v>0.56818181818181823</v>
      </c>
      <c r="E15">
        <f t="shared" si="2"/>
        <v>3.5471537807986397E-2</v>
      </c>
      <c r="F15">
        <f t="shared" si="3"/>
        <v>-0.23003398470688197</v>
      </c>
      <c r="G15">
        <v>0</v>
      </c>
      <c r="H15">
        <f t="shared" si="4"/>
        <v>0.26550552251486831</v>
      </c>
      <c r="I15">
        <f t="shared" si="5"/>
        <v>-1.0743376064838499</v>
      </c>
      <c r="J15">
        <f t="shared" si="6"/>
        <v>1.0743376064838499</v>
      </c>
      <c r="K15">
        <f t="shared" si="7"/>
        <v>0.4494897427831781</v>
      </c>
      <c r="L15">
        <f t="shared" si="8"/>
        <v>0.55051025721682212</v>
      </c>
      <c r="M15">
        <f t="shared" si="9"/>
        <v>2.2247448713915889</v>
      </c>
      <c r="N15">
        <f t="shared" si="10"/>
        <v>1.8164965809277254</v>
      </c>
    </row>
    <row r="16" spans="1:14" x14ac:dyDescent="0.25">
      <c r="A16" s="4">
        <f>IF('True_Odds_Calculator_2-way'!A17="","",'True_Odds_Calculator_2-way'!A17)</f>
        <v>2.0099999999999998</v>
      </c>
      <c r="B16" s="4">
        <f>IF('True_Odds_Calculator_2-way'!B17="","",'True_Odds_Calculator_2-way'!B17)</f>
        <v>1.88</v>
      </c>
      <c r="C16" s="4">
        <f t="shared" si="0"/>
        <v>0.49751243781094534</v>
      </c>
      <c r="D16">
        <f t="shared" si="1"/>
        <v>0.53191489361702127</v>
      </c>
      <c r="E16">
        <f t="shared" si="2"/>
        <v>2.9427331427966497E-2</v>
      </c>
      <c r="F16">
        <f t="shared" si="3"/>
        <v>-0.23520694400338749</v>
      </c>
      <c r="G16">
        <v>0</v>
      </c>
      <c r="H16">
        <f t="shared" si="4"/>
        <v>0.26463427543135393</v>
      </c>
      <c r="I16">
        <f t="shared" si="5"/>
        <v>-1.060713208766217</v>
      </c>
      <c r="J16">
        <f t="shared" si="6"/>
        <v>1.060713208766217</v>
      </c>
      <c r="K16">
        <f t="shared" si="7"/>
        <v>0.48278384578010813</v>
      </c>
      <c r="L16">
        <f t="shared" si="8"/>
        <v>0.5172161542198922</v>
      </c>
      <c r="M16">
        <f t="shared" si="9"/>
        <v>2.0713203408538785</v>
      </c>
      <c r="N16">
        <f t="shared" si="10"/>
        <v>1.9334276237142709</v>
      </c>
    </row>
    <row r="17" spans="1:14" x14ac:dyDescent="0.25">
      <c r="A17" s="4">
        <f>IF('True_Odds_Calculator_2-way'!A18="","",'True_Odds_Calculator_2-way'!A18)</f>
        <v>2.39</v>
      </c>
      <c r="B17" s="4">
        <f>IF('True_Odds_Calculator_2-way'!B18="","",'True_Odds_Calculator_2-way'!B18)</f>
        <v>1.59</v>
      </c>
      <c r="C17" s="4">
        <f t="shared" si="0"/>
        <v>0.41841004184100417</v>
      </c>
      <c r="D17">
        <f t="shared" si="1"/>
        <v>0.62893081761006286</v>
      </c>
      <c r="E17">
        <f t="shared" si="2"/>
        <v>4.7340859451066919E-2</v>
      </c>
      <c r="F17">
        <f t="shared" si="3"/>
        <v>-0.21581011026025643</v>
      </c>
      <c r="G17">
        <v>0</v>
      </c>
      <c r="H17">
        <f t="shared" si="4"/>
        <v>0.26315096971132335</v>
      </c>
      <c r="I17">
        <f t="shared" si="5"/>
        <v>-1.1042479306102597</v>
      </c>
      <c r="J17">
        <f t="shared" si="6"/>
        <v>1.1042479306102597</v>
      </c>
      <c r="K17">
        <f t="shared" si="7"/>
        <v>0.394492159866843</v>
      </c>
      <c r="L17">
        <f t="shared" si="8"/>
        <v>0.60550784013315706</v>
      </c>
      <c r="M17">
        <f t="shared" si="9"/>
        <v>2.5349046235482611</v>
      </c>
      <c r="N17">
        <f t="shared" si="10"/>
        <v>1.6515062790600537</v>
      </c>
    </row>
    <row r="18" spans="1:14" x14ac:dyDescent="0.25">
      <c r="A18" s="4">
        <f>IF('True_Odds_Calculator_2-way'!A19="","",'True_Odds_Calculator_2-way'!A19)</f>
        <v>1.81</v>
      </c>
      <c r="B18" s="4">
        <f>IF('True_Odds_Calculator_2-way'!B19="","",'True_Odds_Calculator_2-way'!B19)</f>
        <v>2.02</v>
      </c>
      <c r="C18" s="4">
        <f t="shared" si="0"/>
        <v>0.5524861878453039</v>
      </c>
      <c r="D18">
        <f t="shared" si="1"/>
        <v>0.49504950495049505</v>
      </c>
      <c r="E18">
        <f t="shared" si="2"/>
        <v>4.7535692795798834E-2</v>
      </c>
      <c r="F18">
        <f t="shared" si="3"/>
        <v>-0.22597232098900499</v>
      </c>
      <c r="G18">
        <v>0</v>
      </c>
      <c r="H18">
        <f t="shared" si="4"/>
        <v>0.27350801378480388</v>
      </c>
      <c r="I18">
        <f t="shared" si="5"/>
        <v>-1.1001639366407492</v>
      </c>
      <c r="J18">
        <f t="shared" si="6"/>
        <v>1.1001639366407492</v>
      </c>
      <c r="K18">
        <f t="shared" si="7"/>
        <v>0.52878359784482387</v>
      </c>
      <c r="L18">
        <f t="shared" si="8"/>
        <v>0.47121640215517624</v>
      </c>
      <c r="M18">
        <f t="shared" si="9"/>
        <v>1.8911327886790064</v>
      </c>
      <c r="N18">
        <f t="shared" si="10"/>
        <v>2.1221672153735645</v>
      </c>
    </row>
    <row r="19" spans="1:14" x14ac:dyDescent="0.25">
      <c r="A19" s="4">
        <f>IF('True_Odds_Calculator_2-way'!A20="","",'True_Odds_Calculator_2-way'!A20)</f>
        <v>2.4500000000000002</v>
      </c>
      <c r="B19" s="4">
        <f>IF('True_Odds_Calculator_2-way'!B20="","",'True_Odds_Calculator_2-way'!B20)</f>
        <v>1.6</v>
      </c>
      <c r="C19" s="4">
        <f t="shared" si="0"/>
        <v>0.4081632653061224</v>
      </c>
      <c r="D19">
        <f t="shared" si="1"/>
        <v>0.625</v>
      </c>
      <c r="E19">
        <f t="shared" si="2"/>
        <v>3.3163265306122458E-2</v>
      </c>
      <c r="F19">
        <f t="shared" si="3"/>
        <v>-0.22193877551020402</v>
      </c>
      <c r="G19">
        <v>0</v>
      </c>
      <c r="H19">
        <f t="shared" si="4"/>
        <v>0.25510204081632648</v>
      </c>
      <c r="I19">
        <f t="shared" si="5"/>
        <v>-1.0721125348377949</v>
      </c>
      <c r="J19">
        <f t="shared" si="6"/>
        <v>1.0721125348377949</v>
      </c>
      <c r="K19">
        <f t="shared" si="7"/>
        <v>0.39145635918691934</v>
      </c>
      <c r="L19">
        <f t="shared" si="8"/>
        <v>0.60854364081308054</v>
      </c>
      <c r="M19">
        <f t="shared" si="9"/>
        <v>2.5545631755148031</v>
      </c>
      <c r="N19">
        <f t="shared" si="10"/>
        <v>1.643267520902677</v>
      </c>
    </row>
    <row r="20" spans="1:14" x14ac:dyDescent="0.25">
      <c r="A20" s="4">
        <f>IF('True_Odds_Calculator_2-way'!A21="","",'True_Odds_Calculator_2-way'!A21)</f>
        <v>1.76</v>
      </c>
      <c r="B20" s="4">
        <f>IF('True_Odds_Calculator_2-way'!B21="","",'True_Odds_Calculator_2-way'!B21)</f>
        <v>2.14</v>
      </c>
      <c r="C20" s="4">
        <f t="shared" si="0"/>
        <v>0.56818181818181823</v>
      </c>
      <c r="D20">
        <f t="shared" si="1"/>
        <v>0.46728971962616822</v>
      </c>
      <c r="E20">
        <f t="shared" si="2"/>
        <v>3.5471537807986397E-2</v>
      </c>
      <c r="F20">
        <f t="shared" si="3"/>
        <v>-0.23003398470688197</v>
      </c>
      <c r="G20">
        <v>0</v>
      </c>
      <c r="H20">
        <f t="shared" si="4"/>
        <v>0.26550552251486831</v>
      </c>
      <c r="I20">
        <f t="shared" si="5"/>
        <v>-1.0743376064838499</v>
      </c>
      <c r="J20">
        <f t="shared" si="6"/>
        <v>1.0743376064838499</v>
      </c>
      <c r="K20">
        <f t="shared" si="7"/>
        <v>0.55051025721682212</v>
      </c>
      <c r="L20">
        <f t="shared" si="8"/>
        <v>0.4494897427831781</v>
      </c>
      <c r="M20">
        <f t="shared" si="9"/>
        <v>1.8164965809277254</v>
      </c>
      <c r="N20">
        <f t="shared" si="10"/>
        <v>2.2247448713915889</v>
      </c>
    </row>
    <row r="21" spans="1:14" x14ac:dyDescent="0.25">
      <c r="A21" s="4">
        <f>IF('True_Odds_Calculator_2-way'!A22="","",'True_Odds_Calculator_2-way'!A22)</f>
        <v>1.53</v>
      </c>
      <c r="B21" s="4">
        <f>IF('True_Odds_Calculator_2-way'!B22="","",'True_Odds_Calculator_2-way'!B22)</f>
        <v>2.63</v>
      </c>
      <c r="C21" s="4">
        <f t="shared" si="0"/>
        <v>0.65359477124183007</v>
      </c>
      <c r="D21">
        <f t="shared" si="1"/>
        <v>0.38022813688212931</v>
      </c>
      <c r="E21">
        <f t="shared" si="2"/>
        <v>3.3822908123959383E-2</v>
      </c>
      <c r="F21">
        <f t="shared" si="3"/>
        <v>-0.21469221402122318</v>
      </c>
      <c r="G21">
        <v>0</v>
      </c>
      <c r="H21">
        <f t="shared" si="4"/>
        <v>0.24851512214518257</v>
      </c>
      <c r="I21">
        <f t="shared" si="5"/>
        <v>-1.0758909712904976</v>
      </c>
      <c r="J21">
        <f t="shared" si="6"/>
        <v>1.0758909712904976</v>
      </c>
      <c r="K21">
        <f t="shared" si="7"/>
        <v>0.63685253627467198</v>
      </c>
      <c r="L21">
        <f t="shared" si="8"/>
        <v>0.36314746372532802</v>
      </c>
      <c r="M21">
        <f t="shared" si="9"/>
        <v>1.5702222147839637</v>
      </c>
      <c r="N21">
        <f t="shared" si="10"/>
        <v>2.753702283203511</v>
      </c>
    </row>
    <row r="22" spans="1:14" x14ac:dyDescent="0.25">
      <c r="A22" s="4">
        <f>IF('True_Odds_Calculator_2-way'!A23="","",'True_Odds_Calculator_2-way'!A23)</f>
        <v>1.8</v>
      </c>
      <c r="B22" s="4">
        <f>IF('True_Odds_Calculator_2-way'!B23="","",'True_Odds_Calculator_2-way'!B23)</f>
        <v>2.11</v>
      </c>
      <c r="C22" s="4">
        <f t="shared" si="0"/>
        <v>0.55555555555555558</v>
      </c>
      <c r="D22">
        <f t="shared" si="1"/>
        <v>0.47393364928909953</v>
      </c>
      <c r="E22">
        <f t="shared" si="2"/>
        <v>2.9489204844655115E-2</v>
      </c>
      <c r="F22">
        <f t="shared" si="3"/>
        <v>-0.23380726698262244</v>
      </c>
      <c r="G22">
        <v>0</v>
      </c>
      <c r="H22">
        <f t="shared" si="4"/>
        <v>0.26329647182727756</v>
      </c>
      <c r="I22">
        <f t="shared" si="5"/>
        <v>-1.0611908999450221</v>
      </c>
      <c r="J22">
        <f t="shared" si="6"/>
        <v>1.0611908999450221</v>
      </c>
      <c r="K22">
        <f t="shared" si="7"/>
        <v>0.54084671241554938</v>
      </c>
      <c r="L22">
        <f t="shared" si="8"/>
        <v>0.45915328758445073</v>
      </c>
      <c r="M22">
        <f t="shared" si="9"/>
        <v>1.8489527199560174</v>
      </c>
      <c r="N22">
        <f t="shared" si="10"/>
        <v>2.1779218989389744</v>
      </c>
    </row>
    <row r="23" spans="1:14" x14ac:dyDescent="0.25">
      <c r="A23" s="4">
        <f>IF('True_Odds_Calculator_2-way'!A24="","",'True_Odds_Calculator_2-way'!A24)</f>
        <v>1.62</v>
      </c>
      <c r="B23" s="4">
        <f>IF('True_Odds_Calculator_2-way'!B24="","",'True_Odds_Calculator_2-way'!B24)</f>
        <v>2.4300000000000002</v>
      </c>
      <c r="C23" s="4">
        <f t="shared" si="0"/>
        <v>0.61728395061728392</v>
      </c>
      <c r="D23">
        <f t="shared" si="1"/>
        <v>0.41152263374485593</v>
      </c>
      <c r="E23">
        <f t="shared" si="2"/>
        <v>2.8806584362139898E-2</v>
      </c>
      <c r="F23">
        <f t="shared" si="3"/>
        <v>-0.2252197327643144</v>
      </c>
      <c r="G23">
        <v>0</v>
      </c>
      <c r="H23">
        <f t="shared" si="4"/>
        <v>0.25402631712645424</v>
      </c>
      <c r="I23">
        <f t="shared" si="5"/>
        <v>-1.0620284147379508</v>
      </c>
      <c r="J23">
        <f t="shared" si="6"/>
        <v>1.0620284147379508</v>
      </c>
      <c r="K23">
        <f t="shared" si="7"/>
        <v>0.60296988579423783</v>
      </c>
      <c r="L23">
        <f t="shared" si="8"/>
        <v>0.39703011420576217</v>
      </c>
      <c r="M23">
        <f t="shared" si="9"/>
        <v>1.6584576171375296</v>
      </c>
      <c r="N23">
        <f t="shared" si="10"/>
        <v>2.5187006330752704</v>
      </c>
    </row>
    <row r="24" spans="1:14" x14ac:dyDescent="0.25">
      <c r="A24" s="4">
        <f>IF('True_Odds_Calculator_2-way'!A25="","",'True_Odds_Calculator_2-way'!A25)</f>
        <v>1.56</v>
      </c>
      <c r="B24" s="4">
        <f>IF('True_Odds_Calculator_2-way'!B25="","",'True_Odds_Calculator_2-way'!B25)</f>
        <v>2.56</v>
      </c>
      <c r="C24" s="4">
        <f t="shared" si="0"/>
        <v>0.64102564102564097</v>
      </c>
      <c r="D24">
        <f t="shared" si="1"/>
        <v>0.390625</v>
      </c>
      <c r="E24">
        <f t="shared" si="2"/>
        <v>3.1650641025640969E-2</v>
      </c>
      <c r="F24">
        <f t="shared" si="3"/>
        <v>-0.21875</v>
      </c>
      <c r="G24">
        <v>0</v>
      </c>
      <c r="H24">
        <f t="shared" si="4"/>
        <v>0.25040064102564102</v>
      </c>
      <c r="I24">
        <f t="shared" si="5"/>
        <v>-1.0699012312772822</v>
      </c>
      <c r="J24">
        <f t="shared" si="6"/>
        <v>1.0699012312772822</v>
      </c>
      <c r="K24">
        <f t="shared" si="7"/>
        <v>0.62533428435616611</v>
      </c>
      <c r="L24">
        <f t="shared" si="8"/>
        <v>0.37466571564383383</v>
      </c>
      <c r="M24">
        <f t="shared" si="9"/>
        <v>1.5991446895152783</v>
      </c>
      <c r="N24">
        <f t="shared" si="10"/>
        <v>2.6690459207925601</v>
      </c>
    </row>
    <row r="25" spans="1:14" x14ac:dyDescent="0.25">
      <c r="A25" s="4">
        <f>IF('True_Odds_Calculator_2-way'!A26="","",'True_Odds_Calculator_2-way'!A26)</f>
        <v>2.0299999999999998</v>
      </c>
      <c r="B25" s="4">
        <f>IF('True_Odds_Calculator_2-way'!B26="","",'True_Odds_Calculator_2-way'!B26)</f>
        <v>1.88</v>
      </c>
      <c r="C25" s="4">
        <f t="shared" si="0"/>
        <v>0.49261083743842371</v>
      </c>
      <c r="D25">
        <f t="shared" si="1"/>
        <v>0.53191489361702127</v>
      </c>
      <c r="E25">
        <f t="shared" si="2"/>
        <v>2.4525731055444977E-2</v>
      </c>
      <c r="F25">
        <f t="shared" si="3"/>
        <v>-0.23750131013520592</v>
      </c>
      <c r="G25">
        <v>0</v>
      </c>
      <c r="H25">
        <f t="shared" si="4"/>
        <v>0.2620270411906509</v>
      </c>
      <c r="I25">
        <f t="shared" si="5"/>
        <v>-1.0503645397539194</v>
      </c>
      <c r="J25">
        <f t="shared" si="6"/>
        <v>1.0503645397539194</v>
      </c>
      <c r="K25">
        <f t="shared" si="7"/>
        <v>0.48033612555301569</v>
      </c>
      <c r="L25">
        <f t="shared" si="8"/>
        <v>0.51966387444698414</v>
      </c>
      <c r="M25">
        <f t="shared" si="9"/>
        <v>2.081875475946537</v>
      </c>
      <c r="N25">
        <f t="shared" si="10"/>
        <v>1.9243207949834495</v>
      </c>
    </row>
    <row r="26" spans="1:14" x14ac:dyDescent="0.25">
      <c r="A26" s="4">
        <f>IF('True_Odds_Calculator_2-way'!A27="","",'True_Odds_Calculator_2-way'!A27)</f>
        <v>1.34</v>
      </c>
      <c r="B26" s="4">
        <f>IF('True_Odds_Calculator_2-way'!B27="","",'True_Odds_Calculator_2-way'!B27)</f>
        <v>3.23</v>
      </c>
      <c r="C26" s="4">
        <f t="shared" si="0"/>
        <v>0.74626865671641784</v>
      </c>
      <c r="D26">
        <f t="shared" si="1"/>
        <v>0.30959752321981426</v>
      </c>
      <c r="E26">
        <f t="shared" si="2"/>
        <v>5.5866179936232108E-2</v>
      </c>
      <c r="F26">
        <f t="shared" si="3"/>
        <v>-0.17517674783974868</v>
      </c>
      <c r="G26">
        <v>0</v>
      </c>
      <c r="H26">
        <f t="shared" si="4"/>
        <v>0.23104292777598076</v>
      </c>
      <c r="I26">
        <f t="shared" si="5"/>
        <v>-1.1484394696763165</v>
      </c>
      <c r="J26">
        <f t="shared" si="6"/>
        <v>1.1484394696763165</v>
      </c>
      <c r="K26">
        <f t="shared" si="7"/>
        <v>0.71918158417535272</v>
      </c>
      <c r="L26">
        <f t="shared" si="8"/>
        <v>0.28081841582464728</v>
      </c>
      <c r="M26">
        <f t="shared" si="9"/>
        <v>1.3904694196899476</v>
      </c>
      <c r="N26">
        <f t="shared" si="10"/>
        <v>3.5610200173781856</v>
      </c>
    </row>
    <row r="27" spans="1:14" x14ac:dyDescent="0.25">
      <c r="A27" s="4">
        <f>IF('True_Odds_Calculator_2-way'!A28="","",'True_Odds_Calculator_2-way'!A28)</f>
        <v>1.78</v>
      </c>
      <c r="B27" s="4">
        <f>IF('True_Odds_Calculator_2-way'!B28="","",'True_Odds_Calculator_2-way'!B28)</f>
        <v>2.13</v>
      </c>
      <c r="C27" s="4">
        <f t="shared" si="0"/>
        <v>0.5617977528089888</v>
      </c>
      <c r="D27">
        <f t="shared" si="1"/>
        <v>0.46948356807511737</v>
      </c>
      <c r="E27">
        <f t="shared" si="2"/>
        <v>3.128132088410629E-2</v>
      </c>
      <c r="F27">
        <f t="shared" si="3"/>
        <v>-0.23247349264124062</v>
      </c>
      <c r="G27">
        <v>0</v>
      </c>
      <c r="H27">
        <f t="shared" si="4"/>
        <v>0.26375481352534685</v>
      </c>
      <c r="I27">
        <f t="shared" si="5"/>
        <v>-1.0651566348113084</v>
      </c>
      <c r="J27">
        <f t="shared" si="6"/>
        <v>1.0651566348113084</v>
      </c>
      <c r="K27">
        <f t="shared" si="7"/>
        <v>0.54620269164946567</v>
      </c>
      <c r="L27">
        <f t="shared" si="8"/>
        <v>0.45379730835053417</v>
      </c>
      <c r="M27">
        <f t="shared" si="9"/>
        <v>1.8308221751528204</v>
      </c>
      <c r="N27">
        <f t="shared" si="10"/>
        <v>2.2036269973367788</v>
      </c>
    </row>
    <row r="28" spans="1:14" x14ac:dyDescent="0.25">
      <c r="A28" s="4">
        <f>IF('True_Odds_Calculator_2-way'!A29="","",'True_Odds_Calculator_2-way'!A29)</f>
        <v>1.69</v>
      </c>
      <c r="B28" s="4">
        <f>IF('True_Odds_Calculator_2-way'!B29="","",'True_Odds_Calculator_2-way'!B29)</f>
        <v>2.2599999999999998</v>
      </c>
      <c r="C28" s="4">
        <f t="shared" si="0"/>
        <v>0.59171597633136097</v>
      </c>
      <c r="D28">
        <f t="shared" si="1"/>
        <v>0.44247787610619471</v>
      </c>
      <c r="E28">
        <f t="shared" si="2"/>
        <v>3.4193852437555794E-2</v>
      </c>
      <c r="F28">
        <f t="shared" si="3"/>
        <v>-0.22762737602764815</v>
      </c>
      <c r="G28">
        <v>0</v>
      </c>
      <c r="H28">
        <f t="shared" si="4"/>
        <v>0.261821228465204</v>
      </c>
      <c r="I28">
        <f t="shared" si="5"/>
        <v>-1.0724824201463119</v>
      </c>
      <c r="J28">
        <f t="shared" si="6"/>
        <v>1.0724824201463119</v>
      </c>
      <c r="K28">
        <f t="shared" si="7"/>
        <v>0.57470839285052078</v>
      </c>
      <c r="L28">
        <f t="shared" si="8"/>
        <v>0.42529160714947917</v>
      </c>
      <c r="M28">
        <f t="shared" si="9"/>
        <v>1.7400128699009547</v>
      </c>
      <c r="N28">
        <f t="shared" si="10"/>
        <v>2.351327849384353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2.34</v>
      </c>
      <c r="C29" s="4">
        <f t="shared" si="0"/>
        <v>0.60606060606060608</v>
      </c>
      <c r="D29">
        <f t="shared" si="1"/>
        <v>0.42735042735042739</v>
      </c>
      <c r="E29">
        <f t="shared" si="2"/>
        <v>3.3411033411033575E-2</v>
      </c>
      <c r="F29">
        <f t="shared" si="3"/>
        <v>-0.22558922558922545</v>
      </c>
      <c r="G29">
        <v>0</v>
      </c>
      <c r="H29">
        <f t="shared" si="4"/>
        <v>0.25900025900025903</v>
      </c>
      <c r="I29">
        <f t="shared" si="5"/>
        <v>-1.0714969088698143</v>
      </c>
      <c r="J29">
        <f t="shared" si="6"/>
        <v>1.0714969088698143</v>
      </c>
      <c r="K29">
        <f t="shared" si="7"/>
        <v>0.58945824981795969</v>
      </c>
      <c r="L29">
        <f t="shared" si="8"/>
        <v>0.41054175018204025</v>
      </c>
      <c r="M29">
        <f t="shared" si="9"/>
        <v>1.6964729907653791</v>
      </c>
      <c r="N29">
        <f t="shared" si="10"/>
        <v>2.4358058578855508</v>
      </c>
    </row>
    <row r="30" spans="1:14" x14ac:dyDescent="0.25">
      <c r="A30" s="4">
        <f>IF('True_Odds_Calculator_2-way'!A31="","",'True_Odds_Calculator_2-way'!A31)</f>
        <v>1.6</v>
      </c>
      <c r="B30" s="4">
        <f>IF('True_Odds_Calculator_2-way'!B31="","",'True_Odds_Calculator_2-way'!B31)</f>
        <v>2.44</v>
      </c>
      <c r="C30" s="4">
        <f t="shared" si="0"/>
        <v>0.625</v>
      </c>
      <c r="D30">
        <f t="shared" si="1"/>
        <v>0.4098360655737705</v>
      </c>
      <c r="E30">
        <f t="shared" si="2"/>
        <v>3.4836065573770503E-2</v>
      </c>
      <c r="F30">
        <f t="shared" si="3"/>
        <v>-0.22131147540983609</v>
      </c>
      <c r="G30">
        <v>0</v>
      </c>
      <c r="H30">
        <f t="shared" si="4"/>
        <v>0.25614754098360659</v>
      </c>
      <c r="I30">
        <f t="shared" si="5"/>
        <v>-1.075828707279838</v>
      </c>
      <c r="J30">
        <f t="shared" si="6"/>
        <v>1.075828707279838</v>
      </c>
      <c r="K30">
        <f t="shared" si="7"/>
        <v>0.60771904394073795</v>
      </c>
      <c r="L30">
        <f t="shared" si="8"/>
        <v>0.39228095605926194</v>
      </c>
      <c r="M30">
        <f t="shared" si="9"/>
        <v>1.6454972243679031</v>
      </c>
      <c r="N30">
        <f t="shared" si="10"/>
        <v>2.5491933384829668</v>
      </c>
    </row>
    <row r="31" spans="1:14" x14ac:dyDescent="0.25">
      <c r="A31" s="4">
        <f>IF('True_Odds_Calculator_2-way'!A32="","",'True_Odds_Calculator_2-way'!A32)</f>
        <v>1.83</v>
      </c>
      <c r="B31" s="4">
        <f>IF('True_Odds_Calculator_2-way'!B32="","",'True_Odds_Calculator_2-way'!B32)</f>
        <v>2.08</v>
      </c>
      <c r="C31" s="4">
        <f t="shared" si="0"/>
        <v>0.54644808743169393</v>
      </c>
      <c r="D31">
        <f t="shared" si="1"/>
        <v>0.48076923076923073</v>
      </c>
      <c r="E31">
        <f t="shared" si="2"/>
        <v>2.7217318200924545E-2</v>
      </c>
      <c r="F31">
        <f t="shared" si="3"/>
        <v>-0.23549810844892827</v>
      </c>
      <c r="G31">
        <v>0</v>
      </c>
      <c r="H31">
        <f t="shared" si="4"/>
        <v>0.26271542664985281</v>
      </c>
      <c r="I31">
        <f t="shared" si="5"/>
        <v>-1.0562070842074627</v>
      </c>
      <c r="J31">
        <f t="shared" si="6"/>
        <v>1.0562070842074627</v>
      </c>
      <c r="K31">
        <f t="shared" si="7"/>
        <v>0.53286387886572006</v>
      </c>
      <c r="L31">
        <f t="shared" si="8"/>
        <v>0.46713612113428016</v>
      </c>
      <c r="M31">
        <f t="shared" si="9"/>
        <v>1.8766518798921943</v>
      </c>
      <c r="N31">
        <f t="shared" si="10"/>
        <v>2.1407036509440598</v>
      </c>
    </row>
    <row r="32" spans="1:14" x14ac:dyDescent="0.25">
      <c r="A32" s="4">
        <f>IF('True_Odds_Calculator_2-way'!A33="","",'True_Odds_Calculator_2-way'!A33)</f>
        <v>1.87</v>
      </c>
      <c r="B32" s="4">
        <f>IF('True_Odds_Calculator_2-way'!B33="","",'True_Odds_Calculator_2-way'!B33)</f>
        <v>2.04</v>
      </c>
      <c r="C32" s="4">
        <f t="shared" si="0"/>
        <v>0.53475935828876997</v>
      </c>
      <c r="D32">
        <f t="shared" si="1"/>
        <v>0.49019607843137253</v>
      </c>
      <c r="E32">
        <f t="shared" si="2"/>
        <v>2.4955436720142554E-2</v>
      </c>
      <c r="F32">
        <f t="shared" si="3"/>
        <v>-0.2371815036174898</v>
      </c>
      <c r="G32">
        <v>0</v>
      </c>
      <c r="H32">
        <f t="shared" si="4"/>
        <v>0.26213694033763235</v>
      </c>
      <c r="I32">
        <f t="shared" si="5"/>
        <v>-1.0512928338279499</v>
      </c>
      <c r="J32">
        <f t="shared" si="6"/>
        <v>1.0512928338279499</v>
      </c>
      <c r="K32">
        <f t="shared" si="7"/>
        <v>0.52229555266159289</v>
      </c>
      <c r="L32">
        <f t="shared" si="8"/>
        <v>0.47770444733840695</v>
      </c>
      <c r="M32">
        <f t="shared" si="9"/>
        <v>1.9146247654303168</v>
      </c>
      <c r="N32">
        <f t="shared" si="10"/>
        <v>2.0933445471810685</v>
      </c>
    </row>
    <row r="33" spans="1:14" x14ac:dyDescent="0.25">
      <c r="A33" s="4">
        <f>IF('True_Odds_Calculator_2-way'!A34="","",'True_Odds_Calculator_2-way'!A34)</f>
        <v>1.4</v>
      </c>
      <c r="B33" s="4">
        <f>IF('True_Odds_Calculator_2-way'!B34="","",'True_Odds_Calculator_2-way'!B34)</f>
        <v>3.11</v>
      </c>
      <c r="C33" s="4">
        <f t="shared" si="0"/>
        <v>0.7142857142857143</v>
      </c>
      <c r="D33">
        <f t="shared" si="1"/>
        <v>0.32154340836012862</v>
      </c>
      <c r="E33">
        <f t="shared" si="2"/>
        <v>3.5829122645842926E-2</v>
      </c>
      <c r="F33">
        <f t="shared" si="3"/>
        <v>-0.19384474046853462</v>
      </c>
      <c r="G33">
        <v>0</v>
      </c>
      <c r="H33">
        <f t="shared" si="4"/>
        <v>0.2296738631143776</v>
      </c>
      <c r="I33">
        <f t="shared" si="5"/>
        <v>-1.0885008604602704</v>
      </c>
      <c r="J33">
        <f t="shared" si="6"/>
        <v>1.0885008604602704</v>
      </c>
      <c r="K33">
        <f t="shared" si="7"/>
        <v>0.69666975074358573</v>
      </c>
      <c r="L33">
        <f t="shared" si="8"/>
        <v>0.30333024925641411</v>
      </c>
      <c r="M33">
        <f t="shared" si="9"/>
        <v>1.4354003441841086</v>
      </c>
      <c r="N33">
        <f t="shared" si="10"/>
        <v>3.2967368155711703</v>
      </c>
    </row>
    <row r="34" spans="1:14" x14ac:dyDescent="0.25">
      <c r="A34" s="4">
        <f>IF('True_Odds_Calculator_2-way'!A35="","",'True_Odds_Calculator_2-way'!A35)</f>
        <v>1.97</v>
      </c>
      <c r="B34" s="4">
        <f>IF('True_Odds_Calculator_2-way'!B35="","",'True_Odds_Calculator_2-way'!B35)</f>
        <v>1.93</v>
      </c>
      <c r="C34" s="4">
        <f t="shared" si="0"/>
        <v>0.50761421319796951</v>
      </c>
      <c r="D34">
        <f t="shared" si="1"/>
        <v>0.5181347150259068</v>
      </c>
      <c r="E34">
        <f t="shared" si="2"/>
        <v>2.5748928223876311E-2</v>
      </c>
      <c r="F34">
        <f t="shared" si="3"/>
        <v>-0.23726361747455349</v>
      </c>
      <c r="G34">
        <v>0</v>
      </c>
      <c r="H34">
        <f t="shared" si="4"/>
        <v>0.26301254569842986</v>
      </c>
      <c r="I34">
        <f t="shared" si="5"/>
        <v>-1.0528649266733445</v>
      </c>
      <c r="J34">
        <f t="shared" si="6"/>
        <v>1.0528649266733445</v>
      </c>
      <c r="K34">
        <f t="shared" si="7"/>
        <v>0.49473625880060179</v>
      </c>
      <c r="L34">
        <f t="shared" si="8"/>
        <v>0.50526374119939821</v>
      </c>
      <c r="M34">
        <f t="shared" si="9"/>
        <v>2.021278978873144</v>
      </c>
      <c r="N34">
        <f t="shared" si="10"/>
        <v>1.9791643818062103</v>
      </c>
    </row>
    <row r="35" spans="1:14" x14ac:dyDescent="0.25">
      <c r="A35" s="4">
        <f>IF('True_Odds_Calculator_2-way'!A36="","",'True_Odds_Calculator_2-way'!A36)</f>
        <v>1.88</v>
      </c>
      <c r="B35" s="4">
        <f>IF('True_Odds_Calculator_2-way'!B36="","",'True_Odds_Calculator_2-way'!B36)</f>
        <v>2.0299999999999998</v>
      </c>
      <c r="C35" s="4">
        <f t="shared" si="0"/>
        <v>0.53191489361702127</v>
      </c>
      <c r="D35">
        <f t="shared" si="1"/>
        <v>0.49261083743842371</v>
      </c>
      <c r="E35">
        <f t="shared" si="2"/>
        <v>2.4525731055444977E-2</v>
      </c>
      <c r="F35">
        <f t="shared" si="3"/>
        <v>-0.23750131013520592</v>
      </c>
      <c r="G35">
        <v>0</v>
      </c>
      <c r="H35">
        <f t="shared" si="4"/>
        <v>0.2620270411906509</v>
      </c>
      <c r="I35">
        <f t="shared" si="5"/>
        <v>-1.0503645397539194</v>
      </c>
      <c r="J35">
        <f t="shared" si="6"/>
        <v>1.0503645397539194</v>
      </c>
      <c r="K35">
        <f t="shared" si="7"/>
        <v>0.51966387444698414</v>
      </c>
      <c r="L35">
        <f t="shared" si="8"/>
        <v>0.48033612555301569</v>
      </c>
      <c r="M35">
        <f t="shared" si="9"/>
        <v>1.9243207949834495</v>
      </c>
      <c r="N35">
        <f t="shared" si="10"/>
        <v>2.081875475946537</v>
      </c>
    </row>
    <row r="36" spans="1:14" x14ac:dyDescent="0.25">
      <c r="A36" s="4">
        <f>IF('True_Odds_Calculator_2-way'!A37="","",'True_Odds_Calculator_2-way'!A37)</f>
        <v>2.09</v>
      </c>
      <c r="B36" s="4">
        <f>IF('True_Odds_Calculator_2-way'!B37="","",'True_Odds_Calculator_2-way'!B37)</f>
        <v>1.8</v>
      </c>
      <c r="C36" s="4">
        <f t="shared" si="0"/>
        <v>0.47846889952153115</v>
      </c>
      <c r="D36">
        <f t="shared" si="1"/>
        <v>0.55555555555555558</v>
      </c>
      <c r="E36">
        <f t="shared" si="2"/>
        <v>3.4024455077086735E-2</v>
      </c>
      <c r="F36">
        <f t="shared" si="3"/>
        <v>-0.23179160021265277</v>
      </c>
      <c r="G36">
        <v>0</v>
      </c>
      <c r="H36">
        <f t="shared" si="4"/>
        <v>0.26581605528973956</v>
      </c>
      <c r="I36">
        <f t="shared" si="5"/>
        <v>-1.0708823421952987</v>
      </c>
      <c r="J36">
        <f t="shared" si="6"/>
        <v>1.0708823421952987</v>
      </c>
      <c r="K36">
        <f t="shared" si="7"/>
        <v>0.46141173239413841</v>
      </c>
      <c r="L36">
        <f t="shared" si="8"/>
        <v>0.53858826760586154</v>
      </c>
      <c r="M36">
        <f t="shared" si="9"/>
        <v>2.1672617529928755</v>
      </c>
      <c r="N36">
        <f t="shared" si="10"/>
        <v>1.8567058737562385</v>
      </c>
    </row>
    <row r="37" spans="1:14" x14ac:dyDescent="0.25">
      <c r="A37" s="4">
        <f>IF('True_Odds_Calculator_2-way'!A38="","",'True_Odds_Calculator_2-way'!A38)</f>
        <v>2.21</v>
      </c>
      <c r="B37" s="4">
        <f>IF('True_Odds_Calculator_2-way'!B38="","",'True_Odds_Calculator_2-way'!B38)</f>
        <v>1.72</v>
      </c>
      <c r="C37" s="4">
        <f t="shared" si="0"/>
        <v>0.45248868778280543</v>
      </c>
      <c r="D37">
        <f t="shared" si="1"/>
        <v>0.58139534883720934</v>
      </c>
      <c r="E37">
        <f t="shared" si="2"/>
        <v>3.3884036620014824E-2</v>
      </c>
      <c r="F37">
        <f t="shared" si="3"/>
        <v>-0.2291907818583605</v>
      </c>
      <c r="G37">
        <v>0</v>
      </c>
      <c r="H37">
        <f t="shared" si="4"/>
        <v>0.26307481847837527</v>
      </c>
      <c r="I37">
        <f t="shared" si="5"/>
        <v>-1.0713739108887084</v>
      </c>
      <c r="J37">
        <f t="shared" si="6"/>
        <v>1.0713739108887084</v>
      </c>
      <c r="K37">
        <f t="shared" si="7"/>
        <v>0.43547132891069945</v>
      </c>
      <c r="L37">
        <f t="shared" si="8"/>
        <v>0.56452867108930049</v>
      </c>
      <c r="M37">
        <f t="shared" si="9"/>
        <v>2.2963624321753371</v>
      </c>
      <c r="N37">
        <f t="shared" si="10"/>
        <v>1.7713892158398703</v>
      </c>
    </row>
    <row r="38" spans="1:14" x14ac:dyDescent="0.25">
      <c r="A38" s="4">
        <f>IF('True_Odds_Calculator_2-way'!A39="","",'True_Odds_Calculator_2-way'!A39)</f>
        <v>1.85</v>
      </c>
      <c r="B38" s="4">
        <f>IF('True_Odds_Calculator_2-way'!B39="","",'True_Odds_Calculator_2-way'!B39)</f>
        <v>2.0499999999999998</v>
      </c>
      <c r="C38" s="4">
        <f t="shared" si="0"/>
        <v>0.54054054054054046</v>
      </c>
      <c r="D38">
        <f t="shared" si="1"/>
        <v>0.48780487804878053</v>
      </c>
      <c r="E38">
        <f t="shared" si="2"/>
        <v>2.8345418589321048E-2</v>
      </c>
      <c r="F38">
        <f t="shared" si="3"/>
        <v>-0.2353328938694792</v>
      </c>
      <c r="G38">
        <v>0</v>
      </c>
      <c r="H38">
        <f t="shared" si="4"/>
        <v>0.26367831245880025</v>
      </c>
      <c r="I38">
        <f t="shared" si="5"/>
        <v>-1.0585122480499263</v>
      </c>
      <c r="J38">
        <f t="shared" si="6"/>
        <v>1.0585122480499263</v>
      </c>
      <c r="K38">
        <f t="shared" si="7"/>
        <v>0.52638909307720383</v>
      </c>
      <c r="L38">
        <f t="shared" si="8"/>
        <v>0.47361090692279612</v>
      </c>
      <c r="M38">
        <f t="shared" si="9"/>
        <v>1.8997354108424378</v>
      </c>
      <c r="N38">
        <f t="shared" si="10"/>
        <v>2.1114378604524222</v>
      </c>
    </row>
    <row r="39" spans="1:14" x14ac:dyDescent="0.25">
      <c r="A39" s="4">
        <f>IF('True_Odds_Calculator_2-way'!A40="","",'True_Odds_Calculator_2-way'!A40)</f>
        <v>2.0499999999999998</v>
      </c>
      <c r="B39" s="4">
        <f>IF('True_Odds_Calculator_2-way'!B40="","",'True_Odds_Calculator_2-way'!B40)</f>
        <v>1.85</v>
      </c>
      <c r="C39" s="4">
        <f t="shared" si="0"/>
        <v>0.48780487804878053</v>
      </c>
      <c r="D39">
        <f t="shared" si="1"/>
        <v>0.54054054054054046</v>
      </c>
      <c r="E39">
        <f t="shared" si="2"/>
        <v>2.8345418589321048E-2</v>
      </c>
      <c r="F39">
        <f t="shared" si="3"/>
        <v>-0.2353328938694792</v>
      </c>
      <c r="G39">
        <v>0</v>
      </c>
      <c r="H39">
        <f t="shared" si="4"/>
        <v>0.26367831245880025</v>
      </c>
      <c r="I39">
        <f t="shared" si="5"/>
        <v>-1.0585122480499263</v>
      </c>
      <c r="J39">
        <f t="shared" si="6"/>
        <v>1.0585122480499263</v>
      </c>
      <c r="K39">
        <f t="shared" si="7"/>
        <v>0.47361090692279612</v>
      </c>
      <c r="L39">
        <f t="shared" si="8"/>
        <v>0.52638909307720383</v>
      </c>
      <c r="M39">
        <f t="shared" si="9"/>
        <v>2.1114378604524222</v>
      </c>
      <c r="N39">
        <f t="shared" si="10"/>
        <v>1.8997354108424378</v>
      </c>
    </row>
    <row r="40" spans="1:14" x14ac:dyDescent="0.25">
      <c r="A40" s="4">
        <f>IF('True_Odds_Calculator_2-way'!A41="","",'True_Odds_Calculator_2-way'!A41)</f>
        <v>2.16</v>
      </c>
      <c r="B40" s="4">
        <f>IF('True_Odds_Calculator_2-way'!B41="","",'True_Odds_Calculator_2-way'!B41)</f>
        <v>1.75</v>
      </c>
      <c r="C40" s="4">
        <f t="shared" si="0"/>
        <v>0.46296296296296291</v>
      </c>
      <c r="D40">
        <f t="shared" si="1"/>
        <v>0.5714285714285714</v>
      </c>
      <c r="E40">
        <f t="shared" si="2"/>
        <v>3.4391534391534417E-2</v>
      </c>
      <c r="F40">
        <f t="shared" si="3"/>
        <v>-0.23015873015873001</v>
      </c>
      <c r="G40">
        <v>0</v>
      </c>
      <c r="H40">
        <f t="shared" si="4"/>
        <v>0.26455026455026448</v>
      </c>
      <c r="I40">
        <f t="shared" si="5"/>
        <v>-1.0721125348377951</v>
      </c>
      <c r="J40">
        <f t="shared" si="6"/>
        <v>1.0721125348377951</v>
      </c>
      <c r="K40">
        <f t="shared" si="7"/>
        <v>0.44570220807044264</v>
      </c>
      <c r="L40">
        <f t="shared" si="8"/>
        <v>0.55429779192955719</v>
      </c>
      <c r="M40">
        <f t="shared" si="9"/>
        <v>2.2436505404118421</v>
      </c>
      <c r="N40">
        <f t="shared" si="10"/>
        <v>1.8040844011283466</v>
      </c>
    </row>
    <row r="41" spans="1:14" x14ac:dyDescent="0.25">
      <c r="A41" s="4">
        <f>IF('True_Odds_Calculator_2-way'!A42="","",'True_Odds_Calculator_2-way'!A42)</f>
        <v>1.85</v>
      </c>
      <c r="B41" s="4">
        <f>IF('True_Odds_Calculator_2-way'!B42="","",'True_Odds_Calculator_2-way'!B42)</f>
        <v>2.04</v>
      </c>
      <c r="C41" s="4">
        <f t="shared" si="0"/>
        <v>0.54054054054054046</v>
      </c>
      <c r="D41">
        <f t="shared" si="1"/>
        <v>0.49019607843137253</v>
      </c>
      <c r="E41">
        <f t="shared" si="2"/>
        <v>3.0736618971912932E-2</v>
      </c>
      <c r="F41">
        <f t="shared" si="3"/>
        <v>-0.23423423423423428</v>
      </c>
      <c r="G41">
        <v>0</v>
      </c>
      <c r="H41">
        <f t="shared" si="4"/>
        <v>0.26497085320614727</v>
      </c>
      <c r="I41">
        <f t="shared" si="5"/>
        <v>-1.0635890745287924</v>
      </c>
      <c r="J41">
        <f t="shared" si="6"/>
        <v>1.0635890745287924</v>
      </c>
      <c r="K41">
        <f t="shared" si="7"/>
        <v>0.52519609535024903</v>
      </c>
      <c r="L41">
        <f t="shared" si="8"/>
        <v>0.47480390464975097</v>
      </c>
      <c r="M41">
        <f t="shared" si="9"/>
        <v>1.904050713349474</v>
      </c>
      <c r="N41">
        <f t="shared" si="10"/>
        <v>2.1061326375099441</v>
      </c>
    </row>
    <row r="42" spans="1:14" x14ac:dyDescent="0.25">
      <c r="A42" s="4">
        <f>IF('True_Odds_Calculator_2-way'!A43="","",'True_Odds_Calculator_2-way'!A43)</f>
        <v>2.0699999999999998</v>
      </c>
      <c r="B42" s="4">
        <f>IF('True_Odds_Calculator_2-way'!B43="","",'True_Odds_Calculator_2-way'!B43)</f>
        <v>1.83</v>
      </c>
      <c r="C42" s="4">
        <f t="shared" si="0"/>
        <v>0.48309178743961356</v>
      </c>
      <c r="D42">
        <f t="shared" si="1"/>
        <v>0.54644808743169393</v>
      </c>
      <c r="E42">
        <f t="shared" si="2"/>
        <v>2.9539874871307603E-2</v>
      </c>
      <c r="F42">
        <f t="shared" si="3"/>
        <v>-0.23444470842902765</v>
      </c>
      <c r="G42">
        <v>0</v>
      </c>
      <c r="H42">
        <f t="shared" si="4"/>
        <v>0.26398458330033525</v>
      </c>
      <c r="I42">
        <f t="shared" si="5"/>
        <v>-1.0611311532512866</v>
      </c>
      <c r="J42">
        <f t="shared" si="6"/>
        <v>1.0611311532512866</v>
      </c>
      <c r="K42">
        <f t="shared" si="7"/>
        <v>0.46829407167694814</v>
      </c>
      <c r="L42">
        <f t="shared" si="8"/>
        <v>0.53170592832305175</v>
      </c>
      <c r="M42">
        <f t="shared" si="9"/>
        <v>2.1354103339788768</v>
      </c>
      <c r="N42">
        <f t="shared" si="10"/>
        <v>1.8807388571985679</v>
      </c>
    </row>
    <row r="43" spans="1:14" x14ac:dyDescent="0.25">
      <c r="A43" s="4">
        <f>IF('True_Odds_Calculator_2-way'!A44="","",'True_Odds_Calculator_2-way'!A44)</f>
        <v>2.0499999999999998</v>
      </c>
      <c r="B43" s="4">
        <f>IF('True_Odds_Calculator_2-way'!B44="","",'True_Odds_Calculator_2-way'!B44)</f>
        <v>1.85</v>
      </c>
      <c r="C43" s="4">
        <f t="shared" si="0"/>
        <v>0.48780487804878053</v>
      </c>
      <c r="D43">
        <f t="shared" si="1"/>
        <v>0.54054054054054046</v>
      </c>
      <c r="E43">
        <f t="shared" si="2"/>
        <v>2.8345418589321048E-2</v>
      </c>
      <c r="F43">
        <f t="shared" si="3"/>
        <v>-0.2353328938694792</v>
      </c>
      <c r="G43">
        <v>0</v>
      </c>
      <c r="H43">
        <f t="shared" si="4"/>
        <v>0.26367831245880025</v>
      </c>
      <c r="I43">
        <f t="shared" si="5"/>
        <v>-1.0585122480499263</v>
      </c>
      <c r="J43">
        <f t="shared" si="6"/>
        <v>1.0585122480499263</v>
      </c>
      <c r="K43">
        <f t="shared" si="7"/>
        <v>0.47361090692279612</v>
      </c>
      <c r="L43">
        <f t="shared" si="8"/>
        <v>0.52638909307720383</v>
      </c>
      <c r="M43">
        <f t="shared" si="9"/>
        <v>2.1114378604524222</v>
      </c>
      <c r="N43">
        <f t="shared" si="10"/>
        <v>1.8997354108424378</v>
      </c>
    </row>
    <row r="44" spans="1:14" x14ac:dyDescent="0.25">
      <c r="A44" s="4">
        <f>IF('True_Odds_Calculator_2-way'!A45="","",'True_Odds_Calculator_2-way'!A45)</f>
        <v>2.13</v>
      </c>
      <c r="B44" s="4">
        <f>IF('True_Odds_Calculator_2-way'!B45="","",'True_Odds_Calculator_2-way'!B45)</f>
        <v>1.78</v>
      </c>
      <c r="C44" s="4">
        <f t="shared" si="0"/>
        <v>0.46948356807511737</v>
      </c>
      <c r="D44">
        <f t="shared" si="1"/>
        <v>0.5617977528089888</v>
      </c>
      <c r="E44">
        <f t="shared" si="2"/>
        <v>3.128132088410629E-2</v>
      </c>
      <c r="F44">
        <f t="shared" si="3"/>
        <v>-0.23247349264124062</v>
      </c>
      <c r="G44">
        <v>0</v>
      </c>
      <c r="H44">
        <f t="shared" si="4"/>
        <v>0.26375481352534685</v>
      </c>
      <c r="I44">
        <f t="shared" si="5"/>
        <v>-1.0651566348113084</v>
      </c>
      <c r="J44">
        <f t="shared" si="6"/>
        <v>1.0651566348113084</v>
      </c>
      <c r="K44">
        <f t="shared" si="7"/>
        <v>0.45379730835053417</v>
      </c>
      <c r="L44">
        <f t="shared" si="8"/>
        <v>0.54620269164946567</v>
      </c>
      <c r="M44">
        <f t="shared" si="9"/>
        <v>2.2036269973367788</v>
      </c>
      <c r="N44">
        <f t="shared" si="10"/>
        <v>1.8308221751528204</v>
      </c>
    </row>
    <row r="45" spans="1:14" x14ac:dyDescent="0.25">
      <c r="A45" s="4">
        <f>IF('True_Odds_Calculator_2-way'!A46="","",'True_Odds_Calculator_2-way'!A46)</f>
        <v>2.0499999999999998</v>
      </c>
      <c r="B45" s="4">
        <f>IF('True_Odds_Calculator_2-way'!B46="","",'True_Odds_Calculator_2-way'!B46)</f>
        <v>1.85</v>
      </c>
      <c r="C45" s="4">
        <f t="shared" si="0"/>
        <v>0.48780487804878053</v>
      </c>
      <c r="D45">
        <f t="shared" si="1"/>
        <v>0.54054054054054046</v>
      </c>
      <c r="E45">
        <f t="shared" si="2"/>
        <v>2.8345418589321048E-2</v>
      </c>
      <c r="F45">
        <f t="shared" si="3"/>
        <v>-0.2353328938694792</v>
      </c>
      <c r="G45">
        <v>0</v>
      </c>
      <c r="H45">
        <f t="shared" si="4"/>
        <v>0.26367831245880025</v>
      </c>
      <c r="I45">
        <f t="shared" si="5"/>
        <v>-1.0585122480499263</v>
      </c>
      <c r="J45">
        <f t="shared" si="6"/>
        <v>1.0585122480499263</v>
      </c>
      <c r="K45">
        <f t="shared" si="7"/>
        <v>0.47361090692279612</v>
      </c>
      <c r="L45">
        <f t="shared" si="8"/>
        <v>0.52638909307720383</v>
      </c>
      <c r="M45">
        <f t="shared" si="9"/>
        <v>2.1114378604524222</v>
      </c>
      <c r="N45">
        <f t="shared" si="10"/>
        <v>1.8997354108424378</v>
      </c>
    </row>
    <row r="46" spans="1:14" x14ac:dyDescent="0.25">
      <c r="A46" s="4">
        <f>IF('True_Odds_Calculator_2-way'!A47="","",'True_Odds_Calculator_2-way'!A47)</f>
        <v>1.79</v>
      </c>
      <c r="B46" s="4">
        <f>IF('True_Odds_Calculator_2-way'!B47="","",'True_Odds_Calculator_2-way'!B47)</f>
        <v>2.0499999999999998</v>
      </c>
      <c r="C46" s="4">
        <f t="shared" si="0"/>
        <v>0.55865921787709494</v>
      </c>
      <c r="D46">
        <f t="shared" si="1"/>
        <v>0.48780487804878053</v>
      </c>
      <c r="E46">
        <f t="shared" si="2"/>
        <v>4.6464095925875526E-2</v>
      </c>
      <c r="F46">
        <f t="shared" si="3"/>
        <v>-0.22605259572148784</v>
      </c>
      <c r="G46">
        <v>0</v>
      </c>
      <c r="H46">
        <f t="shared" si="4"/>
        <v>0.27251669164736342</v>
      </c>
      <c r="I46">
        <f t="shared" si="5"/>
        <v>-1.0979733645872189</v>
      </c>
      <c r="J46">
        <f t="shared" si="6"/>
        <v>1.0979733645872189</v>
      </c>
      <c r="K46">
        <f t="shared" si="7"/>
        <v>0.53550420798039233</v>
      </c>
      <c r="L46">
        <f t="shared" si="8"/>
        <v>0.46449579201960772</v>
      </c>
      <c r="M46">
        <f t="shared" si="9"/>
        <v>1.8673989580239028</v>
      </c>
      <c r="N46">
        <f t="shared" si="10"/>
        <v>2.1528720328165796</v>
      </c>
    </row>
    <row r="47" spans="1:14" x14ac:dyDescent="0.25">
      <c r="A47" s="4">
        <f>IF('True_Odds_Calculator_2-way'!A48="","",'True_Odds_Calculator_2-way'!A48)</f>
        <v>2.25</v>
      </c>
      <c r="B47" s="4">
        <f>IF('True_Odds_Calculator_2-way'!B48="","",'True_Odds_Calculator_2-way'!B48)</f>
        <v>1.66</v>
      </c>
      <c r="C47" s="4">
        <f t="shared" si="0"/>
        <v>0.44444444444444442</v>
      </c>
      <c r="D47">
        <f t="shared" si="1"/>
        <v>0.60240963855421692</v>
      </c>
      <c r="E47">
        <f t="shared" si="2"/>
        <v>4.685408299866145E-2</v>
      </c>
      <c r="F47">
        <f t="shared" si="3"/>
        <v>-0.22088353413654604</v>
      </c>
      <c r="G47">
        <v>0</v>
      </c>
      <c r="H47">
        <f t="shared" si="4"/>
        <v>0.2677376171352075</v>
      </c>
      <c r="I47">
        <f t="shared" si="5"/>
        <v>-1.1009637651263608</v>
      </c>
      <c r="J47">
        <f t="shared" si="6"/>
        <v>1.1009637651263608</v>
      </c>
      <c r="K47">
        <f t="shared" si="7"/>
        <v>0.42083916310041947</v>
      </c>
      <c r="L47">
        <f t="shared" si="8"/>
        <v>0.57916083689958042</v>
      </c>
      <c r="M47">
        <f t="shared" si="9"/>
        <v>2.3762047064079508</v>
      </c>
      <c r="N47">
        <f t="shared" si="10"/>
        <v>1.7266360849833982</v>
      </c>
    </row>
    <row r="48" spans="1:14" x14ac:dyDescent="0.25">
      <c r="A48" s="4">
        <f>IF('True_Odds_Calculator_2-way'!A49="","",'True_Odds_Calculator_2-way'!A49)</f>
        <v>1.82</v>
      </c>
      <c r="B48" s="4">
        <f>IF('True_Odds_Calculator_2-way'!B49="","",'True_Odds_Calculator_2-way'!B49)</f>
        <v>2.0299999999999998</v>
      </c>
      <c r="C48" s="4">
        <f t="shared" si="0"/>
        <v>0.54945054945054939</v>
      </c>
      <c r="D48">
        <f t="shared" si="1"/>
        <v>0.49261083743842371</v>
      </c>
      <c r="E48">
        <f t="shared" si="2"/>
        <v>4.2061386888973207E-2</v>
      </c>
      <c r="F48">
        <f t="shared" si="3"/>
        <v>-0.22860390840686395</v>
      </c>
      <c r="G48">
        <v>0</v>
      </c>
      <c r="H48">
        <f t="shared" si="4"/>
        <v>0.27066529529583716</v>
      </c>
      <c r="I48">
        <f t="shared" si="5"/>
        <v>-1.0881141587390988</v>
      </c>
      <c r="J48">
        <f t="shared" si="6"/>
        <v>1.0881141587390988</v>
      </c>
      <c r="K48">
        <f t="shared" si="7"/>
        <v>0.52847038823312997</v>
      </c>
      <c r="L48">
        <f t="shared" si="8"/>
        <v>0.47152961176687003</v>
      </c>
      <c r="M48">
        <f t="shared" si="9"/>
        <v>1.892253610166061</v>
      </c>
      <c r="N48">
        <f t="shared" si="10"/>
        <v>2.1207575835012715</v>
      </c>
    </row>
    <row r="49" spans="1:14" x14ac:dyDescent="0.25">
      <c r="A49" s="4">
        <f>IF('True_Odds_Calculator_2-way'!A50="","",'True_Odds_Calculator_2-way'!A50)</f>
        <v>2.11</v>
      </c>
      <c r="B49" s="4">
        <f>IF('True_Odds_Calculator_2-way'!B50="","",'True_Odds_Calculator_2-way'!B50)</f>
        <v>1.75</v>
      </c>
      <c r="C49" s="4">
        <f t="shared" si="0"/>
        <v>0.47393364928909953</v>
      </c>
      <c r="D49">
        <f t="shared" si="1"/>
        <v>0.5714285714285714</v>
      </c>
      <c r="E49">
        <f t="shared" si="2"/>
        <v>4.5362220717670931E-2</v>
      </c>
      <c r="F49">
        <f t="shared" si="3"/>
        <v>-0.22545700744752883</v>
      </c>
      <c r="G49">
        <v>0</v>
      </c>
      <c r="H49">
        <f t="shared" si="4"/>
        <v>0.27081922816519971</v>
      </c>
      <c r="I49">
        <f t="shared" si="5"/>
        <v>-1.0959932487023818</v>
      </c>
      <c r="J49">
        <f t="shared" si="6"/>
        <v>1.0959932487023818</v>
      </c>
      <c r="K49">
        <f t="shared" si="7"/>
        <v>0.45115105429092489</v>
      </c>
      <c r="L49">
        <f t="shared" si="8"/>
        <v>0.54884894570907516</v>
      </c>
      <c r="M49">
        <f t="shared" si="9"/>
        <v>2.216552506059644</v>
      </c>
      <c r="N49">
        <f t="shared" si="10"/>
        <v>1.8219949365267862</v>
      </c>
    </row>
    <row r="50" spans="1:14" x14ac:dyDescent="0.25">
      <c r="A50" s="4">
        <f>IF('True_Odds_Calculator_2-way'!A51="","",'True_Odds_Calculator_2-way'!A51)</f>
        <v>1.9</v>
      </c>
      <c r="B50" s="4">
        <f>IF('True_Odds_Calculator_2-way'!B51="","",'True_Odds_Calculator_2-way'!B51)</f>
        <v>1.93</v>
      </c>
      <c r="C50" s="4">
        <f t="shared" si="0"/>
        <v>0.52631578947368418</v>
      </c>
      <c r="D50">
        <f t="shared" si="1"/>
        <v>0.5181347150259068</v>
      </c>
      <c r="E50">
        <f t="shared" si="2"/>
        <v>4.445050449959087E-2</v>
      </c>
      <c r="F50">
        <f t="shared" si="3"/>
        <v>-0.22825197709299161</v>
      </c>
      <c r="G50">
        <v>0</v>
      </c>
      <c r="H50">
        <f t="shared" si="4"/>
        <v>0.27270248159258254</v>
      </c>
      <c r="I50">
        <f t="shared" si="5"/>
        <v>-1.0930430596399217</v>
      </c>
      <c r="J50">
        <f t="shared" si="6"/>
        <v>1.0930430596399217</v>
      </c>
      <c r="K50">
        <f t="shared" si="7"/>
        <v>0.50409863604618754</v>
      </c>
      <c r="L50">
        <f t="shared" si="8"/>
        <v>0.49590136395381257</v>
      </c>
      <c r="M50">
        <f t="shared" si="9"/>
        <v>1.9837387536759294</v>
      </c>
      <c r="N50">
        <f t="shared" si="10"/>
        <v>2.0165300454651267</v>
      </c>
    </row>
    <row r="51" spans="1:14" x14ac:dyDescent="0.25">
      <c r="A51" s="4">
        <f>IF('True_Odds_Calculator_2-way'!A52="","",'True_Odds_Calculator_2-way'!A52)</f>
        <v>2.29</v>
      </c>
      <c r="B51" s="4">
        <f>IF('True_Odds_Calculator_2-way'!B52="","",'True_Odds_Calculator_2-way'!B52)</f>
        <v>1.64</v>
      </c>
      <c r="C51" s="4">
        <f t="shared" si="0"/>
        <v>0.4366812227074236</v>
      </c>
      <c r="D51">
        <f t="shared" si="1"/>
        <v>0.6097560975609756</v>
      </c>
      <c r="E51">
        <f t="shared" si="2"/>
        <v>4.6437320268399196E-2</v>
      </c>
      <c r="F51">
        <f t="shared" si="3"/>
        <v>-0.21983171796783463</v>
      </c>
      <c r="G51">
        <v>0</v>
      </c>
      <c r="H51">
        <f t="shared" si="4"/>
        <v>0.26626903823623388</v>
      </c>
      <c r="I51">
        <f t="shared" si="5"/>
        <v>-1.1005636329070299</v>
      </c>
      <c r="J51">
        <f t="shared" si="6"/>
        <v>1.1005636329070299</v>
      </c>
      <c r="K51">
        <f t="shared" si="7"/>
        <v>0.41326974665852889</v>
      </c>
      <c r="L51">
        <f t="shared" si="8"/>
        <v>0.586730253341471</v>
      </c>
      <c r="M51">
        <f t="shared" si="9"/>
        <v>2.4197270864500684</v>
      </c>
      <c r="N51">
        <f t="shared" si="10"/>
        <v>1.7043607250604993</v>
      </c>
    </row>
    <row r="52" spans="1:14" x14ac:dyDescent="0.25">
      <c r="A52" s="4">
        <f>IF('True_Odds_Calculator_2-way'!A53="","",'True_Odds_Calculator_2-way'!A53)</f>
        <v>1.84</v>
      </c>
      <c r="B52" s="4">
        <f>IF('True_Odds_Calculator_2-way'!B53="","",'True_Odds_Calculator_2-way'!B53)</f>
        <v>2</v>
      </c>
      <c r="C52" s="4">
        <f t="shared" si="0"/>
        <v>0.54347826086956519</v>
      </c>
      <c r="D52">
        <f t="shared" si="1"/>
        <v>0.5</v>
      </c>
      <c r="E52">
        <f t="shared" si="2"/>
        <v>4.3478260869565188E-2</v>
      </c>
      <c r="F52">
        <f t="shared" si="3"/>
        <v>-0.22826086956521741</v>
      </c>
      <c r="G52">
        <v>0</v>
      </c>
      <c r="H52">
        <f t="shared" si="4"/>
        <v>0.27173913043478259</v>
      </c>
      <c r="I52">
        <f t="shared" si="5"/>
        <v>-1.0910894511799618</v>
      </c>
      <c r="J52">
        <f t="shared" si="6"/>
        <v>1.0910894511799618</v>
      </c>
      <c r="K52">
        <f t="shared" si="7"/>
        <v>0.52178038130519999</v>
      </c>
      <c r="L52">
        <f t="shared" si="8"/>
        <v>0.47821961869479995</v>
      </c>
      <c r="M52">
        <f t="shared" si="9"/>
        <v>1.9165151389911681</v>
      </c>
      <c r="N52">
        <f t="shared" si="10"/>
        <v>2.091089451179962</v>
      </c>
    </row>
    <row r="53" spans="1:14" x14ac:dyDescent="0.25">
      <c r="A53" s="4">
        <f>IF('True_Odds_Calculator_2-way'!A54="","",'True_Odds_Calculator_2-way'!A54)</f>
        <v>2.06</v>
      </c>
      <c r="B53" s="4">
        <f>IF('True_Odds_Calculator_2-way'!B54="","",'True_Odds_Calculator_2-way'!B54)</f>
        <v>1.78</v>
      </c>
      <c r="C53" s="4">
        <f t="shared" si="0"/>
        <v>0.4854368932038835</v>
      </c>
      <c r="D53">
        <f t="shared" si="1"/>
        <v>0.5617977528089888</v>
      </c>
      <c r="E53">
        <f t="shared" si="2"/>
        <v>4.7234646012872306E-2</v>
      </c>
      <c r="F53">
        <f t="shared" si="3"/>
        <v>-0.22548270971964657</v>
      </c>
      <c r="G53">
        <v>0</v>
      </c>
      <c r="H53">
        <f t="shared" si="4"/>
        <v>0.27271735573251882</v>
      </c>
      <c r="I53">
        <f t="shared" si="5"/>
        <v>-1.0997646755364592</v>
      </c>
      <c r="J53">
        <f t="shared" si="6"/>
        <v>1.0997646755364592</v>
      </c>
      <c r="K53">
        <f t="shared" si="7"/>
        <v>0.46173369190551583</v>
      </c>
      <c r="L53">
        <f t="shared" si="8"/>
        <v>0.53826630809448417</v>
      </c>
      <c r="M53">
        <f t="shared" si="9"/>
        <v>2.1657505560686463</v>
      </c>
      <c r="N53">
        <f t="shared" si="10"/>
        <v>1.8578164469184384</v>
      </c>
    </row>
    <row r="54" spans="1:14" x14ac:dyDescent="0.25">
      <c r="A54" s="4">
        <f>IF('True_Odds_Calculator_2-way'!A55="","",'True_Odds_Calculator_2-way'!A55)</f>
        <v>1.83</v>
      </c>
      <c r="B54" s="4">
        <f>IF('True_Odds_Calculator_2-way'!B55="","",'True_Odds_Calculator_2-way'!B55)</f>
        <v>2.02</v>
      </c>
      <c r="C54" s="4">
        <f t="shared" si="0"/>
        <v>0.54644808743169393</v>
      </c>
      <c r="D54">
        <f t="shared" si="1"/>
        <v>0.49504950495049505</v>
      </c>
      <c r="E54">
        <f t="shared" si="2"/>
        <v>4.1497592382188975E-2</v>
      </c>
      <c r="F54">
        <f t="shared" si="3"/>
        <v>-0.22902126278201596</v>
      </c>
      <c r="G54">
        <v>0</v>
      </c>
      <c r="H54">
        <f t="shared" si="4"/>
        <v>0.27051885516420493</v>
      </c>
      <c r="I54">
        <f t="shared" si="5"/>
        <v>-1.0868281233544477</v>
      </c>
      <c r="J54">
        <f t="shared" si="6"/>
        <v>1.0868281233544477</v>
      </c>
      <c r="K54">
        <f t="shared" si="7"/>
        <v>0.52574374088486586</v>
      </c>
      <c r="L54">
        <f t="shared" si="8"/>
        <v>0.47425625911513414</v>
      </c>
      <c r="M54">
        <f t="shared" si="9"/>
        <v>1.9020673423841918</v>
      </c>
      <c r="N54">
        <f t="shared" si="10"/>
        <v>2.1085646858215363</v>
      </c>
    </row>
    <row r="55" spans="1:14" x14ac:dyDescent="0.25">
      <c r="A55" s="4">
        <f>IF('True_Odds_Calculator_2-way'!A56="","",'True_Odds_Calculator_2-way'!A56)</f>
        <v>1.76</v>
      </c>
      <c r="B55" s="4">
        <f>IF('True_Odds_Calculator_2-way'!B56="","",'True_Odds_Calculator_2-way'!B56)</f>
        <v>2.09</v>
      </c>
      <c r="C55" s="4">
        <f t="shared" si="0"/>
        <v>0.56818181818181823</v>
      </c>
      <c r="D55">
        <f t="shared" si="1"/>
        <v>0.47846889952153115</v>
      </c>
      <c r="E55">
        <f t="shared" si="2"/>
        <v>4.6650717703349276E-2</v>
      </c>
      <c r="F55">
        <f t="shared" si="3"/>
        <v>-0.22520661157024802</v>
      </c>
      <c r="G55">
        <v>0</v>
      </c>
      <c r="H55">
        <f t="shared" si="4"/>
        <v>0.27185732927359729</v>
      </c>
      <c r="I55">
        <f t="shared" si="5"/>
        <v>-1.0987021007226223</v>
      </c>
      <c r="J55">
        <f t="shared" si="6"/>
        <v>1.0987021007226223</v>
      </c>
      <c r="K55">
        <f t="shared" si="7"/>
        <v>0.54495509018599919</v>
      </c>
      <c r="L55">
        <f t="shared" si="8"/>
        <v>0.45504490981400092</v>
      </c>
      <c r="M55">
        <f t="shared" si="9"/>
        <v>1.8350135965491927</v>
      </c>
      <c r="N55">
        <f t="shared" si="10"/>
        <v>2.197585289787658</v>
      </c>
    </row>
    <row r="56" spans="1:14" x14ac:dyDescent="0.25">
      <c r="A56" s="4">
        <f>IF('True_Odds_Calculator_2-way'!A57="","",'True_Odds_Calculator_2-way'!A57)</f>
        <v>2.1</v>
      </c>
      <c r="B56" s="4">
        <f>IF('True_Odds_Calculator_2-way'!B57="","",'True_Odds_Calculator_2-way'!B57)</f>
        <v>1.75</v>
      </c>
      <c r="C56" s="4">
        <f t="shared" si="0"/>
        <v>0.47619047619047616</v>
      </c>
      <c r="D56">
        <f t="shared" si="1"/>
        <v>0.5714285714285714</v>
      </c>
      <c r="E56">
        <f t="shared" si="2"/>
        <v>4.761904761904745E-2</v>
      </c>
      <c r="F56">
        <f t="shared" si="3"/>
        <v>-0.22448979591836749</v>
      </c>
      <c r="G56">
        <v>0</v>
      </c>
      <c r="H56">
        <f t="shared" si="4"/>
        <v>0.27210884353741494</v>
      </c>
      <c r="I56">
        <f t="shared" si="5"/>
        <v>-1.1009637651263602</v>
      </c>
      <c r="J56">
        <f t="shared" si="6"/>
        <v>1.1009637651263602</v>
      </c>
      <c r="K56">
        <f t="shared" si="7"/>
        <v>0.4522717320835643</v>
      </c>
      <c r="L56">
        <f t="shared" si="8"/>
        <v>0.54772826791643581</v>
      </c>
      <c r="M56">
        <f t="shared" si="9"/>
        <v>2.2110601416389968</v>
      </c>
      <c r="N56">
        <f t="shared" si="10"/>
        <v>1.8257228238447702</v>
      </c>
    </row>
    <row r="57" spans="1:14" x14ac:dyDescent="0.25">
      <c r="A57" s="4">
        <f>IF('True_Odds_Calculator_2-way'!A58="","",'True_Odds_Calculator_2-way'!A58)</f>
        <v>1.95</v>
      </c>
      <c r="B57" s="4">
        <f>IF('True_Odds_Calculator_2-way'!B58="","",'True_Odds_Calculator_2-way'!B58)</f>
        <v>1.88</v>
      </c>
      <c r="C57" s="4">
        <f t="shared" si="0"/>
        <v>0.51282051282051289</v>
      </c>
      <c r="D57">
        <f t="shared" si="1"/>
        <v>0.53191489361702127</v>
      </c>
      <c r="E57">
        <f t="shared" si="2"/>
        <v>4.4735406437534042E-2</v>
      </c>
      <c r="F57">
        <f t="shared" si="3"/>
        <v>-0.22804146208401543</v>
      </c>
      <c r="G57">
        <v>0</v>
      </c>
      <c r="H57">
        <f t="shared" si="4"/>
        <v>0.27277686852154942</v>
      </c>
      <c r="I57">
        <f t="shared" si="5"/>
        <v>-1.0936965981495175</v>
      </c>
      <c r="J57">
        <f t="shared" si="6"/>
        <v>1.0936965981495175</v>
      </c>
      <c r="K57">
        <f t="shared" si="7"/>
        <v>0.49043365789995519</v>
      </c>
      <c r="L57">
        <f t="shared" si="8"/>
        <v>0.50956634210004492</v>
      </c>
      <c r="M57">
        <f t="shared" si="9"/>
        <v>2.0390117682420414</v>
      </c>
      <c r="N57">
        <f t="shared" si="10"/>
        <v>1.9624530063715757</v>
      </c>
    </row>
    <row r="58" spans="1:14" x14ac:dyDescent="0.25">
      <c r="A58" s="4">
        <f>IF('True_Odds_Calculator_2-way'!A59="","",'True_Odds_Calculator_2-way'!A59)</f>
        <v>2.4</v>
      </c>
      <c r="B58" s="4">
        <f>IF('True_Odds_Calculator_2-way'!B59="","",'True_Odds_Calculator_2-way'!B59)</f>
        <v>1.58</v>
      </c>
      <c r="C58" s="4">
        <f t="shared" si="0"/>
        <v>0.41666666666666669</v>
      </c>
      <c r="D58">
        <f t="shared" si="1"/>
        <v>0.63291139240506322</v>
      </c>
      <c r="E58">
        <f t="shared" si="2"/>
        <v>4.9578059071729852E-2</v>
      </c>
      <c r="F58">
        <f t="shared" si="3"/>
        <v>-0.21413502109704652</v>
      </c>
      <c r="G58">
        <v>0</v>
      </c>
      <c r="H58">
        <f t="shared" si="4"/>
        <v>0.26371308016877637</v>
      </c>
      <c r="I58">
        <f t="shared" si="5"/>
        <v>-1.1097419040461878</v>
      </c>
      <c r="J58">
        <f t="shared" si="6"/>
        <v>1.1097419040461878</v>
      </c>
      <c r="K58">
        <f t="shared" si="7"/>
        <v>0.39159808059207912</v>
      </c>
      <c r="L58">
        <f t="shared" si="8"/>
        <v>0.6084019194079211</v>
      </c>
      <c r="M58">
        <f t="shared" si="9"/>
        <v>2.5536386656646628</v>
      </c>
      <c r="N58">
        <f t="shared" si="10"/>
        <v>1.6436503043467887</v>
      </c>
    </row>
    <row r="59" spans="1:14" x14ac:dyDescent="0.25">
      <c r="A59" s="4">
        <f>IF('True_Odds_Calculator_2-way'!A60="","",'True_Odds_Calculator_2-way'!A60)</f>
        <v>1.93</v>
      </c>
      <c r="B59" s="4">
        <f>IF('True_Odds_Calculator_2-way'!B60="","",'True_Odds_Calculator_2-way'!B60)</f>
        <v>1.91</v>
      </c>
      <c r="C59" s="4">
        <f t="shared" si="0"/>
        <v>0.5181347150259068</v>
      </c>
      <c r="D59">
        <f t="shared" si="1"/>
        <v>0.52356020942408377</v>
      </c>
      <c r="E59">
        <f t="shared" si="2"/>
        <v>4.1694924449990456E-2</v>
      </c>
      <c r="F59">
        <f t="shared" si="3"/>
        <v>-0.2295797954588612</v>
      </c>
      <c r="G59">
        <v>0</v>
      </c>
      <c r="H59">
        <f t="shared" si="4"/>
        <v>0.27127471990885171</v>
      </c>
      <c r="I59">
        <f t="shared" si="5"/>
        <v>-1.0870207379990005</v>
      </c>
      <c r="J59">
        <f t="shared" si="6"/>
        <v>1.0870207379990005</v>
      </c>
      <c r="K59">
        <f t="shared" si="7"/>
        <v>0.49728252842769838</v>
      </c>
      <c r="L59">
        <f t="shared" si="8"/>
        <v>0.50271747157230162</v>
      </c>
      <c r="M59">
        <f t="shared" si="9"/>
        <v>2.0109292863390706</v>
      </c>
      <c r="N59">
        <f t="shared" si="10"/>
        <v>1.9891888715790902</v>
      </c>
    </row>
    <row r="60" spans="1:14" x14ac:dyDescent="0.25">
      <c r="A60" s="4">
        <f>IF('True_Odds_Calculator_2-way'!A61="","",'True_Odds_Calculator_2-way'!A61)</f>
        <v>2.0699999999999998</v>
      </c>
      <c r="B60" s="4">
        <f>IF('True_Odds_Calculator_2-way'!B61="","",'True_Odds_Calculator_2-way'!B61)</f>
        <v>1.78</v>
      </c>
      <c r="C60" s="4">
        <f t="shared" si="0"/>
        <v>0.48309178743961356</v>
      </c>
      <c r="D60">
        <f t="shared" si="1"/>
        <v>0.5617977528089888</v>
      </c>
      <c r="E60">
        <f t="shared" si="2"/>
        <v>4.4889540248602255E-2</v>
      </c>
      <c r="F60">
        <f t="shared" si="3"/>
        <v>-0.22651034033545026</v>
      </c>
      <c r="G60">
        <v>0</v>
      </c>
      <c r="H60">
        <f t="shared" si="4"/>
        <v>0.27139988058405257</v>
      </c>
      <c r="I60">
        <f t="shared" si="5"/>
        <v>-1.0946135246159836</v>
      </c>
      <c r="J60">
        <f t="shared" si="6"/>
        <v>1.0946135246159836</v>
      </c>
      <c r="K60">
        <f t="shared" si="7"/>
        <v>0.46056706084310273</v>
      </c>
      <c r="L60">
        <f t="shared" si="8"/>
        <v>0.53943293915689727</v>
      </c>
      <c r="M60">
        <f t="shared" si="9"/>
        <v>2.1712364713391024</v>
      </c>
      <c r="N60">
        <f t="shared" si="10"/>
        <v>1.8537985492004672</v>
      </c>
    </row>
    <row r="61" spans="1:14" x14ac:dyDescent="0.25">
      <c r="A61" s="4">
        <f>IF('True_Odds_Calculator_2-way'!A62="","",'True_Odds_Calculator_2-way'!A62)</f>
        <v>2</v>
      </c>
      <c r="B61" s="4">
        <f>IF('True_Odds_Calculator_2-way'!B62="","",'True_Odds_Calculator_2-way'!B62)</f>
        <v>1.84</v>
      </c>
      <c r="C61" s="4">
        <f t="shared" si="0"/>
        <v>0.5</v>
      </c>
      <c r="D61">
        <f t="shared" si="1"/>
        <v>0.54347826086956519</v>
      </c>
      <c r="E61">
        <f t="shared" si="2"/>
        <v>4.3478260869565188E-2</v>
      </c>
      <c r="F61">
        <f t="shared" si="3"/>
        <v>-0.22826086956521741</v>
      </c>
      <c r="G61">
        <v>0</v>
      </c>
      <c r="H61">
        <f t="shared" si="4"/>
        <v>0.27173913043478259</v>
      </c>
      <c r="I61">
        <f t="shared" si="5"/>
        <v>-1.0910894511799618</v>
      </c>
      <c r="J61">
        <f t="shared" si="6"/>
        <v>1.0910894511799618</v>
      </c>
      <c r="K61">
        <f t="shared" si="7"/>
        <v>0.47821961869479995</v>
      </c>
      <c r="L61">
        <f t="shared" si="8"/>
        <v>0.52178038130519999</v>
      </c>
      <c r="M61">
        <f t="shared" si="9"/>
        <v>2.091089451179962</v>
      </c>
      <c r="N61">
        <f t="shared" si="10"/>
        <v>1.9165151389911681</v>
      </c>
    </row>
    <row r="62" spans="1:14" x14ac:dyDescent="0.25">
      <c r="A62" s="4">
        <f>IF('True_Odds_Calculator_2-way'!A63="","",'True_Odds_Calculator_2-way'!A63)</f>
        <v>2.02</v>
      </c>
      <c r="B62" s="4">
        <f>IF('True_Odds_Calculator_2-way'!B63="","",'True_Odds_Calculator_2-way'!B63)</f>
        <v>1.82</v>
      </c>
      <c r="C62" s="4">
        <f t="shared" si="0"/>
        <v>0.49504950495049505</v>
      </c>
      <c r="D62">
        <f t="shared" si="1"/>
        <v>0.54945054945054939</v>
      </c>
      <c r="E62">
        <f t="shared" si="2"/>
        <v>4.450005440104432E-2</v>
      </c>
      <c r="F62">
        <f t="shared" si="3"/>
        <v>-0.22750516809922772</v>
      </c>
      <c r="G62">
        <v>0</v>
      </c>
      <c r="H62">
        <f t="shared" si="4"/>
        <v>0.27200522250027198</v>
      </c>
      <c r="I62">
        <f t="shared" si="5"/>
        <v>-1.0934350421017378</v>
      </c>
      <c r="J62">
        <f t="shared" si="6"/>
        <v>1.0934350421017378</v>
      </c>
      <c r="K62">
        <f t="shared" si="7"/>
        <v>0.4727453460694705</v>
      </c>
      <c r="L62">
        <f t="shared" si="8"/>
        <v>0.52725465393052973</v>
      </c>
      <c r="M62">
        <f t="shared" si="9"/>
        <v>2.1153037429437727</v>
      </c>
      <c r="N62">
        <f t="shared" si="10"/>
        <v>1.8966167345234253</v>
      </c>
    </row>
    <row r="63" spans="1:14" x14ac:dyDescent="0.25">
      <c r="A63" s="4">
        <f>IF('True_Odds_Calculator_2-way'!A64="","",'True_Odds_Calculator_2-way'!A64)</f>
        <v>2.0699999999999998</v>
      </c>
      <c r="B63" s="4">
        <f>IF('True_Odds_Calculator_2-way'!B64="","",'True_Odds_Calculator_2-way'!B64)</f>
        <v>1.78</v>
      </c>
      <c r="C63" s="4">
        <f t="shared" si="0"/>
        <v>0.48309178743961356</v>
      </c>
      <c r="D63">
        <f t="shared" si="1"/>
        <v>0.5617977528089888</v>
      </c>
      <c r="E63">
        <f t="shared" si="2"/>
        <v>4.4889540248602255E-2</v>
      </c>
      <c r="F63">
        <f t="shared" si="3"/>
        <v>-0.22651034033545026</v>
      </c>
      <c r="G63">
        <v>0</v>
      </c>
      <c r="H63">
        <f t="shared" si="4"/>
        <v>0.27139988058405257</v>
      </c>
      <c r="I63">
        <f t="shared" si="5"/>
        <v>-1.0946135246159836</v>
      </c>
      <c r="J63">
        <f t="shared" si="6"/>
        <v>1.0946135246159836</v>
      </c>
      <c r="K63">
        <f t="shared" si="7"/>
        <v>0.46056706084310273</v>
      </c>
      <c r="L63">
        <f t="shared" si="8"/>
        <v>0.53943293915689727</v>
      </c>
      <c r="M63">
        <f t="shared" si="9"/>
        <v>2.1712364713391024</v>
      </c>
      <c r="N63">
        <f t="shared" si="10"/>
        <v>1.8537985492004672</v>
      </c>
    </row>
    <row r="64" spans="1:14" x14ac:dyDescent="0.25">
      <c r="A64" s="4">
        <f>IF('True_Odds_Calculator_2-way'!A65="","",'True_Odds_Calculator_2-way'!A65)</f>
        <v>2.68</v>
      </c>
      <c r="B64" s="4">
        <f>IF('True_Odds_Calculator_2-way'!B65="","",'True_Odds_Calculator_2-way'!B65)</f>
        <v>1.48</v>
      </c>
      <c r="C64" s="4">
        <f t="shared" si="0"/>
        <v>0.37313432835820892</v>
      </c>
      <c r="D64">
        <f t="shared" si="1"/>
        <v>0.67567567567567566</v>
      </c>
      <c r="E64">
        <f t="shared" si="2"/>
        <v>4.881000403388458E-2</v>
      </c>
      <c r="F64">
        <f t="shared" si="3"/>
        <v>-0.20330778539733774</v>
      </c>
      <c r="G64">
        <v>0</v>
      </c>
      <c r="H64">
        <f t="shared" si="4"/>
        <v>0.25211778943122226</v>
      </c>
      <c r="I64">
        <f t="shared" si="5"/>
        <v>-1.1135885079684347</v>
      </c>
      <c r="J64">
        <f t="shared" si="6"/>
        <v>1.1135885079684347</v>
      </c>
      <c r="K64">
        <f t="shared" si="7"/>
        <v>0.34833147735478837</v>
      </c>
      <c r="L64">
        <f t="shared" si="8"/>
        <v>0.65166852264521169</v>
      </c>
      <c r="M64">
        <f t="shared" si="9"/>
        <v>2.87082869338697</v>
      </c>
      <c r="N64">
        <f t="shared" si="10"/>
        <v>1.5345224838248488</v>
      </c>
    </row>
    <row r="65" spans="1:14" x14ac:dyDescent="0.25">
      <c r="A65" s="4">
        <f>IF('True_Odds_Calculator_2-way'!A66="","",'True_Odds_Calculator_2-way'!A66)</f>
        <v>1.92</v>
      </c>
      <c r="B65" s="4">
        <f>IF('True_Odds_Calculator_2-way'!B66="","",'True_Odds_Calculator_2-way'!B66)</f>
        <v>1.92</v>
      </c>
      <c r="C65" s="4">
        <f t="shared" si="0"/>
        <v>0.52083333333333337</v>
      </c>
      <c r="D65">
        <f t="shared" si="1"/>
        <v>0.52083333333333337</v>
      </c>
      <c r="E65">
        <f t="shared" si="2"/>
        <v>4.1666666666666741E-2</v>
      </c>
      <c r="F65">
        <f t="shared" si="3"/>
        <v>-0.22960069444444442</v>
      </c>
      <c r="G65">
        <v>0</v>
      </c>
      <c r="H65">
        <f t="shared" si="4"/>
        <v>0.27126736111111116</v>
      </c>
      <c r="I65">
        <f t="shared" si="5"/>
        <v>-1.0869565217391306</v>
      </c>
      <c r="J65">
        <f t="shared" si="6"/>
        <v>1.0869565217391306</v>
      </c>
      <c r="K65">
        <f t="shared" si="7"/>
        <v>0.50000000000000011</v>
      </c>
      <c r="L65">
        <f t="shared" si="8"/>
        <v>0.50000000000000011</v>
      </c>
      <c r="M65">
        <f t="shared" si="9"/>
        <v>1.9999999999999996</v>
      </c>
      <c r="N65">
        <f t="shared" si="10"/>
        <v>1.9999999999999996</v>
      </c>
    </row>
    <row r="66" spans="1:14" x14ac:dyDescent="0.25">
      <c r="A66" s="4">
        <f>IF('True_Odds_Calculator_2-way'!A67="","",'True_Odds_Calculator_2-way'!A67)</f>
        <v>2</v>
      </c>
      <c r="B66" s="4">
        <f>IF('True_Odds_Calculator_2-way'!B67="","",'True_Odds_Calculator_2-way'!B67)</f>
        <v>1.84</v>
      </c>
      <c r="C66" s="4">
        <f t="shared" si="0"/>
        <v>0.5</v>
      </c>
      <c r="D66">
        <f t="shared" si="1"/>
        <v>0.54347826086956519</v>
      </c>
      <c r="E66">
        <f t="shared" si="2"/>
        <v>4.3478260869565188E-2</v>
      </c>
      <c r="F66">
        <f t="shared" si="3"/>
        <v>-0.22826086956521741</v>
      </c>
      <c r="G66">
        <v>0</v>
      </c>
      <c r="H66">
        <f t="shared" si="4"/>
        <v>0.27173913043478259</v>
      </c>
      <c r="I66">
        <f t="shared" si="5"/>
        <v>-1.0910894511799618</v>
      </c>
      <c r="J66">
        <f t="shared" si="6"/>
        <v>1.0910894511799618</v>
      </c>
      <c r="K66">
        <f t="shared" si="7"/>
        <v>0.47821961869479995</v>
      </c>
      <c r="L66">
        <f t="shared" si="8"/>
        <v>0.52178038130519999</v>
      </c>
      <c r="M66">
        <f t="shared" si="9"/>
        <v>2.091089451179962</v>
      </c>
      <c r="N66">
        <f t="shared" si="10"/>
        <v>1.9165151389911681</v>
      </c>
    </row>
    <row r="67" spans="1:14" x14ac:dyDescent="0.25">
      <c r="A67" s="4">
        <f>IF('True_Odds_Calculator_2-way'!A68="","",'True_Odds_Calculator_2-way'!A68)</f>
        <v>2.57</v>
      </c>
      <c r="B67" s="4">
        <f>IF('True_Odds_Calculator_2-way'!B68="","",'True_Odds_Calculator_2-way'!B68)</f>
        <v>1.52</v>
      </c>
      <c r="C67" s="4">
        <f t="shared" ref="C67:C130" si="11">1/A67</f>
        <v>0.38910505836575876</v>
      </c>
      <c r="D67">
        <f t="shared" ref="D67:D130" si="12">1/B67</f>
        <v>0.65789473684210531</v>
      </c>
      <c r="E67">
        <f t="shared" ref="E67:E130" si="13">C67+D67-1</f>
        <v>4.6999795207864015E-2</v>
      </c>
      <c r="F67">
        <f t="shared" ref="F67:F130" si="14">C67+D67-(C67*D67)-1</f>
        <v>-0.20899037476960891</v>
      </c>
      <c r="G67">
        <v>0</v>
      </c>
      <c r="H67">
        <f t="shared" ref="H67:H130" si="15">C67*D67</f>
        <v>0.25599016997747287</v>
      </c>
      <c r="I67">
        <f t="shared" ref="I67:I130" si="16">((-4*F67*H67)^0.5)/(2*F67)</f>
        <v>-1.1067473785474293</v>
      </c>
      <c r="J67">
        <f t="shared" ref="J67:J130" si="17">(-((-4*F67*H67)^0.5))/(2*F67)</f>
        <v>1.1067473785474293</v>
      </c>
      <c r="K67">
        <f t="shared" ref="K67:K130" si="18">IF(A67="","",(C67/($J67+C67-($J67*C67))))</f>
        <v>0.3652843427105919</v>
      </c>
      <c r="L67">
        <f t="shared" ref="L67:L130" si="19">IF(B67="","",(D67/($J67+D67-($J67*D67))))</f>
        <v>0.63471565728940826</v>
      </c>
      <c r="M67">
        <f t="shared" ref="M67:M130" si="20">IF(A67="","",1/K67)</f>
        <v>2.7375933843194633</v>
      </c>
      <c r="N67">
        <f t="shared" ref="N67:N130" si="21">IF(B67="","",1/L67)</f>
        <v>1.5755086368446631</v>
      </c>
    </row>
    <row r="68" spans="1:14" x14ac:dyDescent="0.25">
      <c r="A68" s="4">
        <f>IF('True_Odds_Calculator_2-way'!A69="","",'True_Odds_Calculator_2-way'!A69)</f>
        <v>2.48</v>
      </c>
      <c r="B68" s="4">
        <f>IF('True_Odds_Calculator_2-way'!B69="","",'True_Odds_Calculator_2-way'!B69)</f>
        <v>1.55</v>
      </c>
      <c r="C68" s="4">
        <f t="shared" si="11"/>
        <v>0.40322580645161293</v>
      </c>
      <c r="D68">
        <f t="shared" si="12"/>
        <v>0.64516129032258063</v>
      </c>
      <c r="E68">
        <f t="shared" si="13"/>
        <v>4.8387096774193505E-2</v>
      </c>
      <c r="F68">
        <f t="shared" si="14"/>
        <v>-0.21175858480749232</v>
      </c>
      <c r="G68">
        <v>0</v>
      </c>
      <c r="H68">
        <f t="shared" si="15"/>
        <v>0.26014568158168577</v>
      </c>
      <c r="I68">
        <f t="shared" si="16"/>
        <v>-1.1083777463036815</v>
      </c>
      <c r="J68">
        <f t="shared" si="17"/>
        <v>1.1083777463036815</v>
      </c>
      <c r="K68">
        <f t="shared" si="18"/>
        <v>0.3787306295604268</v>
      </c>
      <c r="L68">
        <f t="shared" si="19"/>
        <v>0.62126937043957342</v>
      </c>
      <c r="M68">
        <f t="shared" si="20"/>
        <v>2.6403990645294484</v>
      </c>
      <c r="N68">
        <f t="shared" si="21"/>
        <v>1.6096077604670245</v>
      </c>
    </row>
    <row r="69" spans="1:14" x14ac:dyDescent="0.25">
      <c r="A69" s="4">
        <f>IF('True_Odds_Calculator_2-way'!A70="","",'True_Odds_Calculator_2-way'!A70)</f>
        <v>1.82</v>
      </c>
      <c r="B69" s="4">
        <f>IF('True_Odds_Calculator_2-way'!B70="","",'True_Odds_Calculator_2-way'!B70)</f>
        <v>1.99</v>
      </c>
      <c r="C69" s="4">
        <f t="shared" si="11"/>
        <v>0.54945054945054939</v>
      </c>
      <c r="D69">
        <f t="shared" si="12"/>
        <v>0.50251256281407031</v>
      </c>
      <c r="E69">
        <f t="shared" si="13"/>
        <v>5.1963112264619582E-2</v>
      </c>
      <c r="F69">
        <f t="shared" si="14"/>
        <v>-0.22414269147937504</v>
      </c>
      <c r="G69">
        <v>0</v>
      </c>
      <c r="H69">
        <f t="shared" si="15"/>
        <v>0.27610580374399463</v>
      </c>
      <c r="I69">
        <f t="shared" si="16"/>
        <v>-1.1098785970200444</v>
      </c>
      <c r="J69">
        <f t="shared" si="17"/>
        <v>1.1098785970200444</v>
      </c>
      <c r="K69">
        <f t="shared" si="18"/>
        <v>0.52353267611251531</v>
      </c>
      <c r="L69">
        <f t="shared" si="19"/>
        <v>0.47646732388748464</v>
      </c>
      <c r="M69">
        <f t="shared" si="20"/>
        <v>1.9101004495564369</v>
      </c>
      <c r="N69">
        <f t="shared" si="21"/>
        <v>2.0987798110498446</v>
      </c>
    </row>
    <row r="70" spans="1:14" x14ac:dyDescent="0.25">
      <c r="A70" s="4">
        <f>IF('True_Odds_Calculator_2-way'!A71="","",'True_Odds_Calculator_2-way'!A71)</f>
        <v>2.35</v>
      </c>
      <c r="B70" s="4">
        <f>IF('True_Odds_Calculator_2-way'!B71="","",'True_Odds_Calculator_2-way'!B71)</f>
        <v>1.58</v>
      </c>
      <c r="C70" s="4">
        <f t="shared" si="11"/>
        <v>0.42553191489361702</v>
      </c>
      <c r="D70">
        <f t="shared" si="12"/>
        <v>0.63291139240506322</v>
      </c>
      <c r="E70">
        <f t="shared" si="13"/>
        <v>5.8443307298680303E-2</v>
      </c>
      <c r="F70">
        <f t="shared" si="14"/>
        <v>-0.21088068946943173</v>
      </c>
      <c r="G70">
        <v>0</v>
      </c>
      <c r="H70">
        <f t="shared" si="15"/>
        <v>0.26932399676811203</v>
      </c>
      <c r="I70">
        <f t="shared" si="16"/>
        <v>-1.1301058393680172</v>
      </c>
      <c r="J70">
        <f t="shared" si="17"/>
        <v>1.1301058393680172</v>
      </c>
      <c r="K70">
        <f t="shared" si="18"/>
        <v>0.39593879509760727</v>
      </c>
      <c r="L70">
        <f t="shared" si="19"/>
        <v>0.6040612049023929</v>
      </c>
      <c r="M70">
        <f t="shared" si="20"/>
        <v>2.5256428831468232</v>
      </c>
      <c r="N70">
        <f t="shared" si="21"/>
        <v>1.6554613868334498</v>
      </c>
    </row>
    <row r="71" spans="1:14" x14ac:dyDescent="0.25">
      <c r="A71" s="4">
        <f>IF('True_Odds_Calculator_2-way'!A72="","",'True_Odds_Calculator_2-way'!A72)</f>
        <v>1.54</v>
      </c>
      <c r="B71" s="4">
        <f>IF('True_Odds_Calculator_2-way'!B72="","",'True_Odds_Calculator_2-way'!B72)</f>
        <v>2.42</v>
      </c>
      <c r="C71" s="4">
        <f t="shared" si="11"/>
        <v>0.64935064935064934</v>
      </c>
      <c r="D71">
        <f t="shared" si="12"/>
        <v>0.41322314049586778</v>
      </c>
      <c r="E71">
        <f t="shared" si="13"/>
        <v>6.2573789846517069E-2</v>
      </c>
      <c r="F71">
        <f t="shared" si="14"/>
        <v>-0.20575292476118934</v>
      </c>
      <c r="G71">
        <v>0</v>
      </c>
      <c r="H71">
        <f t="shared" si="15"/>
        <v>0.26832671460770635</v>
      </c>
      <c r="I71">
        <f t="shared" si="16"/>
        <v>-1.1419811830458859</v>
      </c>
      <c r="J71">
        <f t="shared" si="17"/>
        <v>1.1419811830458859</v>
      </c>
      <c r="K71">
        <f t="shared" si="18"/>
        <v>0.61855548731865295</v>
      </c>
      <c r="L71">
        <f t="shared" si="19"/>
        <v>0.38144451268134716</v>
      </c>
      <c r="M71">
        <f t="shared" si="20"/>
        <v>1.6166698388447784</v>
      </c>
      <c r="N71">
        <f t="shared" si="21"/>
        <v>2.6216132799251577</v>
      </c>
    </row>
    <row r="72" spans="1:14" x14ac:dyDescent="0.25">
      <c r="A72" s="4">
        <f>IF('True_Odds_Calculator_2-way'!A73="","",'True_Odds_Calculator_2-way'!A73)</f>
        <v>1.71</v>
      </c>
      <c r="B72" s="4">
        <f>IF('True_Odds_Calculator_2-way'!B73="","",'True_Odds_Calculator_2-way'!B73)</f>
        <v>2.12</v>
      </c>
      <c r="C72" s="4">
        <f t="shared" si="11"/>
        <v>0.58479532163742687</v>
      </c>
      <c r="D72">
        <f t="shared" si="12"/>
        <v>0.47169811320754712</v>
      </c>
      <c r="E72">
        <f t="shared" si="13"/>
        <v>5.6493434844973933E-2</v>
      </c>
      <c r="F72">
        <f t="shared" si="14"/>
        <v>-0.21935341498400096</v>
      </c>
      <c r="G72">
        <v>0</v>
      </c>
      <c r="H72">
        <f t="shared" si="15"/>
        <v>0.27584684982897489</v>
      </c>
      <c r="I72">
        <f t="shared" si="16"/>
        <v>-1.1214032600406412</v>
      </c>
      <c r="J72">
        <f t="shared" si="17"/>
        <v>1.1214032600406412</v>
      </c>
      <c r="K72">
        <f t="shared" si="18"/>
        <v>0.5567320185748339</v>
      </c>
      <c r="L72">
        <f t="shared" si="19"/>
        <v>0.44326798142516627</v>
      </c>
      <c r="M72">
        <f t="shared" si="20"/>
        <v>1.7961963146288551</v>
      </c>
      <c r="N72">
        <f t="shared" si="21"/>
        <v>2.2559716512455181</v>
      </c>
    </row>
    <row r="73" spans="1:14" x14ac:dyDescent="0.25">
      <c r="A73" s="4">
        <f>IF('True_Odds_Calculator_2-way'!A74="","",'True_Odds_Calculator_2-way'!A74)</f>
        <v>1.92</v>
      </c>
      <c r="B73" s="4">
        <f>IF('True_Odds_Calculator_2-way'!B74="","",'True_Odds_Calculator_2-way'!B74)</f>
        <v>1.88</v>
      </c>
      <c r="C73" s="4">
        <f t="shared" si="11"/>
        <v>0.52083333333333337</v>
      </c>
      <c r="D73">
        <f t="shared" si="12"/>
        <v>0.53191489361702127</v>
      </c>
      <c r="E73">
        <f t="shared" si="13"/>
        <v>5.2748226950354749E-2</v>
      </c>
      <c r="F73">
        <f t="shared" si="14"/>
        <v>-0.22429078014184389</v>
      </c>
      <c r="G73">
        <v>0</v>
      </c>
      <c r="H73">
        <f t="shared" si="15"/>
        <v>0.27703900709219859</v>
      </c>
      <c r="I73">
        <f t="shared" si="16"/>
        <v>-1.1113855611859678</v>
      </c>
      <c r="J73">
        <f t="shared" si="17"/>
        <v>1.1113855611859678</v>
      </c>
      <c r="K73">
        <f t="shared" si="18"/>
        <v>0.49444375840398497</v>
      </c>
      <c r="L73">
        <f t="shared" si="19"/>
        <v>0.50555624159601487</v>
      </c>
      <c r="M73">
        <f t="shared" si="20"/>
        <v>2.0224747162910903</v>
      </c>
      <c r="N73">
        <f t="shared" si="21"/>
        <v>1.9780192938436518</v>
      </c>
    </row>
    <row r="74" spans="1:14" x14ac:dyDescent="0.25">
      <c r="A74" s="4">
        <f>IF('True_Odds_Calculator_2-way'!A75="","",'True_Odds_Calculator_2-way'!A75)</f>
        <v>2.09</v>
      </c>
      <c r="B74" s="4">
        <f>IF('True_Odds_Calculator_2-way'!B75="","",'True_Odds_Calculator_2-way'!B75)</f>
        <v>1.73</v>
      </c>
      <c r="C74" s="4">
        <f t="shared" si="11"/>
        <v>0.47846889952153115</v>
      </c>
      <c r="D74">
        <f t="shared" si="12"/>
        <v>0.5780346820809249</v>
      </c>
      <c r="E74">
        <f t="shared" si="13"/>
        <v>5.6503581602456165E-2</v>
      </c>
      <c r="F74">
        <f t="shared" si="14"/>
        <v>-0.22006803661808205</v>
      </c>
      <c r="G74">
        <v>0</v>
      </c>
      <c r="H74">
        <f t="shared" si="15"/>
        <v>0.27657161822053827</v>
      </c>
      <c r="I74">
        <f t="shared" si="16"/>
        <v>-1.1210508723689179</v>
      </c>
      <c r="J74">
        <f t="shared" si="17"/>
        <v>1.1210508723689179</v>
      </c>
      <c r="K74">
        <f t="shared" si="18"/>
        <v>0.45005605317763153</v>
      </c>
      <c r="L74">
        <f t="shared" si="19"/>
        <v>0.54994394682236836</v>
      </c>
      <c r="M74">
        <f t="shared" si="20"/>
        <v>2.2219454508821204</v>
      </c>
      <c r="N74">
        <f t="shared" si="21"/>
        <v>1.8183671368293095</v>
      </c>
    </row>
    <row r="75" spans="1:14" x14ac:dyDescent="0.25">
      <c r="A75" s="4">
        <f>IF('True_Odds_Calculator_2-way'!A76="","",'True_Odds_Calculator_2-way'!A76)</f>
        <v>1.57</v>
      </c>
      <c r="B75" s="4">
        <f>IF('True_Odds_Calculator_2-way'!B76="","",'True_Odds_Calculator_2-way'!B76)</f>
        <v>2.37</v>
      </c>
      <c r="C75" s="4">
        <f t="shared" si="11"/>
        <v>0.63694267515923564</v>
      </c>
      <c r="D75">
        <f t="shared" si="12"/>
        <v>0.42194092827004215</v>
      </c>
      <c r="E75">
        <f t="shared" si="13"/>
        <v>5.8883603429277898E-2</v>
      </c>
      <c r="F75">
        <f t="shared" si="14"/>
        <v>-0.20986858018221388</v>
      </c>
      <c r="G75">
        <v>0</v>
      </c>
      <c r="H75">
        <f t="shared" si="15"/>
        <v>0.26875218361149178</v>
      </c>
      <c r="I75">
        <f t="shared" si="16"/>
        <v>-1.1316243621521513</v>
      </c>
      <c r="J75">
        <f t="shared" si="17"/>
        <v>1.1316243621521513</v>
      </c>
      <c r="K75">
        <f t="shared" si="18"/>
        <v>0.60789316949423133</v>
      </c>
      <c r="L75">
        <f t="shared" si="19"/>
        <v>0.39210683050576867</v>
      </c>
      <c r="M75">
        <f t="shared" si="20"/>
        <v>1.6450258864267262</v>
      </c>
      <c r="N75">
        <f t="shared" si="21"/>
        <v>2.5503253761484475</v>
      </c>
    </row>
    <row r="76" spans="1:14" x14ac:dyDescent="0.25">
      <c r="A76" s="4">
        <f>IF('True_Odds_Calculator_2-way'!A77="","",'True_Odds_Calculator_2-way'!A77)</f>
        <v>1.77</v>
      </c>
      <c r="B76" s="4">
        <f>IF('True_Odds_Calculator_2-way'!B77="","",'True_Odds_Calculator_2-way'!B77)</f>
        <v>2.04</v>
      </c>
      <c r="C76" s="4">
        <f t="shared" si="11"/>
        <v>0.56497175141242939</v>
      </c>
      <c r="D76">
        <f t="shared" si="12"/>
        <v>0.49019607843137253</v>
      </c>
      <c r="E76">
        <f t="shared" si="13"/>
        <v>5.5167829843801863E-2</v>
      </c>
      <c r="F76">
        <f t="shared" si="14"/>
        <v>-0.22177910712307525</v>
      </c>
      <c r="G76">
        <v>0</v>
      </c>
      <c r="H76">
        <f t="shared" si="15"/>
        <v>0.27694693696687717</v>
      </c>
      <c r="I76">
        <f t="shared" si="16"/>
        <v>-1.1174753906691854</v>
      </c>
      <c r="J76">
        <f t="shared" si="17"/>
        <v>1.1174753906691854</v>
      </c>
      <c r="K76">
        <f t="shared" si="18"/>
        <v>0.5375026190819121</v>
      </c>
      <c r="L76">
        <f t="shared" si="19"/>
        <v>0.46249738091808795</v>
      </c>
      <c r="M76">
        <f t="shared" si="20"/>
        <v>1.8604560508152725</v>
      </c>
      <c r="N76">
        <f t="shared" si="21"/>
        <v>2.1621744062959527</v>
      </c>
    </row>
    <row r="77" spans="1:14" x14ac:dyDescent="0.25">
      <c r="A77" s="4">
        <f>IF('True_Odds_Calculator_2-way'!A78="","",'True_Odds_Calculator_2-way'!A78)</f>
        <v>2.11</v>
      </c>
      <c r="B77" s="4">
        <f>IF('True_Odds_Calculator_2-way'!B78="","",'True_Odds_Calculator_2-way'!B78)</f>
        <v>1.72</v>
      </c>
      <c r="C77" s="4">
        <f t="shared" si="11"/>
        <v>0.47393364928909953</v>
      </c>
      <c r="D77">
        <f t="shared" si="12"/>
        <v>0.58139534883720934</v>
      </c>
      <c r="E77">
        <f t="shared" si="13"/>
        <v>5.5328998126308981E-2</v>
      </c>
      <c r="F77">
        <f t="shared" si="14"/>
        <v>-0.22021382122781863</v>
      </c>
      <c r="G77">
        <v>0</v>
      </c>
      <c r="H77">
        <f t="shared" si="15"/>
        <v>0.27554281935412767</v>
      </c>
      <c r="I77">
        <f t="shared" si="16"/>
        <v>-1.1185934253567076</v>
      </c>
      <c r="J77">
        <f t="shared" si="17"/>
        <v>1.1185934253567076</v>
      </c>
      <c r="K77">
        <f t="shared" si="18"/>
        <v>0.44610221934635991</v>
      </c>
      <c r="L77">
        <f t="shared" si="19"/>
        <v>0.55389778065364015</v>
      </c>
      <c r="M77">
        <f t="shared" si="20"/>
        <v>2.2416387021459454</v>
      </c>
      <c r="N77">
        <f t="shared" si="21"/>
        <v>1.8053872662568289</v>
      </c>
    </row>
    <row r="78" spans="1:14" x14ac:dyDescent="0.25">
      <c r="A78" s="4">
        <f>IF('True_Odds_Calculator_2-way'!A79="","",'True_Odds_Calculator_2-way'!A79)</f>
        <v>1.91</v>
      </c>
      <c r="B78" s="4">
        <f>IF('True_Odds_Calculator_2-way'!B79="","",'True_Odds_Calculator_2-way'!B79)</f>
        <v>1.89</v>
      </c>
      <c r="C78" s="4">
        <f t="shared" si="11"/>
        <v>0.52356020942408377</v>
      </c>
      <c r="D78">
        <f t="shared" si="12"/>
        <v>0.52910052910052918</v>
      </c>
      <c r="E78">
        <f t="shared" si="13"/>
        <v>5.2660738524612949E-2</v>
      </c>
      <c r="F78">
        <f t="shared" si="14"/>
        <v>-0.2243552452976536</v>
      </c>
      <c r="G78">
        <v>0</v>
      </c>
      <c r="H78">
        <f t="shared" si="15"/>
        <v>0.27701598382226661</v>
      </c>
      <c r="I78">
        <f t="shared" si="16"/>
        <v>-1.1111797045680469</v>
      </c>
      <c r="J78">
        <f t="shared" si="17"/>
        <v>1.1111797045680469</v>
      </c>
      <c r="K78">
        <f t="shared" si="18"/>
        <v>0.49722213648304747</v>
      </c>
      <c r="L78">
        <f t="shared" si="19"/>
        <v>0.50277786351695242</v>
      </c>
      <c r="M78">
        <f t="shared" si="20"/>
        <v>2.0111735311569228</v>
      </c>
      <c r="N78">
        <f t="shared" si="21"/>
        <v>1.9889499370655614</v>
      </c>
    </row>
    <row r="79" spans="1:14" x14ac:dyDescent="0.25">
      <c r="A79" s="4">
        <f>IF('True_Odds_Calculator_2-way'!A80="","",'True_Odds_Calculator_2-way'!A80)</f>
        <v>1.83</v>
      </c>
      <c r="B79" s="4">
        <f>IF('True_Odds_Calculator_2-way'!B80="","",'True_Odds_Calculator_2-way'!B80)</f>
        <v>1.97</v>
      </c>
      <c r="C79" s="4">
        <f t="shared" si="11"/>
        <v>0.54644808743169393</v>
      </c>
      <c r="D79">
        <f t="shared" si="12"/>
        <v>0.50761421319796951</v>
      </c>
      <c r="E79">
        <f t="shared" si="13"/>
        <v>5.406230062966344E-2</v>
      </c>
      <c r="F79">
        <f t="shared" si="14"/>
        <v>-0.22332251532551117</v>
      </c>
      <c r="G79">
        <v>0</v>
      </c>
      <c r="H79">
        <f t="shared" si="15"/>
        <v>0.27738481595517456</v>
      </c>
      <c r="I79">
        <f t="shared" si="16"/>
        <v>-1.114487204492616</v>
      </c>
      <c r="J79">
        <f t="shared" si="17"/>
        <v>1.114487204492616</v>
      </c>
      <c r="K79">
        <f t="shared" si="18"/>
        <v>0.51947394044996165</v>
      </c>
      <c r="L79">
        <f t="shared" si="19"/>
        <v>0.48052605955003846</v>
      </c>
      <c r="M79">
        <f t="shared" si="20"/>
        <v>1.9250243797288713</v>
      </c>
      <c r="N79">
        <f t="shared" si="21"/>
        <v>2.0810525883578377</v>
      </c>
    </row>
    <row r="80" spans="1:14" x14ac:dyDescent="0.25">
      <c r="A80" s="4">
        <f>IF('True_Odds_Calculator_2-way'!A81="","",'True_Odds_Calculator_2-way'!A81)</f>
        <v>1.44</v>
      </c>
      <c r="B80" s="4">
        <f>IF('True_Odds_Calculator_2-way'!B81="","",'True_Odds_Calculator_2-way'!B81)</f>
        <v>2.94</v>
      </c>
      <c r="C80" s="4">
        <f t="shared" si="11"/>
        <v>0.69444444444444442</v>
      </c>
      <c r="D80">
        <f t="shared" si="12"/>
        <v>0.3401360544217687</v>
      </c>
      <c r="E80">
        <f t="shared" si="13"/>
        <v>3.4580498866213061E-2</v>
      </c>
      <c r="F80">
        <f t="shared" si="14"/>
        <v>-0.20162509448223742</v>
      </c>
      <c r="G80">
        <v>0</v>
      </c>
      <c r="H80">
        <f t="shared" si="15"/>
        <v>0.23620559334845048</v>
      </c>
      <c r="I80">
        <f t="shared" si="16"/>
        <v>-1.0823626487770472</v>
      </c>
      <c r="J80">
        <f t="shared" si="17"/>
        <v>1.0823626487770472</v>
      </c>
      <c r="K80">
        <f t="shared" si="18"/>
        <v>0.67739682866927498</v>
      </c>
      <c r="L80">
        <f t="shared" si="19"/>
        <v>0.32260317133072525</v>
      </c>
      <c r="M80">
        <f t="shared" si="20"/>
        <v>1.4762395654619005</v>
      </c>
      <c r="N80">
        <f t="shared" si="21"/>
        <v>3.0997835386274715</v>
      </c>
    </row>
    <row r="81" spans="1:14" x14ac:dyDescent="0.25">
      <c r="A81" s="4">
        <f>IF('True_Odds_Calculator_2-way'!A82="","",'True_Odds_Calculator_2-way'!A82)</f>
        <v>1.87</v>
      </c>
      <c r="B81" s="4">
        <f>IF('True_Odds_Calculator_2-way'!B82="","",'True_Odds_Calculator_2-way'!B82)</f>
        <v>2.04</v>
      </c>
      <c r="C81" s="4">
        <f t="shared" si="11"/>
        <v>0.53475935828876997</v>
      </c>
      <c r="D81">
        <f t="shared" si="12"/>
        <v>0.49019607843137253</v>
      </c>
      <c r="E81">
        <f t="shared" si="13"/>
        <v>2.4955436720142554E-2</v>
      </c>
      <c r="F81">
        <f t="shared" si="14"/>
        <v>-0.2371815036174898</v>
      </c>
      <c r="G81">
        <v>0</v>
      </c>
      <c r="H81">
        <f t="shared" si="15"/>
        <v>0.26213694033763235</v>
      </c>
      <c r="I81">
        <f t="shared" si="16"/>
        <v>-1.0512928338279499</v>
      </c>
      <c r="J81">
        <f t="shared" si="17"/>
        <v>1.0512928338279499</v>
      </c>
      <c r="K81">
        <f t="shared" si="18"/>
        <v>0.52229555266159289</v>
      </c>
      <c r="L81">
        <f t="shared" si="19"/>
        <v>0.47770444733840695</v>
      </c>
      <c r="M81">
        <f t="shared" si="20"/>
        <v>1.9146247654303168</v>
      </c>
      <c r="N81">
        <f t="shared" si="21"/>
        <v>2.0933445471810685</v>
      </c>
    </row>
    <row r="82" spans="1:14" x14ac:dyDescent="0.25">
      <c r="A82" s="4">
        <f>IF('True_Odds_Calculator_2-way'!A83="","",'True_Odds_Calculator_2-way'!A83)</f>
        <v>1.44</v>
      </c>
      <c r="B82" s="4">
        <f>IF('True_Odds_Calculator_2-way'!B83="","",'True_Odds_Calculator_2-way'!B83)</f>
        <v>2.92</v>
      </c>
      <c r="C82" s="4">
        <f t="shared" si="11"/>
        <v>0.69444444444444442</v>
      </c>
      <c r="D82">
        <f t="shared" si="12"/>
        <v>0.34246575342465752</v>
      </c>
      <c r="E82">
        <f t="shared" si="13"/>
        <v>3.6910197869101991E-2</v>
      </c>
      <c r="F82">
        <f t="shared" si="14"/>
        <v>-0.20091324200913241</v>
      </c>
      <c r="G82">
        <v>0</v>
      </c>
      <c r="H82">
        <f t="shared" si="15"/>
        <v>0.23782343987823437</v>
      </c>
      <c r="I82">
        <f t="shared" si="16"/>
        <v>-1.0879853497231116</v>
      </c>
      <c r="J82">
        <f t="shared" si="17"/>
        <v>1.0879853497231116</v>
      </c>
      <c r="K82">
        <f t="shared" si="18"/>
        <v>0.67626349767156446</v>
      </c>
      <c r="L82">
        <f t="shared" si="19"/>
        <v>0.32373650232843548</v>
      </c>
      <c r="M82">
        <f t="shared" si="20"/>
        <v>1.4787135538781691</v>
      </c>
      <c r="N82">
        <f t="shared" si="21"/>
        <v>3.0889318714683744</v>
      </c>
    </row>
    <row r="83" spans="1:14" x14ac:dyDescent="0.25">
      <c r="A83" s="4">
        <f>IF('True_Odds_Calculator_2-way'!A84="","",'True_Odds_Calculator_2-way'!A84)</f>
        <v>2.2200000000000002</v>
      </c>
      <c r="B83" s="4">
        <f>IF('True_Odds_Calculator_2-way'!B84="","",'True_Odds_Calculator_2-way'!B84)</f>
        <v>1.7</v>
      </c>
      <c r="C83" s="4">
        <f t="shared" si="11"/>
        <v>0.4504504504504504</v>
      </c>
      <c r="D83">
        <f t="shared" si="12"/>
        <v>0.58823529411764708</v>
      </c>
      <c r="E83">
        <f t="shared" si="13"/>
        <v>3.868574456809748E-2</v>
      </c>
      <c r="F83">
        <f t="shared" si="14"/>
        <v>-0.22628510863804985</v>
      </c>
      <c r="G83">
        <v>0</v>
      </c>
      <c r="H83">
        <f t="shared" si="15"/>
        <v>0.26497085320614733</v>
      </c>
      <c r="I83">
        <f t="shared" si="16"/>
        <v>-1.0821091383745125</v>
      </c>
      <c r="J83">
        <f t="shared" si="17"/>
        <v>1.0821091383745125</v>
      </c>
      <c r="K83">
        <f t="shared" si="18"/>
        <v>0.43100231571506481</v>
      </c>
      <c r="L83">
        <f t="shared" si="19"/>
        <v>0.56899768428493536</v>
      </c>
      <c r="M83">
        <f t="shared" si="20"/>
        <v>2.3201731488169055</v>
      </c>
      <c r="N83">
        <f t="shared" si="21"/>
        <v>1.7574763968621581</v>
      </c>
    </row>
    <row r="84" spans="1:14" x14ac:dyDescent="0.25">
      <c r="A84" s="4">
        <f>IF('True_Odds_Calculator_2-way'!A85="","",'True_Odds_Calculator_2-way'!A85)</f>
        <v>2.08</v>
      </c>
      <c r="B84" s="4">
        <f>IF('True_Odds_Calculator_2-way'!B85="","",'True_Odds_Calculator_2-way'!B85)</f>
        <v>1.84</v>
      </c>
      <c r="C84" s="4">
        <f t="shared" si="11"/>
        <v>0.48076923076923073</v>
      </c>
      <c r="D84">
        <f t="shared" si="12"/>
        <v>0.54347826086956519</v>
      </c>
      <c r="E84">
        <f t="shared" si="13"/>
        <v>2.4247491638795804E-2</v>
      </c>
      <c r="F84">
        <f t="shared" si="14"/>
        <v>-0.23704013377926436</v>
      </c>
      <c r="G84">
        <v>0</v>
      </c>
      <c r="H84">
        <f t="shared" si="15"/>
        <v>0.26128762541806017</v>
      </c>
      <c r="I84">
        <f t="shared" si="16"/>
        <v>-1.0499013139145197</v>
      </c>
      <c r="J84">
        <f t="shared" si="17"/>
        <v>1.0499013139145197</v>
      </c>
      <c r="K84">
        <f t="shared" si="18"/>
        <v>0.46862696659688596</v>
      </c>
      <c r="L84">
        <f t="shared" si="19"/>
        <v>0.53137303340311415</v>
      </c>
      <c r="M84">
        <f t="shared" si="20"/>
        <v>2.1338934190276815</v>
      </c>
      <c r="N84">
        <f t="shared" si="21"/>
        <v>1.8819171036881968</v>
      </c>
    </row>
    <row r="85" spans="1:14" x14ac:dyDescent="0.25">
      <c r="A85" s="4">
        <f>IF('True_Odds_Calculator_2-way'!A86="","",'True_Odds_Calculator_2-way'!A86)</f>
        <v>1.67</v>
      </c>
      <c r="B85" s="4">
        <f>IF('True_Odds_Calculator_2-way'!B86="","",'True_Odds_Calculator_2-way'!B86)</f>
        <v>2.33</v>
      </c>
      <c r="C85" s="4">
        <f t="shared" si="11"/>
        <v>0.5988023952095809</v>
      </c>
      <c r="D85">
        <f t="shared" si="12"/>
        <v>0.42918454935622319</v>
      </c>
      <c r="E85">
        <f t="shared" si="13"/>
        <v>2.7986944565804084E-2</v>
      </c>
      <c r="F85">
        <f t="shared" si="14"/>
        <v>-0.22900979157564694</v>
      </c>
      <c r="G85">
        <v>0</v>
      </c>
      <c r="H85">
        <f t="shared" si="15"/>
        <v>0.25699673614145102</v>
      </c>
      <c r="I85">
        <f t="shared" si="16"/>
        <v>-1.0593434317257451</v>
      </c>
      <c r="J85">
        <f t="shared" si="17"/>
        <v>1.0593434317257451</v>
      </c>
      <c r="K85">
        <f t="shared" si="18"/>
        <v>0.58487737574119503</v>
      </c>
      <c r="L85">
        <f t="shared" si="19"/>
        <v>0.41512262425880503</v>
      </c>
      <c r="M85">
        <f t="shared" si="20"/>
        <v>1.7097600992562489</v>
      </c>
      <c r="N85">
        <f t="shared" si="21"/>
        <v>2.408926764195241</v>
      </c>
    </row>
    <row r="86" spans="1:14" x14ac:dyDescent="0.25">
      <c r="A86" s="4">
        <f>IF('True_Odds_Calculator_2-way'!A87="","",'True_Odds_Calculator_2-way'!A87)</f>
        <v>1.78</v>
      </c>
      <c r="B86" s="4">
        <f>IF('True_Odds_Calculator_2-way'!B87="","",'True_Odds_Calculator_2-way'!B87)</f>
        <v>2.14</v>
      </c>
      <c r="C86" s="4">
        <f t="shared" si="11"/>
        <v>0.5617977528089888</v>
      </c>
      <c r="D86">
        <f t="shared" si="12"/>
        <v>0.46728971962616822</v>
      </c>
      <c r="E86">
        <f t="shared" si="13"/>
        <v>2.908747243515708E-2</v>
      </c>
      <c r="F86">
        <f t="shared" si="14"/>
        <v>-0.23343484196156661</v>
      </c>
      <c r="G86">
        <v>0</v>
      </c>
      <c r="H86">
        <f t="shared" si="15"/>
        <v>0.26252231439672374</v>
      </c>
      <c r="I86">
        <f t="shared" si="16"/>
        <v>-1.0604746049596299</v>
      </c>
      <c r="J86">
        <f t="shared" si="17"/>
        <v>1.0604746049596299</v>
      </c>
      <c r="K86">
        <f t="shared" si="18"/>
        <v>0.54729439241638145</v>
      </c>
      <c r="L86">
        <f t="shared" si="19"/>
        <v>0.45270560758361844</v>
      </c>
      <c r="M86">
        <f t="shared" si="20"/>
        <v>1.8271701918685113</v>
      </c>
      <c r="N86">
        <f t="shared" si="21"/>
        <v>2.2089410496539781</v>
      </c>
    </row>
    <row r="87" spans="1:14" x14ac:dyDescent="0.25">
      <c r="A87" s="4">
        <f>IF('True_Odds_Calculator_2-way'!A88="","",'True_Odds_Calculator_2-way'!A88)</f>
        <v>1.87</v>
      </c>
      <c r="B87" s="4">
        <f>IF('True_Odds_Calculator_2-way'!B88="","",'True_Odds_Calculator_2-way'!B88)</f>
        <v>2.04</v>
      </c>
      <c r="C87" s="4">
        <f t="shared" si="11"/>
        <v>0.53475935828876997</v>
      </c>
      <c r="D87">
        <f t="shared" si="12"/>
        <v>0.49019607843137253</v>
      </c>
      <c r="E87">
        <f t="shared" si="13"/>
        <v>2.4955436720142554E-2</v>
      </c>
      <c r="F87">
        <f t="shared" si="14"/>
        <v>-0.2371815036174898</v>
      </c>
      <c r="G87">
        <v>0</v>
      </c>
      <c r="H87">
        <f t="shared" si="15"/>
        <v>0.26213694033763235</v>
      </c>
      <c r="I87">
        <f t="shared" si="16"/>
        <v>-1.0512928338279499</v>
      </c>
      <c r="J87">
        <f t="shared" si="17"/>
        <v>1.0512928338279499</v>
      </c>
      <c r="K87">
        <f t="shared" si="18"/>
        <v>0.52229555266159289</v>
      </c>
      <c r="L87">
        <f t="shared" si="19"/>
        <v>0.47770444733840695</v>
      </c>
      <c r="M87">
        <f t="shared" si="20"/>
        <v>1.9146247654303168</v>
      </c>
      <c r="N87">
        <f t="shared" si="21"/>
        <v>2.0933445471810685</v>
      </c>
    </row>
    <row r="88" spans="1:14" x14ac:dyDescent="0.25">
      <c r="A88" s="4">
        <f>IF('True_Odds_Calculator_2-way'!A89="","",'True_Odds_Calculator_2-way'!A89)</f>
        <v>1.42</v>
      </c>
      <c r="B88" s="4">
        <f>IF('True_Odds_Calculator_2-way'!B89="","",'True_Odds_Calculator_2-way'!B89)</f>
        <v>2.96</v>
      </c>
      <c r="C88" s="4">
        <f t="shared" si="11"/>
        <v>0.70422535211267612</v>
      </c>
      <c r="D88">
        <f t="shared" si="12"/>
        <v>0.33783783783783783</v>
      </c>
      <c r="E88">
        <f t="shared" si="13"/>
        <v>4.2063189950513946E-2</v>
      </c>
      <c r="F88">
        <f t="shared" si="14"/>
        <v>-0.19585078035782255</v>
      </c>
      <c r="G88">
        <v>0</v>
      </c>
      <c r="H88">
        <f t="shared" si="15"/>
        <v>0.23791397030833653</v>
      </c>
      <c r="I88">
        <f t="shared" si="16"/>
        <v>-1.1021667854435138</v>
      </c>
      <c r="J88">
        <f t="shared" si="17"/>
        <v>1.1021667854435138</v>
      </c>
      <c r="K88">
        <f t="shared" si="18"/>
        <v>0.68356902741746728</v>
      </c>
      <c r="L88">
        <f t="shared" si="19"/>
        <v>0.31643097258253272</v>
      </c>
      <c r="M88">
        <f t="shared" si="20"/>
        <v>1.4629100498862757</v>
      </c>
      <c r="N88">
        <f t="shared" si="21"/>
        <v>3.1602468994692869</v>
      </c>
    </row>
    <row r="89" spans="1:14" x14ac:dyDescent="0.25">
      <c r="A89" s="4">
        <f>IF('True_Odds_Calculator_2-way'!A90="","",'True_Odds_Calculator_2-way'!A90)</f>
        <v>1.74</v>
      </c>
      <c r="B89" s="4">
        <f>IF('True_Odds_Calculator_2-way'!B90="","",'True_Odds_Calculator_2-way'!B90)</f>
        <v>2.17</v>
      </c>
      <c r="C89" s="4">
        <f t="shared" si="11"/>
        <v>0.57471264367816088</v>
      </c>
      <c r="D89">
        <f t="shared" si="12"/>
        <v>0.46082949308755761</v>
      </c>
      <c r="E89">
        <f t="shared" si="13"/>
        <v>3.5542136765718491E-2</v>
      </c>
      <c r="F89">
        <f t="shared" si="14"/>
        <v>-0.22930239949149844</v>
      </c>
      <c r="G89">
        <v>0</v>
      </c>
      <c r="H89">
        <f t="shared" si="15"/>
        <v>0.26484453625721699</v>
      </c>
      <c r="I89">
        <f t="shared" si="16"/>
        <v>-1.0747098003652684</v>
      </c>
      <c r="J89">
        <f t="shared" si="17"/>
        <v>1.0747098003652684</v>
      </c>
      <c r="K89">
        <f t="shared" si="18"/>
        <v>0.55701454614825729</v>
      </c>
      <c r="L89">
        <f t="shared" si="19"/>
        <v>0.44298545385174265</v>
      </c>
      <c r="M89">
        <f t="shared" si="20"/>
        <v>1.7952852522702987</v>
      </c>
      <c r="N89">
        <f t="shared" si="21"/>
        <v>2.2574104664273644</v>
      </c>
    </row>
    <row r="90" spans="1:14" x14ac:dyDescent="0.25">
      <c r="A90" s="4">
        <f>IF('True_Odds_Calculator_2-way'!A91="","",'True_Odds_Calculator_2-way'!A91)</f>
        <v>2.08</v>
      </c>
      <c r="B90" s="4">
        <f>IF('True_Odds_Calculator_2-way'!B91="","",'True_Odds_Calculator_2-way'!B91)</f>
        <v>1.81</v>
      </c>
      <c r="C90" s="4">
        <f t="shared" si="11"/>
        <v>0.48076923076923073</v>
      </c>
      <c r="D90">
        <f t="shared" si="12"/>
        <v>0.5524861878453039</v>
      </c>
      <c r="E90">
        <f t="shared" si="13"/>
        <v>3.3255418614534626E-2</v>
      </c>
      <c r="F90">
        <f t="shared" si="14"/>
        <v>-0.23236294092647691</v>
      </c>
      <c r="G90">
        <v>0</v>
      </c>
      <c r="H90">
        <f t="shared" si="15"/>
        <v>0.26561835954101148</v>
      </c>
      <c r="I90">
        <f t="shared" si="16"/>
        <v>-1.0691671651659735</v>
      </c>
      <c r="J90">
        <f t="shared" si="17"/>
        <v>1.0691671651659735</v>
      </c>
      <c r="K90">
        <f t="shared" si="18"/>
        <v>0.4641016151377545</v>
      </c>
      <c r="L90">
        <f t="shared" si="19"/>
        <v>0.5358983848622455</v>
      </c>
      <c r="M90">
        <f t="shared" si="20"/>
        <v>2.1547005383792519</v>
      </c>
      <c r="N90">
        <f t="shared" si="21"/>
        <v>1.8660254037844384</v>
      </c>
    </row>
    <row r="91" spans="1:14" x14ac:dyDescent="0.25">
      <c r="A91" s="4">
        <f>IF('True_Odds_Calculator_2-way'!A92="","",'True_Odds_Calculator_2-way'!A92)</f>
        <v>1.43</v>
      </c>
      <c r="B91" s="4">
        <f>IF('True_Odds_Calculator_2-way'!B92="","",'True_Odds_Calculator_2-way'!B92)</f>
        <v>2.94</v>
      </c>
      <c r="C91" s="4">
        <f t="shared" si="11"/>
        <v>0.69930069930069938</v>
      </c>
      <c r="D91">
        <f t="shared" si="12"/>
        <v>0.3401360544217687</v>
      </c>
      <c r="E91">
        <f t="shared" si="13"/>
        <v>3.9436753722468021E-2</v>
      </c>
      <c r="F91">
        <f t="shared" si="14"/>
        <v>-0.19842062699205554</v>
      </c>
      <c r="G91">
        <v>0</v>
      </c>
      <c r="H91">
        <f t="shared" si="15"/>
        <v>0.23785738071452359</v>
      </c>
      <c r="I91">
        <f t="shared" si="16"/>
        <v>-1.0948759274783448</v>
      </c>
      <c r="J91">
        <f t="shared" si="17"/>
        <v>1.0948759274783448</v>
      </c>
      <c r="K91">
        <f t="shared" si="18"/>
        <v>0.67990364324342045</v>
      </c>
      <c r="L91">
        <f t="shared" si="19"/>
        <v>0.3200963567565796</v>
      </c>
      <c r="M91">
        <f t="shared" si="20"/>
        <v>1.4707966488156881</v>
      </c>
      <c r="N91">
        <f t="shared" si="21"/>
        <v>3.1240592993079885</v>
      </c>
    </row>
    <row r="92" spans="1:14" x14ac:dyDescent="0.25">
      <c r="A92" s="4">
        <f>IF('True_Odds_Calculator_2-way'!A93="","",'True_Odds_Calculator_2-way'!A93)</f>
        <v>2.25</v>
      </c>
      <c r="B92" s="4">
        <f>IF('True_Odds_Calculator_2-way'!B93="","",'True_Odds_Calculator_2-way'!B93)</f>
        <v>1.69</v>
      </c>
      <c r="C92" s="4">
        <f t="shared" si="11"/>
        <v>0.44444444444444442</v>
      </c>
      <c r="D92">
        <f t="shared" si="12"/>
        <v>0.59171597633136097</v>
      </c>
      <c r="E92">
        <f t="shared" si="13"/>
        <v>3.6160420775805502E-2</v>
      </c>
      <c r="F92">
        <f t="shared" si="14"/>
        <v>-0.22682445759368819</v>
      </c>
      <c r="G92">
        <v>0</v>
      </c>
      <c r="H92">
        <f t="shared" si="15"/>
        <v>0.26298487836949375</v>
      </c>
      <c r="I92">
        <f t="shared" si="16"/>
        <v>-1.0767638041163314</v>
      </c>
      <c r="J92">
        <f t="shared" si="17"/>
        <v>1.0767638041163314</v>
      </c>
      <c r="K92">
        <f t="shared" si="18"/>
        <v>0.42626568044702751</v>
      </c>
      <c r="L92">
        <f t="shared" si="19"/>
        <v>0.57373431955297227</v>
      </c>
      <c r="M92">
        <f t="shared" si="20"/>
        <v>2.3459547551454145</v>
      </c>
      <c r="N92">
        <f t="shared" si="21"/>
        <v>1.7429670248402687</v>
      </c>
    </row>
    <row r="93" spans="1:14" x14ac:dyDescent="0.25">
      <c r="A93" s="4">
        <f>IF('True_Odds_Calculator_2-way'!A94="","",'True_Odds_Calculator_2-way'!A94)</f>
        <v>1.61</v>
      </c>
      <c r="B93" s="4">
        <f>IF('True_Odds_Calculator_2-way'!B94="","",'True_Odds_Calculator_2-way'!B94)</f>
        <v>2.41</v>
      </c>
      <c r="C93" s="4">
        <f t="shared" si="11"/>
        <v>0.6211180124223602</v>
      </c>
      <c r="D93">
        <f t="shared" si="12"/>
        <v>0.41493775933609955</v>
      </c>
      <c r="E93">
        <f t="shared" si="13"/>
        <v>3.6055771758459754E-2</v>
      </c>
      <c r="F93">
        <f t="shared" si="14"/>
        <v>-0.22166954459936605</v>
      </c>
      <c r="G93">
        <v>0</v>
      </c>
      <c r="H93">
        <f t="shared" si="15"/>
        <v>0.25772531635782581</v>
      </c>
      <c r="I93">
        <f t="shared" si="16"/>
        <v>-1.0782650440285155</v>
      </c>
      <c r="J93">
        <f t="shared" si="17"/>
        <v>1.0782650440285155</v>
      </c>
      <c r="K93">
        <f t="shared" si="18"/>
        <v>0.60323029453884203</v>
      </c>
      <c r="L93">
        <f t="shared" si="19"/>
        <v>0.39676970546115803</v>
      </c>
      <c r="M93">
        <f t="shared" si="20"/>
        <v>1.6577416768573945</v>
      </c>
      <c r="N93">
        <f t="shared" si="21"/>
        <v>2.5203537120802069</v>
      </c>
    </row>
    <row r="94" spans="1:14" x14ac:dyDescent="0.25">
      <c r="A94" s="4">
        <f>IF('True_Odds_Calculator_2-way'!A95="","",'True_Odds_Calculator_2-way'!A95)</f>
        <v>2.35</v>
      </c>
      <c r="B94" s="4">
        <f>IF('True_Odds_Calculator_2-way'!B95="","",'True_Odds_Calculator_2-way'!B95)</f>
        <v>1.65</v>
      </c>
      <c r="C94" s="4">
        <f t="shared" si="11"/>
        <v>0.42553191489361702</v>
      </c>
      <c r="D94">
        <f t="shared" si="12"/>
        <v>0.60606060606060608</v>
      </c>
      <c r="E94">
        <f t="shared" si="13"/>
        <v>3.1592520954223158E-2</v>
      </c>
      <c r="F94">
        <f t="shared" si="14"/>
        <v>-0.22630560928433263</v>
      </c>
      <c r="G94">
        <v>0</v>
      </c>
      <c r="H94">
        <f t="shared" si="15"/>
        <v>0.25789813023855579</v>
      </c>
      <c r="I94">
        <f t="shared" si="16"/>
        <v>-1.0675210253672478</v>
      </c>
      <c r="J94">
        <f t="shared" si="17"/>
        <v>1.0675210253672478</v>
      </c>
      <c r="K94">
        <f t="shared" si="18"/>
        <v>0.40964242822822811</v>
      </c>
      <c r="L94">
        <f t="shared" si="19"/>
        <v>0.59035757177177173</v>
      </c>
      <c r="M94">
        <f t="shared" si="20"/>
        <v>2.4411533842457849</v>
      </c>
      <c r="N94">
        <f t="shared" si="21"/>
        <v>1.6938886664887112</v>
      </c>
    </row>
    <row r="95" spans="1:14" x14ac:dyDescent="0.25">
      <c r="A95" s="4">
        <f>IF('True_Odds_Calculator_2-way'!A96="","",'True_Odds_Calculator_2-way'!A96)</f>
        <v>2.09</v>
      </c>
      <c r="B95" s="4">
        <f>IF('True_Odds_Calculator_2-way'!B96="","",'True_Odds_Calculator_2-way'!B96)</f>
        <v>1.8</v>
      </c>
      <c r="C95" s="4">
        <f t="shared" si="11"/>
        <v>0.47846889952153115</v>
      </c>
      <c r="D95">
        <f t="shared" si="12"/>
        <v>0.55555555555555558</v>
      </c>
      <c r="E95">
        <f t="shared" si="13"/>
        <v>3.4024455077086735E-2</v>
      </c>
      <c r="F95">
        <f t="shared" si="14"/>
        <v>-0.23179160021265277</v>
      </c>
      <c r="G95">
        <v>0</v>
      </c>
      <c r="H95">
        <f t="shared" si="15"/>
        <v>0.26581605528973956</v>
      </c>
      <c r="I95">
        <f t="shared" si="16"/>
        <v>-1.0708823421952987</v>
      </c>
      <c r="J95">
        <f t="shared" si="17"/>
        <v>1.0708823421952987</v>
      </c>
      <c r="K95">
        <f t="shared" si="18"/>
        <v>0.46141173239413841</v>
      </c>
      <c r="L95">
        <f t="shared" si="19"/>
        <v>0.53858826760586154</v>
      </c>
      <c r="M95">
        <f t="shared" si="20"/>
        <v>2.1672617529928755</v>
      </c>
      <c r="N95">
        <f t="shared" si="21"/>
        <v>1.8567058737562385</v>
      </c>
    </row>
    <row r="96" spans="1:14" x14ac:dyDescent="0.25">
      <c r="A96" s="4">
        <f>IF('True_Odds_Calculator_2-way'!A97="","",'True_Odds_Calculator_2-way'!A97)</f>
        <v>1.76</v>
      </c>
      <c r="B96" s="4">
        <f>IF('True_Odds_Calculator_2-way'!B97="","",'True_Odds_Calculator_2-way'!B97)</f>
        <v>2.16</v>
      </c>
      <c r="C96" s="4">
        <f t="shared" si="11"/>
        <v>0.56818181818181823</v>
      </c>
      <c r="D96">
        <f t="shared" si="12"/>
        <v>0.46296296296296291</v>
      </c>
      <c r="E96">
        <f t="shared" si="13"/>
        <v>3.1144781144781142E-2</v>
      </c>
      <c r="F96">
        <f t="shared" si="14"/>
        <v>-0.23190235690235683</v>
      </c>
      <c r="G96">
        <v>0</v>
      </c>
      <c r="H96">
        <f t="shared" si="15"/>
        <v>0.26304713804713803</v>
      </c>
      <c r="I96">
        <f t="shared" si="16"/>
        <v>-1.0650358071057626</v>
      </c>
      <c r="J96">
        <f t="shared" si="17"/>
        <v>1.0650358071057626</v>
      </c>
      <c r="K96">
        <f t="shared" si="18"/>
        <v>0.55266108113889945</v>
      </c>
      <c r="L96">
        <f t="shared" si="19"/>
        <v>0.44733891886110039</v>
      </c>
      <c r="M96">
        <f t="shared" si="20"/>
        <v>1.8094272134003797</v>
      </c>
      <c r="N96">
        <f t="shared" si="21"/>
        <v>2.2354415362426847</v>
      </c>
    </row>
    <row r="97" spans="1:14" x14ac:dyDescent="0.25">
      <c r="A97" s="4">
        <f>IF('True_Odds_Calculator_2-way'!A98="","",'True_Odds_Calculator_2-way'!A98)</f>
        <v>2.6</v>
      </c>
      <c r="B97" s="4">
        <f>IF('True_Odds_Calculator_2-way'!B98="","",'True_Odds_Calculator_2-way'!B98)</f>
        <v>1.54</v>
      </c>
      <c r="C97" s="4">
        <f t="shared" si="11"/>
        <v>0.38461538461538458</v>
      </c>
      <c r="D97">
        <f t="shared" si="12"/>
        <v>0.64935064935064934</v>
      </c>
      <c r="E97">
        <f t="shared" si="13"/>
        <v>3.3966033966033926E-2</v>
      </c>
      <c r="F97">
        <f t="shared" si="14"/>
        <v>-0.2157842157842158</v>
      </c>
      <c r="G97">
        <v>0</v>
      </c>
      <c r="H97">
        <f t="shared" si="15"/>
        <v>0.24975024975024973</v>
      </c>
      <c r="I97">
        <f t="shared" si="16"/>
        <v>-1.075828707279838</v>
      </c>
      <c r="J97">
        <f t="shared" si="17"/>
        <v>1.075828707279838</v>
      </c>
      <c r="K97">
        <f t="shared" si="18"/>
        <v>0.36746792744318868</v>
      </c>
      <c r="L97">
        <f t="shared" si="19"/>
        <v>0.63253207255681121</v>
      </c>
      <c r="M97">
        <f t="shared" si="20"/>
        <v>2.7213259316477414</v>
      </c>
      <c r="N97">
        <f t="shared" si="21"/>
        <v>1.5809475019311128</v>
      </c>
    </row>
    <row r="98" spans="1:14" x14ac:dyDescent="0.25">
      <c r="A98" s="4">
        <f>IF('True_Odds_Calculator_2-way'!A99="","",'True_Odds_Calculator_2-way'!A99)</f>
        <v>2.84</v>
      </c>
      <c r="B98" s="4">
        <f>IF('True_Odds_Calculator_2-way'!B99="","",'True_Odds_Calculator_2-way'!B99)</f>
        <v>1.47</v>
      </c>
      <c r="C98" s="4">
        <f t="shared" si="11"/>
        <v>0.35211267605633806</v>
      </c>
      <c r="D98">
        <f t="shared" si="12"/>
        <v>0.68027210884353739</v>
      </c>
      <c r="E98">
        <f t="shared" si="13"/>
        <v>3.2384784899875507E-2</v>
      </c>
      <c r="F98">
        <f t="shared" si="14"/>
        <v>-0.20714764779151096</v>
      </c>
      <c r="G98">
        <v>0</v>
      </c>
      <c r="H98">
        <f t="shared" si="15"/>
        <v>0.23953243269138644</v>
      </c>
      <c r="I98">
        <f t="shared" si="16"/>
        <v>-1.0753309840483507</v>
      </c>
      <c r="J98">
        <f t="shared" si="17"/>
        <v>1.0753309840483507</v>
      </c>
      <c r="K98">
        <f t="shared" si="18"/>
        <v>0.33572717883577641</v>
      </c>
      <c r="L98">
        <f t="shared" si="19"/>
        <v>0.66427282116422348</v>
      </c>
      <c r="M98">
        <f t="shared" si="20"/>
        <v>2.9786090106489649</v>
      </c>
      <c r="N98">
        <f t="shared" si="21"/>
        <v>1.5054055625027252</v>
      </c>
    </row>
    <row r="99" spans="1:14" x14ac:dyDescent="0.25">
      <c r="A99" s="4">
        <f>IF('True_Odds_Calculator_2-way'!A100="","",'True_Odds_Calculator_2-way'!A100)</f>
        <v>2.4700000000000002</v>
      </c>
      <c r="B99" s="4">
        <f>IF('True_Odds_Calculator_2-way'!B100="","",'True_Odds_Calculator_2-way'!B100)</f>
        <v>1.59</v>
      </c>
      <c r="C99" s="4">
        <f t="shared" si="11"/>
        <v>0.40485829959514169</v>
      </c>
      <c r="D99">
        <f t="shared" si="12"/>
        <v>0.62893081761006286</v>
      </c>
      <c r="E99">
        <f t="shared" si="13"/>
        <v>3.37891172052045E-2</v>
      </c>
      <c r="F99">
        <f t="shared" si="14"/>
        <v>-0.22083874417538774</v>
      </c>
      <c r="G99">
        <v>0</v>
      </c>
      <c r="H99">
        <f t="shared" si="15"/>
        <v>0.25462786138059224</v>
      </c>
      <c r="I99">
        <f t="shared" si="16"/>
        <v>-1.0737800400040409</v>
      </c>
      <c r="J99">
        <f t="shared" si="17"/>
        <v>1.0737800400040409</v>
      </c>
      <c r="K99">
        <f t="shared" si="18"/>
        <v>0.38782889624489203</v>
      </c>
      <c r="L99">
        <f t="shared" si="19"/>
        <v>0.61217110375510797</v>
      </c>
      <c r="M99">
        <f t="shared" si="20"/>
        <v>2.5784566588059405</v>
      </c>
      <c r="N99">
        <f t="shared" si="21"/>
        <v>1.6335302236023845</v>
      </c>
    </row>
    <row r="100" spans="1:14" x14ac:dyDescent="0.25">
      <c r="A100" s="4">
        <f>IF('True_Odds_Calculator_2-way'!A101="","",'True_Odds_Calculator_2-way'!A101)</f>
        <v>2.1800000000000002</v>
      </c>
      <c r="B100" s="4">
        <f>IF('True_Odds_Calculator_2-way'!B101="","",'True_Odds_Calculator_2-way'!B101)</f>
        <v>1.67</v>
      </c>
      <c r="C100" s="4">
        <f t="shared" si="11"/>
        <v>0.4587155963302752</v>
      </c>
      <c r="D100">
        <f t="shared" si="12"/>
        <v>0.5988023952095809</v>
      </c>
      <c r="E100">
        <f t="shared" si="13"/>
        <v>5.7517991539856039E-2</v>
      </c>
      <c r="F100">
        <f t="shared" si="14"/>
        <v>-0.21716200626270399</v>
      </c>
      <c r="G100">
        <v>0</v>
      </c>
      <c r="H100">
        <f t="shared" si="15"/>
        <v>0.27467999780256003</v>
      </c>
      <c r="I100">
        <f t="shared" si="16"/>
        <v>-1.1246608955715616</v>
      </c>
      <c r="J100">
        <f t="shared" si="17"/>
        <v>1.1246608955715616</v>
      </c>
      <c r="K100">
        <f t="shared" si="18"/>
        <v>0.42971941968407174</v>
      </c>
      <c r="L100">
        <f t="shared" si="19"/>
        <v>0.57028058031592832</v>
      </c>
      <c r="M100">
        <f t="shared" si="20"/>
        <v>2.327099856774443</v>
      </c>
      <c r="N100">
        <f t="shared" si="21"/>
        <v>1.7535228000329461</v>
      </c>
    </row>
    <row r="101" spans="1:14" x14ac:dyDescent="0.25">
      <c r="A101" s="4">
        <f>IF('True_Odds_Calculator_2-way'!A102="","",'True_Odds_Calculator_2-way'!A102)</f>
        <v>2.31</v>
      </c>
      <c r="B101" s="4">
        <f>IF('True_Odds_Calculator_2-way'!B102="","",'True_Odds_Calculator_2-way'!B102)</f>
        <v>1.6</v>
      </c>
      <c r="C101" s="4">
        <f t="shared" si="11"/>
        <v>0.4329004329004329</v>
      </c>
      <c r="D101">
        <f t="shared" si="12"/>
        <v>0.625</v>
      </c>
      <c r="E101">
        <f t="shared" si="13"/>
        <v>5.7900432900432897E-2</v>
      </c>
      <c r="F101">
        <f t="shared" si="14"/>
        <v>-0.21266233766233766</v>
      </c>
      <c r="G101">
        <v>0</v>
      </c>
      <c r="H101">
        <f t="shared" si="15"/>
        <v>0.27056277056277056</v>
      </c>
      <c r="I101">
        <f t="shared" si="16"/>
        <v>-1.1279470869873538</v>
      </c>
      <c r="J101">
        <f t="shared" si="17"/>
        <v>1.1279470869873538</v>
      </c>
      <c r="K101">
        <f t="shared" si="18"/>
        <v>0.4036146624958592</v>
      </c>
      <c r="L101">
        <f t="shared" si="19"/>
        <v>0.5963853375041408</v>
      </c>
      <c r="M101">
        <f t="shared" si="20"/>
        <v>2.4776106839534338</v>
      </c>
      <c r="N101">
        <f t="shared" si="21"/>
        <v>1.6767682521924121</v>
      </c>
    </row>
    <row r="102" spans="1:14" x14ac:dyDescent="0.25">
      <c r="A102" s="4">
        <f>IF('True_Odds_Calculator_2-way'!A103="","",'True_Odds_Calculator_2-way'!A103)</f>
        <v>2.2400000000000002</v>
      </c>
      <c r="B102" s="4">
        <f>IF('True_Odds_Calculator_2-way'!B103="","",'True_Odds_Calculator_2-way'!B103)</f>
        <v>1.64</v>
      </c>
      <c r="C102" s="4">
        <f t="shared" si="11"/>
        <v>0.4464285714285714</v>
      </c>
      <c r="D102">
        <f t="shared" si="12"/>
        <v>0.6097560975609756</v>
      </c>
      <c r="E102">
        <f t="shared" si="13"/>
        <v>5.6184668989546882E-2</v>
      </c>
      <c r="F102">
        <f t="shared" si="14"/>
        <v>-0.21602787456446004</v>
      </c>
      <c r="G102">
        <v>0</v>
      </c>
      <c r="H102">
        <f t="shared" si="15"/>
        <v>0.27221254355400692</v>
      </c>
      <c r="I102">
        <f t="shared" si="16"/>
        <v>-1.1225331376673426</v>
      </c>
      <c r="J102">
        <f t="shared" si="17"/>
        <v>1.1225331376673426</v>
      </c>
      <c r="K102">
        <f t="shared" si="18"/>
        <v>0.41807049675467262</v>
      </c>
      <c r="L102">
        <f t="shared" si="19"/>
        <v>0.58192950324532755</v>
      </c>
      <c r="M102">
        <f t="shared" si="20"/>
        <v>2.3919410907075047</v>
      </c>
      <c r="N102">
        <f t="shared" si="21"/>
        <v>1.7184212081070993</v>
      </c>
    </row>
    <row r="103" spans="1:14" x14ac:dyDescent="0.25">
      <c r="A103" s="4">
        <f>IF('True_Odds_Calculator_2-way'!A104="","",'True_Odds_Calculator_2-way'!A104)</f>
        <v>2.0299999999999998</v>
      </c>
      <c r="B103" s="4">
        <f>IF('True_Odds_Calculator_2-way'!B104="","",'True_Odds_Calculator_2-way'!B104)</f>
        <v>1.78</v>
      </c>
      <c r="C103" s="4">
        <f t="shared" si="11"/>
        <v>0.49261083743842371</v>
      </c>
      <c r="D103">
        <f t="shared" si="12"/>
        <v>0.5617977528089888</v>
      </c>
      <c r="E103">
        <f t="shared" si="13"/>
        <v>5.4408590247412514E-2</v>
      </c>
      <c r="F103">
        <f t="shared" si="14"/>
        <v>-0.22233907123484808</v>
      </c>
      <c r="G103">
        <v>0</v>
      </c>
      <c r="H103">
        <f t="shared" si="15"/>
        <v>0.27674766148226054</v>
      </c>
      <c r="I103">
        <f t="shared" si="16"/>
        <v>-1.1156657127357013</v>
      </c>
      <c r="J103">
        <f t="shared" si="17"/>
        <v>1.1156657127357013</v>
      </c>
      <c r="K103">
        <f t="shared" si="18"/>
        <v>0.46530333444744953</v>
      </c>
      <c r="L103">
        <f t="shared" si="19"/>
        <v>0.53469666555255058</v>
      </c>
      <c r="M103">
        <f t="shared" si="20"/>
        <v>2.149135684117772</v>
      </c>
      <c r="N103">
        <f t="shared" si="21"/>
        <v>1.8702192559338466</v>
      </c>
    </row>
    <row r="104" spans="1:14" x14ac:dyDescent="0.25">
      <c r="A104" s="4">
        <f>IF('True_Odds_Calculator_2-way'!A105="","",'True_Odds_Calculator_2-way'!A105)</f>
        <v>1.75</v>
      </c>
      <c r="B104" s="4">
        <f>IF('True_Odds_Calculator_2-way'!B105="","",'True_Odds_Calculator_2-way'!B105)</f>
        <v>2.06</v>
      </c>
      <c r="C104" s="4">
        <f t="shared" si="11"/>
        <v>0.5714285714285714</v>
      </c>
      <c r="D104">
        <f t="shared" si="12"/>
        <v>0.4854368932038835</v>
      </c>
      <c r="E104">
        <f t="shared" si="13"/>
        <v>5.6865464632454898E-2</v>
      </c>
      <c r="F104">
        <f t="shared" si="14"/>
        <v>-0.22052704576976423</v>
      </c>
      <c r="G104">
        <v>0</v>
      </c>
      <c r="H104">
        <f t="shared" si="15"/>
        <v>0.27739251040221913</v>
      </c>
      <c r="I104">
        <f t="shared" si="16"/>
        <v>-1.1215443081840883</v>
      </c>
      <c r="J104">
        <f t="shared" si="17"/>
        <v>1.1215443081840883</v>
      </c>
      <c r="K104">
        <f t="shared" si="18"/>
        <v>0.54313637094725686</v>
      </c>
      <c r="L104">
        <f t="shared" si="19"/>
        <v>0.4568636290527433</v>
      </c>
      <c r="M104">
        <f t="shared" si="20"/>
        <v>1.8411582311380661</v>
      </c>
      <c r="N104">
        <f t="shared" si="21"/>
        <v>2.1888369666751335</v>
      </c>
    </row>
    <row r="105" spans="1:14" x14ac:dyDescent="0.25">
      <c r="A105" s="4">
        <f>IF('True_Odds_Calculator_2-way'!A106="","",'True_Odds_Calculator_2-way'!A106)</f>
        <v>1.77</v>
      </c>
      <c r="B105" s="4">
        <f>IF('True_Odds_Calculator_2-way'!B106="","",'True_Odds_Calculator_2-way'!B106)</f>
        <v>2.0299999999999998</v>
      </c>
      <c r="C105" s="4">
        <f t="shared" si="11"/>
        <v>0.56497175141242939</v>
      </c>
      <c r="D105">
        <f t="shared" si="12"/>
        <v>0.49261083743842371</v>
      </c>
      <c r="E105">
        <f t="shared" si="13"/>
        <v>5.7582588850852989E-2</v>
      </c>
      <c r="F105">
        <f t="shared" si="14"/>
        <v>-0.22072861874147676</v>
      </c>
      <c r="G105">
        <v>0</v>
      </c>
      <c r="H105">
        <f t="shared" si="15"/>
        <v>0.2783112075923298</v>
      </c>
      <c r="I105">
        <f t="shared" si="16"/>
        <v>-1.1228869254216181</v>
      </c>
      <c r="J105">
        <f t="shared" si="17"/>
        <v>1.1228869254216181</v>
      </c>
      <c r="K105">
        <f t="shared" si="18"/>
        <v>0.53630145941582608</v>
      </c>
      <c r="L105">
        <f t="shared" si="19"/>
        <v>0.46369854058417398</v>
      </c>
      <c r="M105">
        <f t="shared" si="20"/>
        <v>1.8646229325746457</v>
      </c>
      <c r="N105">
        <f t="shared" si="21"/>
        <v>2.1565735331842664</v>
      </c>
    </row>
    <row r="106" spans="1:14" x14ac:dyDescent="0.25">
      <c r="A106" s="4">
        <f>IF('True_Odds_Calculator_2-way'!A107="","",'True_Odds_Calculator_2-way'!A107)</f>
        <v>1.83</v>
      </c>
      <c r="B106" s="4">
        <f>IF('True_Odds_Calculator_2-way'!B107="","",'True_Odds_Calculator_2-way'!B107)</f>
        <v>2</v>
      </c>
      <c r="C106" s="4">
        <f t="shared" si="11"/>
        <v>0.54644808743169393</v>
      </c>
      <c r="D106">
        <f t="shared" si="12"/>
        <v>0.5</v>
      </c>
      <c r="E106">
        <f t="shared" si="13"/>
        <v>4.644808743169393E-2</v>
      </c>
      <c r="F106">
        <f t="shared" si="14"/>
        <v>-0.22677595628415304</v>
      </c>
      <c r="G106">
        <v>0</v>
      </c>
      <c r="H106">
        <f t="shared" si="15"/>
        <v>0.27322404371584696</v>
      </c>
      <c r="I106">
        <f t="shared" si="16"/>
        <v>-1.0976425998969033</v>
      </c>
      <c r="J106">
        <f t="shared" si="17"/>
        <v>1.0976425998969033</v>
      </c>
      <c r="K106">
        <f t="shared" si="18"/>
        <v>0.52327436520923598</v>
      </c>
      <c r="L106">
        <f t="shared" si="19"/>
        <v>0.47672563479076407</v>
      </c>
      <c r="M106">
        <f t="shared" si="20"/>
        <v>1.9110433579144297</v>
      </c>
      <c r="N106">
        <f t="shared" si="21"/>
        <v>2.0976425998969033</v>
      </c>
    </row>
    <row r="107" spans="1:14" x14ac:dyDescent="0.25">
      <c r="A107" s="4">
        <f>IF('True_Odds_Calculator_2-way'!A108="","",'True_Odds_Calculator_2-way'!A108)</f>
        <v>1.92</v>
      </c>
      <c r="B107" s="4">
        <f>IF('True_Odds_Calculator_2-way'!B108="","",'True_Odds_Calculator_2-way'!B108)</f>
        <v>1.9</v>
      </c>
      <c r="C107" s="4">
        <f t="shared" si="11"/>
        <v>0.52083333333333337</v>
      </c>
      <c r="D107">
        <f t="shared" si="12"/>
        <v>0.52631578947368418</v>
      </c>
      <c r="E107">
        <f t="shared" si="13"/>
        <v>4.7149122807017552E-2</v>
      </c>
      <c r="F107">
        <f t="shared" si="14"/>
        <v>-0.22697368421052633</v>
      </c>
      <c r="G107">
        <v>0</v>
      </c>
      <c r="H107">
        <f t="shared" si="15"/>
        <v>0.27412280701754388</v>
      </c>
      <c r="I107">
        <f t="shared" si="16"/>
        <v>-1.0989674556596449</v>
      </c>
      <c r="J107">
        <f t="shared" si="17"/>
        <v>1.0989674556596449</v>
      </c>
      <c r="K107">
        <f t="shared" si="18"/>
        <v>0.49725266430930348</v>
      </c>
      <c r="L107">
        <f t="shared" si="19"/>
        <v>0.50274733569069663</v>
      </c>
      <c r="M107">
        <f t="shared" si="20"/>
        <v>2.0110500592068727</v>
      </c>
      <c r="N107">
        <f t="shared" si="21"/>
        <v>1.9890707100936806</v>
      </c>
    </row>
    <row r="108" spans="1:14" x14ac:dyDescent="0.25">
      <c r="A108" s="4">
        <f>IF('True_Odds_Calculator_2-way'!A109="","",'True_Odds_Calculator_2-way'!A109)</f>
        <v>1.83</v>
      </c>
      <c r="B108" s="4">
        <f>IF('True_Odds_Calculator_2-way'!B109="","",'True_Odds_Calculator_2-way'!B109)</f>
        <v>2</v>
      </c>
      <c r="C108" s="4">
        <f t="shared" si="11"/>
        <v>0.54644808743169393</v>
      </c>
      <c r="D108">
        <f t="shared" si="12"/>
        <v>0.5</v>
      </c>
      <c r="E108">
        <f t="shared" si="13"/>
        <v>4.644808743169393E-2</v>
      </c>
      <c r="F108">
        <f t="shared" si="14"/>
        <v>-0.22677595628415304</v>
      </c>
      <c r="G108">
        <v>0</v>
      </c>
      <c r="H108">
        <f t="shared" si="15"/>
        <v>0.27322404371584696</v>
      </c>
      <c r="I108">
        <f t="shared" si="16"/>
        <v>-1.0976425998969033</v>
      </c>
      <c r="J108">
        <f t="shared" si="17"/>
        <v>1.0976425998969033</v>
      </c>
      <c r="K108">
        <f t="shared" si="18"/>
        <v>0.52327436520923598</v>
      </c>
      <c r="L108">
        <f t="shared" si="19"/>
        <v>0.47672563479076407</v>
      </c>
      <c r="M108">
        <f t="shared" si="20"/>
        <v>1.9110433579144297</v>
      </c>
      <c r="N108">
        <f t="shared" si="21"/>
        <v>2.0976425998969033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1.81</v>
      </c>
      <c r="C109" s="4">
        <f t="shared" si="11"/>
        <v>0.49261083743842371</v>
      </c>
      <c r="D109">
        <f t="shared" si="12"/>
        <v>0.5524861878453039</v>
      </c>
      <c r="E109">
        <f t="shared" si="13"/>
        <v>4.5097025283727721E-2</v>
      </c>
      <c r="F109">
        <f t="shared" si="14"/>
        <v>-0.22706365838390963</v>
      </c>
      <c r="G109">
        <v>0</v>
      </c>
      <c r="H109">
        <f t="shared" si="15"/>
        <v>0.2721606836676374</v>
      </c>
      <c r="I109">
        <f t="shared" si="16"/>
        <v>-1.0948103090714374</v>
      </c>
      <c r="J109">
        <f t="shared" si="17"/>
        <v>1.0948103090714374</v>
      </c>
      <c r="K109">
        <f t="shared" si="18"/>
        <v>0.47000109481045338</v>
      </c>
      <c r="L109">
        <f t="shared" si="19"/>
        <v>0.52999890518954651</v>
      </c>
      <c r="M109">
        <f t="shared" si="20"/>
        <v>2.1276546183435801</v>
      </c>
      <c r="N109">
        <f t="shared" si="21"/>
        <v>1.8867963503478642</v>
      </c>
    </row>
    <row r="110" spans="1:14" x14ac:dyDescent="0.25">
      <c r="A110" s="4">
        <f>IF('True_Odds_Calculator_2-way'!A111="","",'True_Odds_Calculator_2-way'!A111)</f>
        <v>2.0499999999999998</v>
      </c>
      <c r="B110" s="4">
        <f>IF('True_Odds_Calculator_2-way'!B111="","",'True_Odds_Calculator_2-way'!B111)</f>
        <v>1.76</v>
      </c>
      <c r="C110" s="4">
        <f t="shared" si="11"/>
        <v>0.48780487804878053</v>
      </c>
      <c r="D110">
        <f t="shared" si="12"/>
        <v>0.56818181818181823</v>
      </c>
      <c r="E110">
        <f t="shared" si="13"/>
        <v>5.598669623059882E-2</v>
      </c>
      <c r="F110">
        <f t="shared" si="14"/>
        <v>-0.22117516629711742</v>
      </c>
      <c r="G110">
        <v>0</v>
      </c>
      <c r="H110">
        <f t="shared" si="15"/>
        <v>0.27716186252771624</v>
      </c>
      <c r="I110">
        <f t="shared" si="16"/>
        <v>-1.1194341570991129</v>
      </c>
      <c r="J110">
        <f t="shared" si="17"/>
        <v>1.1194341570991129</v>
      </c>
      <c r="K110">
        <f t="shared" si="18"/>
        <v>0.45968433574169576</v>
      </c>
      <c r="L110">
        <f t="shared" si="19"/>
        <v>0.54031566425830413</v>
      </c>
      <c r="M110">
        <f t="shared" si="20"/>
        <v>2.1754058649540684</v>
      </c>
      <c r="N110">
        <f t="shared" si="21"/>
        <v>1.8507699593953257</v>
      </c>
    </row>
    <row r="111" spans="1:14" x14ac:dyDescent="0.25">
      <c r="A111" s="4">
        <f>IF('True_Odds_Calculator_2-way'!A112="","",'True_Odds_Calculator_2-way'!A112)</f>
        <v>1.79</v>
      </c>
      <c r="B111" s="4">
        <f>IF('True_Odds_Calculator_2-way'!B112="","",'True_Odds_Calculator_2-way'!B112)</f>
        <v>2.0099999999999998</v>
      </c>
      <c r="C111" s="4">
        <f t="shared" si="11"/>
        <v>0.55865921787709494</v>
      </c>
      <c r="D111">
        <f t="shared" si="12"/>
        <v>0.49751243781094534</v>
      </c>
      <c r="E111">
        <f t="shared" si="13"/>
        <v>5.6171655688040278E-2</v>
      </c>
      <c r="F111">
        <f t="shared" si="14"/>
        <v>-0.22176825370354925</v>
      </c>
      <c r="G111">
        <v>0</v>
      </c>
      <c r="H111">
        <f t="shared" si="15"/>
        <v>0.27793990939158958</v>
      </c>
      <c r="I111">
        <f t="shared" si="16"/>
        <v>-1.1195043036766856</v>
      </c>
      <c r="J111">
        <f t="shared" si="17"/>
        <v>1.1195043036766856</v>
      </c>
      <c r="K111">
        <f t="shared" si="18"/>
        <v>0.53067052771078471</v>
      </c>
      <c r="L111">
        <f t="shared" si="19"/>
        <v>0.46932947228921518</v>
      </c>
      <c r="M111">
        <f t="shared" si="20"/>
        <v>1.884408399904582</v>
      </c>
      <c r="N111">
        <f t="shared" si="21"/>
        <v>2.1306993467134521</v>
      </c>
    </row>
    <row r="112" spans="1:14" x14ac:dyDescent="0.25">
      <c r="A112" s="4">
        <f>IF('True_Odds_Calculator_2-way'!A113="","",'True_Odds_Calculator_2-way'!A113)</f>
        <v>1.97</v>
      </c>
      <c r="B112" s="4">
        <f>IF('True_Odds_Calculator_2-way'!B113="","",'True_Odds_Calculator_2-way'!B113)</f>
        <v>1.85</v>
      </c>
      <c r="C112" s="4">
        <f t="shared" si="11"/>
        <v>0.50761421319796951</v>
      </c>
      <c r="D112">
        <f t="shared" si="12"/>
        <v>0.54054054054054046</v>
      </c>
      <c r="E112">
        <f t="shared" si="13"/>
        <v>4.8154753738510081E-2</v>
      </c>
      <c r="F112">
        <f t="shared" si="14"/>
        <v>-0.22623130744958153</v>
      </c>
      <c r="G112">
        <v>0</v>
      </c>
      <c r="H112">
        <f t="shared" si="15"/>
        <v>0.27438606118809161</v>
      </c>
      <c r="I112">
        <f t="shared" si="16"/>
        <v>-1.1012975422342641</v>
      </c>
      <c r="J112">
        <f t="shared" si="17"/>
        <v>1.1012975422342641</v>
      </c>
      <c r="K112">
        <f t="shared" si="18"/>
        <v>0.48349852976792396</v>
      </c>
      <c r="L112">
        <f t="shared" si="19"/>
        <v>0.51650147023207593</v>
      </c>
      <c r="M112">
        <f t="shared" si="20"/>
        <v>2.0682586159672365</v>
      </c>
      <c r="N112">
        <f t="shared" si="21"/>
        <v>1.936102910899125</v>
      </c>
    </row>
    <row r="113" spans="1:14" x14ac:dyDescent="0.25">
      <c r="A113" s="4">
        <f>IF('True_Odds_Calculator_2-way'!A114="","",'True_Odds_Calculator_2-way'!A114)</f>
        <v>2.19</v>
      </c>
      <c r="B113" s="4">
        <f>IF('True_Odds_Calculator_2-way'!B114="","",'True_Odds_Calculator_2-way'!B114)</f>
        <v>1.7</v>
      </c>
      <c r="C113" s="4">
        <f t="shared" si="11"/>
        <v>0.45662100456621008</v>
      </c>
      <c r="D113">
        <f t="shared" si="12"/>
        <v>0.58823529411764708</v>
      </c>
      <c r="E113">
        <f t="shared" si="13"/>
        <v>4.485629868385721E-2</v>
      </c>
      <c r="F113">
        <f t="shared" si="14"/>
        <v>-0.22374429223744285</v>
      </c>
      <c r="G113">
        <v>0</v>
      </c>
      <c r="H113">
        <f t="shared" si="15"/>
        <v>0.26860059092130006</v>
      </c>
      <c r="I113">
        <f t="shared" si="16"/>
        <v>-1.0956642697819581</v>
      </c>
      <c r="J113">
        <f t="shared" si="17"/>
        <v>1.0956642697819581</v>
      </c>
      <c r="K113">
        <f t="shared" si="18"/>
        <v>0.43405783005789961</v>
      </c>
      <c r="L113">
        <f t="shared" si="19"/>
        <v>0.56594216994210034</v>
      </c>
      <c r="M113">
        <f t="shared" si="20"/>
        <v>2.3038404810405297</v>
      </c>
      <c r="N113">
        <f t="shared" si="21"/>
        <v>1.7669649888473706</v>
      </c>
    </row>
    <row r="114" spans="1:14" x14ac:dyDescent="0.25">
      <c r="A114" s="4">
        <f>IF('True_Odds_Calculator_2-way'!A115="","",'True_Odds_Calculator_2-way'!A115)</f>
        <v>2.04</v>
      </c>
      <c r="B114" s="4">
        <f>IF('True_Odds_Calculator_2-way'!B115="","",'True_Odds_Calculator_2-way'!B115)</f>
        <v>1.86</v>
      </c>
      <c r="C114" s="4">
        <f t="shared" si="11"/>
        <v>0.49019607843137253</v>
      </c>
      <c r="D114">
        <f t="shared" si="12"/>
        <v>0.5376344086021505</v>
      </c>
      <c r="E114">
        <f t="shared" si="13"/>
        <v>2.7830487033523088E-2</v>
      </c>
      <c r="F114">
        <f t="shared" si="14"/>
        <v>-0.23571579169302126</v>
      </c>
      <c r="G114">
        <v>0</v>
      </c>
      <c r="H114">
        <f t="shared" si="15"/>
        <v>0.26354627872654435</v>
      </c>
      <c r="I114">
        <f t="shared" si="16"/>
        <v>-1.0573873360945338</v>
      </c>
      <c r="J114">
        <f t="shared" si="17"/>
        <v>1.0573873360945338</v>
      </c>
      <c r="K114">
        <f t="shared" si="18"/>
        <v>0.47626240779417284</v>
      </c>
      <c r="L114">
        <f t="shared" si="19"/>
        <v>0.52373759220582705</v>
      </c>
      <c r="M114">
        <f t="shared" si="20"/>
        <v>2.0996828295383159</v>
      </c>
      <c r="N114">
        <f t="shared" si="21"/>
        <v>1.9093531090412992</v>
      </c>
    </row>
    <row r="115" spans="1:14" x14ac:dyDescent="0.25">
      <c r="A115" s="4">
        <f>IF('True_Odds_Calculator_2-way'!A116="","",'True_Odds_Calculator_2-way'!A116)</f>
        <v>2.21</v>
      </c>
      <c r="B115" s="4">
        <f>IF('True_Odds_Calculator_2-way'!B116="","",'True_Odds_Calculator_2-way'!B116)</f>
        <v>1.72</v>
      </c>
      <c r="C115" s="4">
        <f t="shared" si="11"/>
        <v>0.45248868778280543</v>
      </c>
      <c r="D115">
        <f t="shared" si="12"/>
        <v>0.58139534883720934</v>
      </c>
      <c r="E115">
        <f t="shared" si="13"/>
        <v>3.3884036620014824E-2</v>
      </c>
      <c r="F115">
        <f t="shared" si="14"/>
        <v>-0.2291907818583605</v>
      </c>
      <c r="G115">
        <v>0</v>
      </c>
      <c r="H115">
        <f t="shared" si="15"/>
        <v>0.26307481847837527</v>
      </c>
      <c r="I115">
        <f t="shared" si="16"/>
        <v>-1.0713739108887084</v>
      </c>
      <c r="J115">
        <f t="shared" si="17"/>
        <v>1.0713739108887084</v>
      </c>
      <c r="K115">
        <f t="shared" si="18"/>
        <v>0.43547132891069945</v>
      </c>
      <c r="L115">
        <f t="shared" si="19"/>
        <v>0.56452867108930049</v>
      </c>
      <c r="M115">
        <f t="shared" si="20"/>
        <v>2.2963624321753371</v>
      </c>
      <c r="N115">
        <f t="shared" si="21"/>
        <v>1.7713892158398703</v>
      </c>
    </row>
    <row r="116" spans="1:14" x14ac:dyDescent="0.25">
      <c r="A116" s="4">
        <f>IF('True_Odds_Calculator_2-way'!A117="","",'True_Odds_Calculator_2-way'!A117)</f>
        <v>2.41</v>
      </c>
      <c r="B116" s="4">
        <f>IF('True_Odds_Calculator_2-way'!B117="","",'True_Odds_Calculator_2-way'!B117)</f>
        <v>1.59</v>
      </c>
      <c r="C116" s="4">
        <f t="shared" si="11"/>
        <v>0.41493775933609955</v>
      </c>
      <c r="D116">
        <f t="shared" si="12"/>
        <v>0.62893081761006286</v>
      </c>
      <c r="E116">
        <f t="shared" si="13"/>
        <v>4.3868576946162419E-2</v>
      </c>
      <c r="F116">
        <f t="shared" si="14"/>
        <v>-0.21709856729037824</v>
      </c>
      <c r="G116">
        <v>0</v>
      </c>
      <c r="H116">
        <f t="shared" si="15"/>
        <v>0.2609671442365406</v>
      </c>
      <c r="I116">
        <f t="shared" si="16"/>
        <v>-1.096388414840588</v>
      </c>
      <c r="J116">
        <f t="shared" si="17"/>
        <v>1.096388414840588</v>
      </c>
      <c r="K116">
        <f t="shared" si="18"/>
        <v>0.39278722232425073</v>
      </c>
      <c r="L116">
        <f t="shared" si="19"/>
        <v>0.60721277767574933</v>
      </c>
      <c r="M116">
        <f t="shared" si="20"/>
        <v>2.5459076649252292</v>
      </c>
      <c r="N116">
        <f t="shared" si="21"/>
        <v>1.6468691647559472</v>
      </c>
    </row>
    <row r="117" spans="1:14" x14ac:dyDescent="0.25">
      <c r="A117" s="4">
        <f>IF('True_Odds_Calculator_2-way'!A118="","",'True_Odds_Calculator_2-way'!A118)</f>
        <v>1.71</v>
      </c>
      <c r="B117" s="4">
        <f>IF('True_Odds_Calculator_2-way'!B118="","",'True_Odds_Calculator_2-way'!B118)</f>
        <v>2.23</v>
      </c>
      <c r="C117" s="4">
        <f t="shared" si="11"/>
        <v>0.58479532163742687</v>
      </c>
      <c r="D117">
        <f t="shared" si="12"/>
        <v>0.44843049327354262</v>
      </c>
      <c r="E117">
        <f t="shared" si="13"/>
        <v>3.3225814910969431E-2</v>
      </c>
      <c r="F117">
        <f t="shared" si="14"/>
        <v>-0.22901423963496192</v>
      </c>
      <c r="G117">
        <v>0</v>
      </c>
      <c r="H117">
        <f t="shared" si="15"/>
        <v>0.26224005454593136</v>
      </c>
      <c r="I117">
        <f t="shared" si="16"/>
        <v>-1.070084984173661</v>
      </c>
      <c r="J117">
        <f t="shared" si="17"/>
        <v>1.070084984173661</v>
      </c>
      <c r="K117">
        <f t="shared" si="18"/>
        <v>0.56825919869450314</v>
      </c>
      <c r="L117">
        <f t="shared" si="19"/>
        <v>0.43174080130549697</v>
      </c>
      <c r="M117">
        <f t="shared" si="20"/>
        <v>1.7597603387632996</v>
      </c>
      <c r="N117">
        <f t="shared" si="21"/>
        <v>2.3162045305336028</v>
      </c>
    </row>
    <row r="118" spans="1:14" x14ac:dyDescent="0.25">
      <c r="A118" s="4">
        <f>IF('True_Odds_Calculator_2-way'!A119="","",'True_Odds_Calculator_2-way'!A119)</f>
        <v>1.51</v>
      </c>
      <c r="B118" s="4">
        <f>IF('True_Odds_Calculator_2-way'!B119="","",'True_Odds_Calculator_2-way'!B119)</f>
        <v>2.34</v>
      </c>
      <c r="C118" s="4">
        <f t="shared" si="11"/>
        <v>0.66225165562913912</v>
      </c>
      <c r="D118">
        <f t="shared" si="12"/>
        <v>0.42735042735042739</v>
      </c>
      <c r="E118">
        <f t="shared" si="13"/>
        <v>8.9602082979566511E-2</v>
      </c>
      <c r="F118">
        <f t="shared" si="14"/>
        <v>-0.19341144506707408</v>
      </c>
      <c r="G118">
        <v>0</v>
      </c>
      <c r="H118">
        <f t="shared" si="15"/>
        <v>0.28301352804664065</v>
      </c>
      <c r="I118">
        <f t="shared" si="16"/>
        <v>-1.209657751562212</v>
      </c>
      <c r="J118">
        <f t="shared" si="17"/>
        <v>1.209657751562212</v>
      </c>
      <c r="K118">
        <f t="shared" si="18"/>
        <v>0.61845770190648741</v>
      </c>
      <c r="L118">
        <f t="shared" si="19"/>
        <v>0.38154229809351237</v>
      </c>
      <c r="M118">
        <f t="shared" si="20"/>
        <v>1.6169254532967283</v>
      </c>
      <c r="N118">
        <f t="shared" si="21"/>
        <v>2.6209413870933638</v>
      </c>
    </row>
    <row r="119" spans="1:14" x14ac:dyDescent="0.25">
      <c r="A119" s="4">
        <f>IF('True_Odds_Calculator_2-way'!A120="","",'True_Odds_Calculator_2-way'!A120)</f>
        <v>1.79</v>
      </c>
      <c r="B119" s="4">
        <f>IF('True_Odds_Calculator_2-way'!B120="","",'True_Odds_Calculator_2-way'!B120)</f>
        <v>2.1</v>
      </c>
      <c r="C119" s="4">
        <f t="shared" si="11"/>
        <v>0.55865921787709494</v>
      </c>
      <c r="D119">
        <f t="shared" si="12"/>
        <v>0.47619047619047616</v>
      </c>
      <c r="E119">
        <f t="shared" si="13"/>
        <v>3.4849694067571102E-2</v>
      </c>
      <c r="F119">
        <f t="shared" si="14"/>
        <v>-0.2311785049215217</v>
      </c>
      <c r="G119">
        <v>0</v>
      </c>
      <c r="H119">
        <f t="shared" si="15"/>
        <v>0.2660281989890928</v>
      </c>
      <c r="I119">
        <f t="shared" si="16"/>
        <v>-1.072729223145815</v>
      </c>
      <c r="J119">
        <f t="shared" si="17"/>
        <v>1.072729223145815</v>
      </c>
      <c r="K119">
        <f t="shared" si="18"/>
        <v>0.5412848551170536</v>
      </c>
      <c r="L119">
        <f t="shared" si="19"/>
        <v>0.4587151448829464</v>
      </c>
      <c r="M119">
        <f t="shared" si="20"/>
        <v>1.8474560862851939</v>
      </c>
      <c r="N119">
        <f t="shared" si="21"/>
        <v>2.1800021454603971</v>
      </c>
    </row>
    <row r="120" spans="1:14" x14ac:dyDescent="0.25">
      <c r="A120" s="4">
        <f>IF('True_Odds_Calculator_2-way'!A121="","",'True_Odds_Calculator_2-way'!A121)</f>
        <v>2.04</v>
      </c>
      <c r="B120" s="4">
        <f>IF('True_Odds_Calculator_2-way'!B121="","",'True_Odds_Calculator_2-way'!B121)</f>
        <v>1.87</v>
      </c>
      <c r="C120" s="4">
        <f t="shared" si="11"/>
        <v>0.49019607843137253</v>
      </c>
      <c r="D120">
        <f t="shared" si="12"/>
        <v>0.53475935828876997</v>
      </c>
      <c r="E120">
        <f t="shared" si="13"/>
        <v>2.4955436720142554E-2</v>
      </c>
      <c r="F120">
        <f t="shared" si="14"/>
        <v>-0.2371815036174898</v>
      </c>
      <c r="G120">
        <v>0</v>
      </c>
      <c r="H120">
        <f t="shared" si="15"/>
        <v>0.26213694033763235</v>
      </c>
      <c r="I120">
        <f t="shared" si="16"/>
        <v>-1.0512928338279499</v>
      </c>
      <c r="J120">
        <f t="shared" si="17"/>
        <v>1.0512928338279499</v>
      </c>
      <c r="K120">
        <f t="shared" si="18"/>
        <v>0.47770444733840695</v>
      </c>
      <c r="L120">
        <f t="shared" si="19"/>
        <v>0.52229555266159289</v>
      </c>
      <c r="M120">
        <f t="shared" si="20"/>
        <v>2.0933445471810685</v>
      </c>
      <c r="N120">
        <f t="shared" si="21"/>
        <v>1.9146247654303168</v>
      </c>
    </row>
    <row r="121" spans="1:14" x14ac:dyDescent="0.25">
      <c r="A121" s="4">
        <f>IF('True_Odds_Calculator_2-way'!A122="","",'True_Odds_Calculator_2-way'!A122)</f>
        <v>1.97</v>
      </c>
      <c r="B121" s="4">
        <f>IF('True_Odds_Calculator_2-way'!B122="","",'True_Odds_Calculator_2-way'!B122)</f>
        <v>1.93</v>
      </c>
      <c r="C121" s="4">
        <f t="shared" si="11"/>
        <v>0.50761421319796951</v>
      </c>
      <c r="D121">
        <f t="shared" si="12"/>
        <v>0.5181347150259068</v>
      </c>
      <c r="E121">
        <f t="shared" si="13"/>
        <v>2.5748928223876311E-2</v>
      </c>
      <c r="F121">
        <f t="shared" si="14"/>
        <v>-0.23726361747455349</v>
      </c>
      <c r="G121">
        <v>0</v>
      </c>
      <c r="H121">
        <f t="shared" si="15"/>
        <v>0.26301254569842986</v>
      </c>
      <c r="I121">
        <f t="shared" si="16"/>
        <v>-1.0528649266733445</v>
      </c>
      <c r="J121">
        <f t="shared" si="17"/>
        <v>1.0528649266733445</v>
      </c>
      <c r="K121">
        <f t="shared" si="18"/>
        <v>0.49473625880060179</v>
      </c>
      <c r="L121">
        <f t="shared" si="19"/>
        <v>0.50526374119939821</v>
      </c>
      <c r="M121">
        <f t="shared" si="20"/>
        <v>2.021278978873144</v>
      </c>
      <c r="N121">
        <f t="shared" si="21"/>
        <v>1.9791643818062103</v>
      </c>
    </row>
    <row r="122" spans="1:14" x14ac:dyDescent="0.25">
      <c r="A122" s="4">
        <f>IF('True_Odds_Calculator_2-way'!A123="","",'True_Odds_Calculator_2-way'!A123)</f>
        <v>1.88</v>
      </c>
      <c r="B122" s="4">
        <f>IF('True_Odds_Calculator_2-way'!B123="","",'True_Odds_Calculator_2-way'!B123)</f>
        <v>2</v>
      </c>
      <c r="C122" s="4">
        <f t="shared" si="11"/>
        <v>0.53191489361702127</v>
      </c>
      <c r="D122">
        <f t="shared" si="12"/>
        <v>0.5</v>
      </c>
      <c r="E122">
        <f t="shared" si="13"/>
        <v>3.1914893617021267E-2</v>
      </c>
      <c r="F122">
        <f t="shared" si="14"/>
        <v>-0.23404255319148937</v>
      </c>
      <c r="G122">
        <v>0</v>
      </c>
      <c r="H122">
        <f t="shared" si="15"/>
        <v>0.26595744680851063</v>
      </c>
      <c r="I122">
        <f t="shared" si="16"/>
        <v>-1.0660035817780522</v>
      </c>
      <c r="J122">
        <f t="shared" si="17"/>
        <v>1.0660035817780522</v>
      </c>
      <c r="K122">
        <f t="shared" si="18"/>
        <v>0.51597373362761745</v>
      </c>
      <c r="L122">
        <f t="shared" si="19"/>
        <v>0.48402626637238261</v>
      </c>
      <c r="M122">
        <f t="shared" si="20"/>
        <v>1.9380831519646857</v>
      </c>
      <c r="N122">
        <f t="shared" si="21"/>
        <v>2.0660035817780522</v>
      </c>
    </row>
    <row r="123" spans="1:14" x14ac:dyDescent="0.25">
      <c r="A123" s="4">
        <f>IF('True_Odds_Calculator_2-way'!A124="","",'True_Odds_Calculator_2-way'!A124)</f>
        <v>1.82</v>
      </c>
      <c r="B123" s="4">
        <f>IF('True_Odds_Calculator_2-way'!B124="","",'True_Odds_Calculator_2-way'!B124)</f>
        <v>2.0699999999999998</v>
      </c>
      <c r="C123" s="4">
        <f t="shared" si="11"/>
        <v>0.54945054945054939</v>
      </c>
      <c r="D123">
        <f t="shared" si="12"/>
        <v>0.48309178743961356</v>
      </c>
      <c r="E123">
        <f t="shared" si="13"/>
        <v>3.2542336890162948E-2</v>
      </c>
      <c r="F123">
        <f t="shared" si="14"/>
        <v>-0.23289271115358079</v>
      </c>
      <c r="G123">
        <v>0</v>
      </c>
      <c r="H123">
        <f t="shared" si="15"/>
        <v>0.26543504804374368</v>
      </c>
      <c r="I123">
        <f t="shared" si="16"/>
        <v>-1.0675818579755179</v>
      </c>
      <c r="J123">
        <f t="shared" si="17"/>
        <v>1.0675818579755179</v>
      </c>
      <c r="K123">
        <f t="shared" si="18"/>
        <v>0.53321471124912212</v>
      </c>
      <c r="L123">
        <f t="shared" si="19"/>
        <v>0.4667852887508781</v>
      </c>
      <c r="M123">
        <f t="shared" si="20"/>
        <v>1.8754171235399244</v>
      </c>
      <c r="N123">
        <f t="shared" si="21"/>
        <v>2.1423125880338039</v>
      </c>
    </row>
    <row r="124" spans="1:14" x14ac:dyDescent="0.25">
      <c r="A124" s="4">
        <f>IF('True_Odds_Calculator_2-way'!A125="","",'True_Odds_Calculator_2-way'!A125)</f>
        <v>1.78</v>
      </c>
      <c r="B124" s="4">
        <f>IF('True_Odds_Calculator_2-way'!B125="","",'True_Odds_Calculator_2-way'!B125)</f>
        <v>2.13</v>
      </c>
      <c r="C124" s="4">
        <f t="shared" si="11"/>
        <v>0.5617977528089888</v>
      </c>
      <c r="D124">
        <f t="shared" si="12"/>
        <v>0.46948356807511737</v>
      </c>
      <c r="E124">
        <f t="shared" si="13"/>
        <v>3.128132088410629E-2</v>
      </c>
      <c r="F124">
        <f t="shared" si="14"/>
        <v>-0.23247349264124062</v>
      </c>
      <c r="G124">
        <v>0</v>
      </c>
      <c r="H124">
        <f t="shared" si="15"/>
        <v>0.26375481352534685</v>
      </c>
      <c r="I124">
        <f t="shared" si="16"/>
        <v>-1.0651566348113084</v>
      </c>
      <c r="J124">
        <f t="shared" si="17"/>
        <v>1.0651566348113084</v>
      </c>
      <c r="K124">
        <f t="shared" si="18"/>
        <v>0.54620269164946567</v>
      </c>
      <c r="L124">
        <f t="shared" si="19"/>
        <v>0.45379730835053417</v>
      </c>
      <c r="M124">
        <f t="shared" si="20"/>
        <v>1.8308221751528204</v>
      </c>
      <c r="N124">
        <f t="shared" si="21"/>
        <v>2.2036269973367788</v>
      </c>
    </row>
    <row r="125" spans="1:14" x14ac:dyDescent="0.25">
      <c r="A125" s="4">
        <f>IF('True_Odds_Calculator_2-way'!A126="","",'True_Odds_Calculator_2-way'!A126)</f>
        <v>2.0499999999999998</v>
      </c>
      <c r="B125" s="4">
        <f>IF('True_Odds_Calculator_2-way'!B126="","",'True_Odds_Calculator_2-way'!B126)</f>
        <v>1.86</v>
      </c>
      <c r="C125" s="4">
        <f t="shared" si="11"/>
        <v>0.48780487804878053</v>
      </c>
      <c r="D125">
        <f t="shared" si="12"/>
        <v>0.5376344086021505</v>
      </c>
      <c r="E125">
        <f t="shared" si="13"/>
        <v>2.5439286650930981E-2</v>
      </c>
      <c r="F125">
        <f t="shared" si="14"/>
        <v>-0.23682140047206923</v>
      </c>
      <c r="G125">
        <v>0</v>
      </c>
      <c r="H125">
        <f t="shared" si="15"/>
        <v>0.26226068712300027</v>
      </c>
      <c r="I125">
        <f t="shared" si="16"/>
        <v>-1.0523401123547818</v>
      </c>
      <c r="J125">
        <f t="shared" si="17"/>
        <v>1.0523401123547818</v>
      </c>
      <c r="K125">
        <f t="shared" si="18"/>
        <v>0.47506906029667378</v>
      </c>
      <c r="L125">
        <f t="shared" si="19"/>
        <v>0.52493093970332627</v>
      </c>
      <c r="M125">
        <f t="shared" si="20"/>
        <v>2.1049571179725204</v>
      </c>
      <c r="N125">
        <f t="shared" si="21"/>
        <v>1.9050124966251125</v>
      </c>
    </row>
    <row r="126" spans="1:14" x14ac:dyDescent="0.25">
      <c r="A126" s="4">
        <f>IF('True_Odds_Calculator_2-way'!A127="","",'True_Odds_Calculator_2-way'!A127)</f>
        <v>2.41</v>
      </c>
      <c r="B126" s="4">
        <f>IF('True_Odds_Calculator_2-way'!B127="","",'True_Odds_Calculator_2-way'!B127)</f>
        <v>1.63</v>
      </c>
      <c r="C126" s="4">
        <f t="shared" si="11"/>
        <v>0.41493775933609955</v>
      </c>
      <c r="D126">
        <f t="shared" si="12"/>
        <v>0.61349693251533743</v>
      </c>
      <c r="E126">
        <f t="shared" si="13"/>
        <v>2.8434691851436877E-2</v>
      </c>
      <c r="F126">
        <f t="shared" si="14"/>
        <v>-0.22612835068604753</v>
      </c>
      <c r="G126">
        <v>0</v>
      </c>
      <c r="H126">
        <f t="shared" si="15"/>
        <v>0.25456304253748441</v>
      </c>
      <c r="I126">
        <f t="shared" si="16"/>
        <v>-1.0610116901320503</v>
      </c>
      <c r="J126">
        <f t="shared" si="17"/>
        <v>1.0610116901320503</v>
      </c>
      <c r="K126">
        <f t="shared" si="18"/>
        <v>0.40063677480038529</v>
      </c>
      <c r="L126">
        <f t="shared" si="19"/>
        <v>0.59936322519961482</v>
      </c>
      <c r="M126">
        <f t="shared" si="20"/>
        <v>2.4960264830861911</v>
      </c>
      <c r="N126">
        <f t="shared" si="21"/>
        <v>1.6684373647831916</v>
      </c>
    </row>
    <row r="127" spans="1:14" x14ac:dyDescent="0.25">
      <c r="A127" s="4">
        <f>IF('True_Odds_Calculator_2-way'!A128="","",'True_Odds_Calculator_2-way'!A128)</f>
        <v>1.81</v>
      </c>
      <c r="B127" s="4">
        <f>IF('True_Odds_Calculator_2-way'!B128="","",'True_Odds_Calculator_2-way'!B128)</f>
        <v>2.1</v>
      </c>
      <c r="C127" s="4">
        <f t="shared" si="11"/>
        <v>0.5524861878453039</v>
      </c>
      <c r="D127">
        <f t="shared" si="12"/>
        <v>0.47619047619047616</v>
      </c>
      <c r="E127">
        <f t="shared" si="13"/>
        <v>2.8676664035780064E-2</v>
      </c>
      <c r="F127">
        <f t="shared" si="14"/>
        <v>-0.23441199684293612</v>
      </c>
      <c r="G127">
        <v>0</v>
      </c>
      <c r="H127">
        <f t="shared" si="15"/>
        <v>0.26308866087871613</v>
      </c>
      <c r="I127">
        <f t="shared" si="16"/>
        <v>-1.0594028769395469</v>
      </c>
      <c r="J127">
        <f t="shared" si="17"/>
        <v>1.0594028769395469</v>
      </c>
      <c r="K127">
        <f t="shared" si="18"/>
        <v>0.5381794367133228</v>
      </c>
      <c r="L127">
        <f t="shared" si="19"/>
        <v>0.46182056328667725</v>
      </c>
      <c r="M127">
        <f t="shared" si="20"/>
        <v>1.8581163303210331</v>
      </c>
      <c r="N127">
        <f t="shared" si="21"/>
        <v>2.1653431646335015</v>
      </c>
    </row>
    <row r="128" spans="1:14" x14ac:dyDescent="0.25">
      <c r="A128" s="4">
        <f>IF('True_Odds_Calculator_2-way'!A129="","",'True_Odds_Calculator_2-way'!A129)</f>
        <v>1.45</v>
      </c>
      <c r="B128" s="4">
        <f>IF('True_Odds_Calculator_2-way'!B129="","",'True_Odds_Calculator_2-way'!B129)</f>
        <v>2.87</v>
      </c>
      <c r="C128" s="4">
        <f t="shared" si="11"/>
        <v>0.68965517241379315</v>
      </c>
      <c r="D128">
        <f t="shared" si="12"/>
        <v>0.34843205574912889</v>
      </c>
      <c r="E128">
        <f t="shared" si="13"/>
        <v>3.8087228162922093E-2</v>
      </c>
      <c r="F128">
        <f t="shared" si="14"/>
        <v>-0.20221074131923578</v>
      </c>
      <c r="G128">
        <v>0</v>
      </c>
      <c r="H128">
        <f t="shared" si="15"/>
        <v>0.24029796948215787</v>
      </c>
      <c r="I128">
        <f t="shared" si="16"/>
        <v>-1.0901165669462145</v>
      </c>
      <c r="J128">
        <f t="shared" si="17"/>
        <v>1.0901165669462145</v>
      </c>
      <c r="K128">
        <f t="shared" si="18"/>
        <v>0.67089218937659201</v>
      </c>
      <c r="L128">
        <f t="shared" si="19"/>
        <v>0.32910781062340788</v>
      </c>
      <c r="M128">
        <f t="shared" si="20"/>
        <v>1.4905524551257965</v>
      </c>
      <c r="N128">
        <f t="shared" si="21"/>
        <v>3.0385179801894218</v>
      </c>
    </row>
    <row r="129" spans="1:14" x14ac:dyDescent="0.25">
      <c r="A129" s="4">
        <f>IF('True_Odds_Calculator_2-way'!A130="","",'True_Odds_Calculator_2-way'!A130)</f>
        <v>1.68</v>
      </c>
      <c r="B129" s="4">
        <f>IF('True_Odds_Calculator_2-way'!B130="","",'True_Odds_Calculator_2-way'!B130)</f>
        <v>2.2999999999999998</v>
      </c>
      <c r="C129" s="4">
        <f t="shared" si="11"/>
        <v>0.59523809523809523</v>
      </c>
      <c r="D129">
        <f t="shared" si="12"/>
        <v>0.43478260869565222</v>
      </c>
      <c r="E129">
        <f t="shared" si="13"/>
        <v>3.002070393374745E-2</v>
      </c>
      <c r="F129">
        <f t="shared" si="14"/>
        <v>-0.22877846790890266</v>
      </c>
      <c r="G129">
        <v>0</v>
      </c>
      <c r="H129">
        <f t="shared" si="15"/>
        <v>0.25879917184265011</v>
      </c>
      <c r="I129">
        <f t="shared" si="16"/>
        <v>-1.0635890745287928</v>
      </c>
      <c r="J129">
        <f t="shared" si="17"/>
        <v>1.0635890745287928</v>
      </c>
      <c r="K129">
        <f t="shared" si="18"/>
        <v>0.58030202922023755</v>
      </c>
      <c r="L129">
        <f t="shared" si="19"/>
        <v>0.41969797077976234</v>
      </c>
      <c r="M129">
        <f t="shared" si="20"/>
        <v>1.7232405706795793</v>
      </c>
      <c r="N129">
        <f t="shared" si="21"/>
        <v>2.3826657968874305</v>
      </c>
    </row>
    <row r="130" spans="1:14" x14ac:dyDescent="0.25">
      <c r="A130" s="4">
        <f>IF('True_Odds_Calculator_2-way'!A131="","",'True_Odds_Calculator_2-way'!A131)</f>
        <v>2.2000000000000002</v>
      </c>
      <c r="B130" s="4">
        <f>IF('True_Odds_Calculator_2-way'!B131="","",'True_Odds_Calculator_2-way'!B131)</f>
        <v>1.74</v>
      </c>
      <c r="C130" s="4">
        <f t="shared" si="11"/>
        <v>0.45454545454545453</v>
      </c>
      <c r="D130">
        <f t="shared" si="12"/>
        <v>0.57471264367816088</v>
      </c>
      <c r="E130">
        <f t="shared" si="13"/>
        <v>2.925809822361547E-2</v>
      </c>
      <c r="F130">
        <f t="shared" si="14"/>
        <v>-0.23197492163009403</v>
      </c>
      <c r="G130">
        <v>0</v>
      </c>
      <c r="H130">
        <f t="shared" si="15"/>
        <v>0.2612330198537095</v>
      </c>
      <c r="I130">
        <f t="shared" si="16"/>
        <v>-1.0611908999450221</v>
      </c>
      <c r="J130">
        <f t="shared" si="17"/>
        <v>1.0611908999450221</v>
      </c>
      <c r="K130">
        <f t="shared" si="18"/>
        <v>0.43986417206778194</v>
      </c>
      <c r="L130">
        <f t="shared" si="19"/>
        <v>0.56013582793221794</v>
      </c>
      <c r="M130">
        <f t="shared" si="20"/>
        <v>2.2734290799340271</v>
      </c>
      <c r="N130">
        <f t="shared" si="21"/>
        <v>1.7852812659593167</v>
      </c>
    </row>
    <row r="131" spans="1:14" x14ac:dyDescent="0.25">
      <c r="A131" s="4">
        <f>IF('True_Odds_Calculator_2-way'!A132="","",'True_Odds_Calculator_2-way'!A132)</f>
        <v>2.2599999999999998</v>
      </c>
      <c r="B131" s="4">
        <f>IF('True_Odds_Calculator_2-way'!B132="","",'True_Odds_Calculator_2-way'!B132)</f>
        <v>1.7</v>
      </c>
      <c r="C131" s="4">
        <f t="shared" ref="C131:C194" si="22">1/A131</f>
        <v>0.44247787610619471</v>
      </c>
      <c r="D131">
        <f t="shared" ref="D131:D194" si="23">1/B131</f>
        <v>0.58823529411764708</v>
      </c>
      <c r="E131">
        <f t="shared" ref="E131:E194" si="24">C131+D131-1</f>
        <v>3.0713170223841679E-2</v>
      </c>
      <c r="F131">
        <f t="shared" ref="F131:F194" si="25">C131+D131-(C131*D131)-1</f>
        <v>-0.2295679333680376</v>
      </c>
      <c r="G131">
        <v>0</v>
      </c>
      <c r="H131">
        <f t="shared" ref="H131:H194" si="26">C131*D131</f>
        <v>0.26028110359187923</v>
      </c>
      <c r="I131">
        <f t="shared" ref="I131:I194" si="27">((-4*F131*H131)^0.5)/(2*F131)</f>
        <v>-1.0647942749998995</v>
      </c>
      <c r="J131">
        <f t="shared" ref="J131:J194" si="28">(-((-4*F131*H131)^0.5))/(2*F131)</f>
        <v>1.0647942749998995</v>
      </c>
      <c r="K131">
        <f t="shared" ref="K131:K194" si="29">IF(A131="","",(C131/($J131+C131-($J131*C131))))</f>
        <v>0.42705098312484241</v>
      </c>
      <c r="L131">
        <f t="shared" ref="L131:L194" si="30">IF(B131="","",(D131/($J131+D131-($J131*D131))))</f>
        <v>0.57294901687515787</v>
      </c>
      <c r="M131">
        <f t="shared" ref="M131:M194" si="31">IF(A131="","",1/K131)</f>
        <v>2.3416407864998732</v>
      </c>
      <c r="N131">
        <f t="shared" ref="N131:N194" si="32">IF(B131="","",1/L131)</f>
        <v>1.7453559924999296</v>
      </c>
    </row>
    <row r="132" spans="1:14" x14ac:dyDescent="0.25">
      <c r="A132" s="4">
        <f>IF('True_Odds_Calculator_2-way'!A133="","",'True_Odds_Calculator_2-way'!A133)</f>
        <v>1.91</v>
      </c>
      <c r="B132" s="4">
        <f>IF('True_Odds_Calculator_2-way'!B133="","",'True_Odds_Calculator_2-way'!B133)</f>
        <v>2</v>
      </c>
      <c r="C132" s="4">
        <f t="shared" si="22"/>
        <v>0.52356020942408377</v>
      </c>
      <c r="D132">
        <f t="shared" si="23"/>
        <v>0.5</v>
      </c>
      <c r="E132">
        <f t="shared" si="24"/>
        <v>2.3560209424083656E-2</v>
      </c>
      <c r="F132">
        <f t="shared" si="25"/>
        <v>-0.23821989528795817</v>
      </c>
      <c r="G132">
        <v>0</v>
      </c>
      <c r="H132">
        <f t="shared" si="26"/>
        <v>0.26178010471204188</v>
      </c>
      <c r="I132">
        <f t="shared" si="27"/>
        <v>-1.0482848367219182</v>
      </c>
      <c r="J132">
        <f t="shared" si="28"/>
        <v>1.0482848367219182</v>
      </c>
      <c r="K132">
        <f t="shared" si="29"/>
        <v>0.51178665092282616</v>
      </c>
      <c r="L132">
        <f t="shared" si="30"/>
        <v>0.4882133490771739</v>
      </c>
      <c r="M132">
        <f t="shared" si="31"/>
        <v>1.9539392014169454</v>
      </c>
      <c r="N132">
        <f t="shared" si="32"/>
        <v>2.0482848367219182</v>
      </c>
    </row>
    <row r="133" spans="1:14" x14ac:dyDescent="0.25">
      <c r="A133" s="4">
        <f>IF('True_Odds_Calculator_2-way'!A134="","",'True_Odds_Calculator_2-way'!A134)</f>
        <v>2.04</v>
      </c>
      <c r="B133" s="4">
        <f>IF('True_Odds_Calculator_2-way'!B134="","",'True_Odds_Calculator_2-way'!B134)</f>
        <v>1.88</v>
      </c>
      <c r="C133" s="4">
        <f t="shared" si="22"/>
        <v>0.49019607843137253</v>
      </c>
      <c r="D133">
        <f t="shared" si="23"/>
        <v>0.53191489361702127</v>
      </c>
      <c r="E133">
        <f t="shared" si="24"/>
        <v>2.2110972048393851E-2</v>
      </c>
      <c r="F133">
        <f t="shared" si="25"/>
        <v>-0.23863162286191075</v>
      </c>
      <c r="G133">
        <v>0</v>
      </c>
      <c r="H133">
        <f t="shared" si="26"/>
        <v>0.26074259491030455</v>
      </c>
      <c r="I133">
        <f t="shared" si="27"/>
        <v>-1.0453025125088635</v>
      </c>
      <c r="J133">
        <f t="shared" si="28"/>
        <v>1.0453025125088635</v>
      </c>
      <c r="K133">
        <f t="shared" si="29"/>
        <v>0.47913037155069899</v>
      </c>
      <c r="L133">
        <f t="shared" si="30"/>
        <v>0.52086962844930107</v>
      </c>
      <c r="M133">
        <f t="shared" si="31"/>
        <v>2.0871146130092182</v>
      </c>
      <c r="N133">
        <f t="shared" si="32"/>
        <v>1.9198662110077995</v>
      </c>
    </row>
    <row r="134" spans="1:14" x14ac:dyDescent="0.25">
      <c r="A134" s="4">
        <f>IF('True_Odds_Calculator_2-way'!A135="","",'True_Odds_Calculator_2-way'!A135)</f>
        <v>2.19</v>
      </c>
      <c r="B134" s="4">
        <f>IF('True_Odds_Calculator_2-way'!B135="","",'True_Odds_Calculator_2-way'!B135)</f>
        <v>1.75</v>
      </c>
      <c r="C134" s="4">
        <f t="shared" si="22"/>
        <v>0.45662100456621008</v>
      </c>
      <c r="D134">
        <f t="shared" si="23"/>
        <v>0.5714285714285714</v>
      </c>
      <c r="E134">
        <f t="shared" si="24"/>
        <v>2.8049575994781417E-2</v>
      </c>
      <c r="F134">
        <f t="shared" si="25"/>
        <v>-0.23287671232876717</v>
      </c>
      <c r="G134">
        <v>0</v>
      </c>
      <c r="H134">
        <f t="shared" si="26"/>
        <v>0.26092628832354858</v>
      </c>
      <c r="I134">
        <f t="shared" si="27"/>
        <v>-1.0585122480499263</v>
      </c>
      <c r="J134">
        <f t="shared" si="28"/>
        <v>1.0585122480499263</v>
      </c>
      <c r="K134">
        <f t="shared" si="29"/>
        <v>0.44255041223763469</v>
      </c>
      <c r="L134">
        <f t="shared" si="30"/>
        <v>0.55744958776236542</v>
      </c>
      <c r="M134">
        <f t="shared" si="31"/>
        <v>2.2596295751794115</v>
      </c>
      <c r="N134">
        <f t="shared" si="32"/>
        <v>1.7938841860374448</v>
      </c>
    </row>
    <row r="135" spans="1:14" x14ac:dyDescent="0.25">
      <c r="A135" s="4">
        <f>IF('True_Odds_Calculator_2-way'!A136="","",'True_Odds_Calculator_2-way'!A136)</f>
        <v>2.23</v>
      </c>
      <c r="B135" s="4">
        <f>IF('True_Odds_Calculator_2-way'!B136="","",'True_Odds_Calculator_2-way'!B136)</f>
        <v>1.72</v>
      </c>
      <c r="C135" s="4">
        <f t="shared" si="22"/>
        <v>0.44843049327354262</v>
      </c>
      <c r="D135">
        <f t="shared" si="23"/>
        <v>0.58139534883720934</v>
      </c>
      <c r="E135">
        <f t="shared" si="24"/>
        <v>2.982584211075201E-2</v>
      </c>
      <c r="F135">
        <f t="shared" si="25"/>
        <v>-0.23088956095526114</v>
      </c>
      <c r="G135">
        <v>0</v>
      </c>
      <c r="H135">
        <f t="shared" si="26"/>
        <v>0.26071540306601315</v>
      </c>
      <c r="I135">
        <f t="shared" si="27"/>
        <v>-1.0626278551055641</v>
      </c>
      <c r="J135">
        <f t="shared" si="28"/>
        <v>1.0626278551055641</v>
      </c>
      <c r="K135">
        <f t="shared" si="29"/>
        <v>0.43345731074801436</v>
      </c>
      <c r="L135">
        <f t="shared" si="30"/>
        <v>0.56654268925198559</v>
      </c>
      <c r="M135">
        <f t="shared" si="31"/>
        <v>2.3070322617798436</v>
      </c>
      <c r="N135">
        <f t="shared" si="32"/>
        <v>1.7650920556760061</v>
      </c>
    </row>
    <row r="136" spans="1:14" x14ac:dyDescent="0.25">
      <c r="A136" s="4">
        <f>IF('True_Odds_Calculator_2-way'!A137="","",'True_Odds_Calculator_2-way'!A137)</f>
        <v>1.78</v>
      </c>
      <c r="B136" s="4">
        <f>IF('True_Odds_Calculator_2-way'!B137="","",'True_Odds_Calculator_2-way'!B137)</f>
        <v>2.14</v>
      </c>
      <c r="C136" s="4">
        <f t="shared" si="22"/>
        <v>0.5617977528089888</v>
      </c>
      <c r="D136">
        <f t="shared" si="23"/>
        <v>0.46728971962616822</v>
      </c>
      <c r="E136">
        <f t="shared" si="24"/>
        <v>2.908747243515708E-2</v>
      </c>
      <c r="F136">
        <f t="shared" si="25"/>
        <v>-0.23343484196156661</v>
      </c>
      <c r="G136">
        <v>0</v>
      </c>
      <c r="H136">
        <f t="shared" si="26"/>
        <v>0.26252231439672374</v>
      </c>
      <c r="I136">
        <f t="shared" si="27"/>
        <v>-1.0604746049596299</v>
      </c>
      <c r="J136">
        <f t="shared" si="28"/>
        <v>1.0604746049596299</v>
      </c>
      <c r="K136">
        <f t="shared" si="29"/>
        <v>0.54729439241638145</v>
      </c>
      <c r="L136">
        <f t="shared" si="30"/>
        <v>0.45270560758361844</v>
      </c>
      <c r="M136">
        <f t="shared" si="31"/>
        <v>1.8271701918685113</v>
      </c>
      <c r="N136">
        <f t="shared" si="32"/>
        <v>2.2089410496539781</v>
      </c>
    </row>
    <row r="137" spans="1:14" x14ac:dyDescent="0.25">
      <c r="A137" s="4">
        <f>IF('True_Odds_Calculator_2-way'!A138="","",'True_Odds_Calculator_2-way'!A138)</f>
        <v>1.96</v>
      </c>
      <c r="B137" s="4">
        <f>IF('True_Odds_Calculator_2-way'!B138="","",'True_Odds_Calculator_2-way'!B138)</f>
        <v>1.94</v>
      </c>
      <c r="C137" s="4">
        <f t="shared" si="22"/>
        <v>0.51020408163265307</v>
      </c>
      <c r="D137">
        <f t="shared" si="23"/>
        <v>0.51546391752577325</v>
      </c>
      <c r="E137">
        <f t="shared" si="24"/>
        <v>2.5667999158426325E-2</v>
      </c>
      <c r="F137">
        <f t="shared" si="25"/>
        <v>-0.23732379549758043</v>
      </c>
      <c r="G137">
        <v>0</v>
      </c>
      <c r="H137">
        <f t="shared" si="26"/>
        <v>0.26299179465600675</v>
      </c>
      <c r="I137">
        <f t="shared" si="27"/>
        <v>-1.052689901333149</v>
      </c>
      <c r="J137">
        <f t="shared" si="28"/>
        <v>1.052689901333149</v>
      </c>
      <c r="K137">
        <f t="shared" si="29"/>
        <v>0.49736834815166897</v>
      </c>
      <c r="L137">
        <f t="shared" si="30"/>
        <v>0.50263165184833114</v>
      </c>
      <c r="M137">
        <f t="shared" si="31"/>
        <v>2.0105823052798226</v>
      </c>
      <c r="N137">
        <f t="shared" si="32"/>
        <v>1.9895285072531594</v>
      </c>
    </row>
    <row r="138" spans="1:14" x14ac:dyDescent="0.25">
      <c r="A138" s="4">
        <f>IF('True_Odds_Calculator_2-way'!A139="","",'True_Odds_Calculator_2-way'!A139)</f>
        <v>1.66</v>
      </c>
      <c r="B138" s="4">
        <f>IF('True_Odds_Calculator_2-way'!B139="","",'True_Odds_Calculator_2-way'!B139)</f>
        <v>2.35</v>
      </c>
      <c r="C138" s="4">
        <f t="shared" si="22"/>
        <v>0.60240963855421692</v>
      </c>
      <c r="D138">
        <f t="shared" si="23"/>
        <v>0.42553191489361702</v>
      </c>
      <c r="E138">
        <f t="shared" si="24"/>
        <v>2.7941553447834E-2</v>
      </c>
      <c r="F138">
        <f t="shared" si="25"/>
        <v>-0.22840297359651363</v>
      </c>
      <c r="G138">
        <v>0</v>
      </c>
      <c r="H138">
        <f t="shared" si="26"/>
        <v>0.25634452704434763</v>
      </c>
      <c r="I138">
        <f t="shared" si="27"/>
        <v>-1.0594028769395474</v>
      </c>
      <c r="J138">
        <f t="shared" si="28"/>
        <v>1.0594028769395474</v>
      </c>
      <c r="K138">
        <f t="shared" si="29"/>
        <v>0.58851019803893267</v>
      </c>
      <c r="L138">
        <f t="shared" si="30"/>
        <v>0.41148980196106721</v>
      </c>
      <c r="M138">
        <f t="shared" si="31"/>
        <v>1.6992058987801013</v>
      </c>
      <c r="N138">
        <f t="shared" si="32"/>
        <v>2.4301938838683887</v>
      </c>
    </row>
    <row r="139" spans="1:14" x14ac:dyDescent="0.25">
      <c r="A139" s="4">
        <f>IF('True_Odds_Calculator_2-way'!A140="","",'True_Odds_Calculator_2-way'!A140)</f>
        <v>2.36</v>
      </c>
      <c r="B139" s="4">
        <f>IF('True_Odds_Calculator_2-way'!B140="","",'True_Odds_Calculator_2-way'!B140)</f>
        <v>1.65</v>
      </c>
      <c r="C139" s="4">
        <f t="shared" si="22"/>
        <v>0.42372881355932207</v>
      </c>
      <c r="D139">
        <f t="shared" si="23"/>
        <v>0.60606060606060608</v>
      </c>
      <c r="E139">
        <f t="shared" si="24"/>
        <v>2.9789419619928204E-2</v>
      </c>
      <c r="F139">
        <f t="shared" si="25"/>
        <v>-0.22701592193117603</v>
      </c>
      <c r="G139">
        <v>0</v>
      </c>
      <c r="H139">
        <f t="shared" si="26"/>
        <v>0.25680534155110429</v>
      </c>
      <c r="I139">
        <f t="shared" si="27"/>
        <v>-1.063589074528793</v>
      </c>
      <c r="J139">
        <f t="shared" si="28"/>
        <v>1.063589074528793</v>
      </c>
      <c r="K139">
        <f t="shared" si="29"/>
        <v>0.4087503406809192</v>
      </c>
      <c r="L139">
        <f t="shared" si="30"/>
        <v>0.59124965931908058</v>
      </c>
      <c r="M139">
        <f t="shared" si="31"/>
        <v>2.4464811413591585</v>
      </c>
      <c r="N139">
        <f t="shared" si="32"/>
        <v>1.6913328984437157</v>
      </c>
    </row>
    <row r="140" spans="1:14" x14ac:dyDescent="0.25">
      <c r="A140" s="4">
        <f>IF('True_Odds_Calculator_2-way'!A141="","",'True_Odds_Calculator_2-way'!A141)</f>
        <v>1.9</v>
      </c>
      <c r="B140" s="4">
        <f>IF('True_Odds_Calculator_2-way'!B141="","",'True_Odds_Calculator_2-way'!B141)</f>
        <v>2.0099999999999998</v>
      </c>
      <c r="C140" s="4">
        <f t="shared" si="22"/>
        <v>0.52631578947368418</v>
      </c>
      <c r="D140">
        <f t="shared" si="23"/>
        <v>0.49751243781094534</v>
      </c>
      <c r="E140">
        <f t="shared" si="24"/>
        <v>2.3828227284629522E-2</v>
      </c>
      <c r="F140">
        <f t="shared" si="25"/>
        <v>-0.23802042419481539</v>
      </c>
      <c r="G140">
        <v>0</v>
      </c>
      <c r="H140">
        <f t="shared" si="26"/>
        <v>0.26184865147944492</v>
      </c>
      <c r="I140">
        <f t="shared" si="27"/>
        <v>-1.0488612925459211</v>
      </c>
      <c r="J140">
        <f t="shared" si="28"/>
        <v>1.0488612925459211</v>
      </c>
      <c r="K140">
        <f t="shared" si="29"/>
        <v>0.51440986432507074</v>
      </c>
      <c r="L140">
        <f t="shared" si="30"/>
        <v>0.48559013567492909</v>
      </c>
      <c r="M140">
        <f t="shared" si="31"/>
        <v>1.9439751632913294</v>
      </c>
      <c r="N140">
        <f t="shared" si="32"/>
        <v>2.0593499054713802</v>
      </c>
    </row>
    <row r="141" spans="1:14" x14ac:dyDescent="0.25">
      <c r="A141" s="4">
        <f>IF('True_Odds_Calculator_2-way'!A142="","",'True_Odds_Calculator_2-way'!A142)</f>
        <v>2</v>
      </c>
      <c r="B141" s="4">
        <f>IF('True_Odds_Calculator_2-way'!B142="","",'True_Odds_Calculator_2-way'!B142)</f>
        <v>1.89</v>
      </c>
      <c r="C141" s="4">
        <f t="shared" si="22"/>
        <v>0.5</v>
      </c>
      <c r="D141">
        <f t="shared" si="23"/>
        <v>0.52910052910052918</v>
      </c>
      <c r="E141">
        <f t="shared" si="24"/>
        <v>2.9100529100529293E-2</v>
      </c>
      <c r="F141">
        <f t="shared" si="25"/>
        <v>-0.23544973544973535</v>
      </c>
      <c r="G141">
        <v>0</v>
      </c>
      <c r="H141">
        <f t="shared" si="26"/>
        <v>0.26455026455026459</v>
      </c>
      <c r="I141">
        <f t="shared" si="27"/>
        <v>-1.0599978800063603</v>
      </c>
      <c r="J141">
        <f t="shared" si="28"/>
        <v>1.0599978800063603</v>
      </c>
      <c r="K141">
        <f t="shared" si="29"/>
        <v>0.48543739277873066</v>
      </c>
      <c r="L141">
        <f t="shared" si="30"/>
        <v>0.51456260722126923</v>
      </c>
      <c r="M141">
        <f t="shared" si="31"/>
        <v>2.0599978800063603</v>
      </c>
      <c r="N141">
        <f t="shared" si="32"/>
        <v>1.9433981132056606</v>
      </c>
    </row>
    <row r="142" spans="1:14" x14ac:dyDescent="0.25">
      <c r="A142" s="4">
        <f>IF('True_Odds_Calculator_2-way'!A143="","",'True_Odds_Calculator_2-way'!A143)</f>
        <v>1.46</v>
      </c>
      <c r="B142" s="4">
        <f>IF('True_Odds_Calculator_2-way'!B143="","",'True_Odds_Calculator_2-way'!B143)</f>
        <v>2.83</v>
      </c>
      <c r="C142" s="4">
        <f t="shared" si="22"/>
        <v>0.68493150684931503</v>
      </c>
      <c r="D142">
        <f t="shared" si="23"/>
        <v>0.35335689045936397</v>
      </c>
      <c r="E142">
        <f t="shared" si="24"/>
        <v>3.8288397308678945E-2</v>
      </c>
      <c r="F142">
        <f t="shared" si="25"/>
        <v>-0.20373687012924158</v>
      </c>
      <c r="G142">
        <v>0</v>
      </c>
      <c r="H142">
        <f t="shared" si="26"/>
        <v>0.24202526743792052</v>
      </c>
      <c r="I142">
        <f t="shared" si="27"/>
        <v>-1.0899223022085145</v>
      </c>
      <c r="J142">
        <f t="shared" si="28"/>
        <v>1.0899223022085145</v>
      </c>
      <c r="K142">
        <f t="shared" si="29"/>
        <v>0.66606088029260768</v>
      </c>
      <c r="L142">
        <f t="shared" si="30"/>
        <v>0.33393911970739243</v>
      </c>
      <c r="M142">
        <f t="shared" si="31"/>
        <v>1.5013642590159164</v>
      </c>
      <c r="N142">
        <f t="shared" si="32"/>
        <v>2.9945578130415815</v>
      </c>
    </row>
    <row r="143" spans="1:14" x14ac:dyDescent="0.25">
      <c r="A143" s="4">
        <f>IF('True_Odds_Calculator_2-way'!A144="","",'True_Odds_Calculator_2-way'!A144)</f>
        <v>2.09</v>
      </c>
      <c r="B143" s="4">
        <f>IF('True_Odds_Calculator_2-way'!B144="","",'True_Odds_Calculator_2-way'!B144)</f>
        <v>1.8</v>
      </c>
      <c r="C143" s="4">
        <f t="shared" si="22"/>
        <v>0.47846889952153115</v>
      </c>
      <c r="D143">
        <f t="shared" si="23"/>
        <v>0.55555555555555558</v>
      </c>
      <c r="E143">
        <f t="shared" si="24"/>
        <v>3.4024455077086735E-2</v>
      </c>
      <c r="F143">
        <f t="shared" si="25"/>
        <v>-0.23179160021265277</v>
      </c>
      <c r="G143">
        <v>0</v>
      </c>
      <c r="H143">
        <f t="shared" si="26"/>
        <v>0.26581605528973956</v>
      </c>
      <c r="I143">
        <f t="shared" si="27"/>
        <v>-1.0708823421952987</v>
      </c>
      <c r="J143">
        <f t="shared" si="28"/>
        <v>1.0708823421952987</v>
      </c>
      <c r="K143">
        <f t="shared" si="29"/>
        <v>0.46141173239413841</v>
      </c>
      <c r="L143">
        <f t="shared" si="30"/>
        <v>0.53858826760586154</v>
      </c>
      <c r="M143">
        <f t="shared" si="31"/>
        <v>2.1672617529928755</v>
      </c>
      <c r="N143">
        <f t="shared" si="32"/>
        <v>1.8567058737562385</v>
      </c>
    </row>
    <row r="144" spans="1:14" x14ac:dyDescent="0.25">
      <c r="A144" s="4">
        <f>IF('True_Odds_Calculator_2-way'!A145="","",'True_Odds_Calculator_2-way'!A145)</f>
        <v>1.97</v>
      </c>
      <c r="B144" s="4">
        <f>IF('True_Odds_Calculator_2-way'!B145="","",'True_Odds_Calculator_2-way'!B145)</f>
        <v>1.92</v>
      </c>
      <c r="C144" s="4">
        <f t="shared" si="22"/>
        <v>0.50761421319796951</v>
      </c>
      <c r="D144">
        <f t="shared" si="23"/>
        <v>0.52083333333333337</v>
      </c>
      <c r="E144">
        <f t="shared" si="24"/>
        <v>2.844754653130277E-2</v>
      </c>
      <c r="F144">
        <f t="shared" si="25"/>
        <v>-0.2359348561759731</v>
      </c>
      <c r="G144">
        <v>0</v>
      </c>
      <c r="H144">
        <f t="shared" si="26"/>
        <v>0.26438240270727581</v>
      </c>
      <c r="I144">
        <f t="shared" si="27"/>
        <v>-1.0585715534396718</v>
      </c>
      <c r="J144">
        <f t="shared" si="28"/>
        <v>1.0585715534396718</v>
      </c>
      <c r="K144">
        <f t="shared" si="29"/>
        <v>0.49338508579127022</v>
      </c>
      <c r="L144">
        <f t="shared" si="30"/>
        <v>0.50661491420873006</v>
      </c>
      <c r="M144">
        <f t="shared" si="31"/>
        <v>2.0268144068364817</v>
      </c>
      <c r="N144">
        <f t="shared" si="32"/>
        <v>1.9738858291644976</v>
      </c>
    </row>
    <row r="145" spans="1:14" x14ac:dyDescent="0.25">
      <c r="A145" s="4">
        <f>IF('True_Odds_Calculator_2-way'!A146="","",'True_Odds_Calculator_2-way'!A146)</f>
        <v>2.27</v>
      </c>
      <c r="B145" s="4">
        <f>IF('True_Odds_Calculator_2-way'!B146="","",'True_Odds_Calculator_2-way'!B146)</f>
        <v>1.68</v>
      </c>
      <c r="C145" s="4">
        <f t="shared" si="22"/>
        <v>0.44052863436123346</v>
      </c>
      <c r="D145">
        <f t="shared" si="23"/>
        <v>0.59523809523809523</v>
      </c>
      <c r="E145">
        <f t="shared" si="24"/>
        <v>3.5766729599328695E-2</v>
      </c>
      <c r="F145">
        <f t="shared" si="25"/>
        <v>-0.22645269561569115</v>
      </c>
      <c r="G145">
        <v>0</v>
      </c>
      <c r="H145">
        <f t="shared" si="26"/>
        <v>0.2622194252150199</v>
      </c>
      <c r="I145">
        <f t="shared" si="27"/>
        <v>-1.0760778282064791</v>
      </c>
      <c r="J145">
        <f t="shared" si="28"/>
        <v>1.0760778282064791</v>
      </c>
      <c r="K145">
        <f t="shared" si="29"/>
        <v>0.42254374989680582</v>
      </c>
      <c r="L145">
        <f t="shared" si="30"/>
        <v>0.57745625010319412</v>
      </c>
      <c r="M145">
        <f t="shared" si="31"/>
        <v>2.3666188418222287</v>
      </c>
      <c r="N145">
        <f t="shared" si="32"/>
        <v>1.7317329231804059</v>
      </c>
    </row>
    <row r="146" spans="1:14" x14ac:dyDescent="0.25">
      <c r="A146" s="4">
        <f>IF('True_Odds_Calculator_2-way'!A147="","",'True_Odds_Calculator_2-way'!A147)</f>
        <v>1.88</v>
      </c>
      <c r="B146" s="4">
        <f>IF('True_Odds_Calculator_2-way'!B147="","",'True_Odds_Calculator_2-way'!B147)</f>
        <v>2.0099999999999998</v>
      </c>
      <c r="C146" s="4">
        <f t="shared" si="22"/>
        <v>0.53191489361702127</v>
      </c>
      <c r="D146">
        <f t="shared" si="23"/>
        <v>0.49751243781094534</v>
      </c>
      <c r="E146">
        <f t="shared" si="24"/>
        <v>2.9427331427966497E-2</v>
      </c>
      <c r="F146">
        <f t="shared" si="25"/>
        <v>-0.23520694400338749</v>
      </c>
      <c r="G146">
        <v>0</v>
      </c>
      <c r="H146">
        <f t="shared" si="26"/>
        <v>0.26463427543135393</v>
      </c>
      <c r="I146">
        <f t="shared" si="27"/>
        <v>-1.060713208766217</v>
      </c>
      <c r="J146">
        <f t="shared" si="28"/>
        <v>1.060713208766217</v>
      </c>
      <c r="K146">
        <f t="shared" si="29"/>
        <v>0.5172161542198922</v>
      </c>
      <c r="L146">
        <f t="shared" si="30"/>
        <v>0.48278384578010813</v>
      </c>
      <c r="M146">
        <f t="shared" si="31"/>
        <v>1.9334276237142709</v>
      </c>
      <c r="N146">
        <f t="shared" si="32"/>
        <v>2.0713203408538785</v>
      </c>
    </row>
    <row r="147" spans="1:14" x14ac:dyDescent="0.25">
      <c r="A147" s="4">
        <f>IF('True_Odds_Calculator_2-way'!A148="","",'True_Odds_Calculator_2-way'!A148)</f>
        <v>1.59</v>
      </c>
      <c r="B147" s="4">
        <f>IF('True_Odds_Calculator_2-way'!B148="","",'True_Odds_Calculator_2-way'!B148)</f>
        <v>2.4500000000000002</v>
      </c>
      <c r="C147" s="4">
        <f t="shared" si="22"/>
        <v>0.62893081761006286</v>
      </c>
      <c r="D147">
        <f t="shared" si="23"/>
        <v>0.4081632653061224</v>
      </c>
      <c r="E147">
        <f t="shared" si="24"/>
        <v>3.7094082916185211E-2</v>
      </c>
      <c r="F147">
        <f t="shared" si="25"/>
        <v>-0.21961237325118743</v>
      </c>
      <c r="G147">
        <v>0</v>
      </c>
      <c r="H147">
        <f t="shared" si="26"/>
        <v>0.25670645616737259</v>
      </c>
      <c r="I147">
        <f t="shared" si="27"/>
        <v>-1.081160058403835</v>
      </c>
      <c r="J147">
        <f t="shared" si="28"/>
        <v>1.081160058403835</v>
      </c>
      <c r="K147">
        <f t="shared" si="29"/>
        <v>0.61054368608781251</v>
      </c>
      <c r="L147">
        <f t="shared" si="30"/>
        <v>0.38945631391218749</v>
      </c>
      <c r="M147">
        <f t="shared" si="31"/>
        <v>1.6378844344582628</v>
      </c>
      <c r="N147">
        <f t="shared" si="32"/>
        <v>2.5676820846855613</v>
      </c>
    </row>
    <row r="148" spans="1:14" x14ac:dyDescent="0.25">
      <c r="A148" s="4">
        <f>IF('True_Odds_Calculator_2-way'!A149="","",'True_Odds_Calculator_2-way'!A149)</f>
        <v>2.0499999999999998</v>
      </c>
      <c r="B148" s="4">
        <f>IF('True_Odds_Calculator_2-way'!B149="","",'True_Odds_Calculator_2-way'!B149)</f>
        <v>1.85</v>
      </c>
      <c r="C148" s="4">
        <f t="shared" si="22"/>
        <v>0.48780487804878053</v>
      </c>
      <c r="D148">
        <f t="shared" si="23"/>
        <v>0.54054054054054046</v>
      </c>
      <c r="E148">
        <f t="shared" si="24"/>
        <v>2.8345418589321048E-2</v>
      </c>
      <c r="F148">
        <f t="shared" si="25"/>
        <v>-0.2353328938694792</v>
      </c>
      <c r="G148">
        <v>0</v>
      </c>
      <c r="H148">
        <f t="shared" si="26"/>
        <v>0.26367831245880025</v>
      </c>
      <c r="I148">
        <f t="shared" si="27"/>
        <v>-1.0585122480499263</v>
      </c>
      <c r="J148">
        <f t="shared" si="28"/>
        <v>1.0585122480499263</v>
      </c>
      <c r="K148">
        <f t="shared" si="29"/>
        <v>0.47361090692279612</v>
      </c>
      <c r="L148">
        <f t="shared" si="30"/>
        <v>0.52638909307720383</v>
      </c>
      <c r="M148">
        <f t="shared" si="31"/>
        <v>2.1114378604524222</v>
      </c>
      <c r="N148">
        <f t="shared" si="32"/>
        <v>1.8997354108424378</v>
      </c>
    </row>
    <row r="149" spans="1:14" x14ac:dyDescent="0.25">
      <c r="A149" s="4">
        <f>IF('True_Odds_Calculator_2-way'!A150="","",'True_Odds_Calculator_2-way'!A150)</f>
        <v>1.56</v>
      </c>
      <c r="B149" s="4">
        <f>IF('True_Odds_Calculator_2-way'!B150="","",'True_Odds_Calculator_2-way'!B150)</f>
        <v>2.59</v>
      </c>
      <c r="C149" s="4">
        <f t="shared" si="22"/>
        <v>0.64102564102564097</v>
      </c>
      <c r="D149">
        <f t="shared" si="23"/>
        <v>0.38610038610038611</v>
      </c>
      <c r="E149">
        <f t="shared" si="24"/>
        <v>2.7126027126027186E-2</v>
      </c>
      <c r="F149">
        <f t="shared" si="25"/>
        <v>-0.22037422037422028</v>
      </c>
      <c r="G149">
        <v>0</v>
      </c>
      <c r="H149">
        <f t="shared" si="26"/>
        <v>0.24750024750024749</v>
      </c>
      <c r="I149">
        <f t="shared" si="27"/>
        <v>-1.0597597584982437</v>
      </c>
      <c r="J149">
        <f t="shared" si="28"/>
        <v>1.0597597584982437</v>
      </c>
      <c r="K149">
        <f t="shared" si="29"/>
        <v>0.62756302042054757</v>
      </c>
      <c r="L149">
        <f t="shared" si="30"/>
        <v>0.37243697957945238</v>
      </c>
      <c r="M149">
        <f t="shared" si="31"/>
        <v>1.5934654647590165</v>
      </c>
      <c r="N149">
        <f t="shared" si="32"/>
        <v>2.685018016012207</v>
      </c>
    </row>
    <row r="150" spans="1:14" x14ac:dyDescent="0.25">
      <c r="A150" s="4">
        <f>IF('True_Odds_Calculator_2-way'!A151="","",'True_Odds_Calculator_2-way'!A151)</f>
        <v>2.46</v>
      </c>
      <c r="B150" s="4">
        <f>IF('True_Odds_Calculator_2-way'!B151="","",'True_Odds_Calculator_2-way'!B151)</f>
        <v>1.57</v>
      </c>
      <c r="C150" s="4">
        <f t="shared" si="22"/>
        <v>0.4065040650406504</v>
      </c>
      <c r="D150">
        <f t="shared" si="23"/>
        <v>0.63694267515923564</v>
      </c>
      <c r="E150">
        <f t="shared" si="24"/>
        <v>4.3446740199886147E-2</v>
      </c>
      <c r="F150">
        <f t="shared" si="25"/>
        <v>-0.2154730464502097</v>
      </c>
      <c r="G150">
        <v>0</v>
      </c>
      <c r="H150">
        <f t="shared" si="26"/>
        <v>0.2589197866500958</v>
      </c>
      <c r="I150">
        <f t="shared" si="27"/>
        <v>-1.0961907783514044</v>
      </c>
      <c r="J150">
        <f t="shared" si="28"/>
        <v>1.0961907783514044</v>
      </c>
      <c r="K150">
        <f t="shared" si="29"/>
        <v>0.38455052330790873</v>
      </c>
      <c r="L150">
        <f t="shared" si="30"/>
        <v>0.61544947669209116</v>
      </c>
      <c r="M150">
        <f t="shared" si="31"/>
        <v>2.6004385363930509</v>
      </c>
      <c r="N150">
        <f t="shared" si="32"/>
        <v>1.6248287436603006</v>
      </c>
    </row>
    <row r="151" spans="1:14" x14ac:dyDescent="0.25">
      <c r="A151" s="4">
        <f>IF('True_Odds_Calculator_2-way'!A152="","",'True_Odds_Calculator_2-way'!A152)</f>
        <v>1.97</v>
      </c>
      <c r="B151" s="4">
        <f>IF('True_Odds_Calculator_2-way'!B152="","",'True_Odds_Calculator_2-way'!B152)</f>
        <v>1.88</v>
      </c>
      <c r="C151" s="4">
        <f t="shared" si="22"/>
        <v>0.50761421319796951</v>
      </c>
      <c r="D151">
        <f t="shared" si="23"/>
        <v>0.53191489361702127</v>
      </c>
      <c r="E151">
        <f t="shared" si="24"/>
        <v>3.9529106814990778E-2</v>
      </c>
      <c r="F151">
        <f t="shared" si="25"/>
        <v>-0.23047845339669515</v>
      </c>
      <c r="G151">
        <v>0</v>
      </c>
      <c r="H151">
        <f t="shared" si="26"/>
        <v>0.27000756021168593</v>
      </c>
      <c r="I151">
        <f t="shared" si="27"/>
        <v>-1.0823626487770475</v>
      </c>
      <c r="J151">
        <f t="shared" si="28"/>
        <v>1.0823626487770475</v>
      </c>
      <c r="K151">
        <f t="shared" si="29"/>
        <v>0.48783063328986415</v>
      </c>
      <c r="L151">
        <f t="shared" si="30"/>
        <v>0.5121693667101358</v>
      </c>
      <c r="M151">
        <f t="shared" si="31"/>
        <v>2.049891769313736</v>
      </c>
      <c r="N151">
        <f t="shared" si="32"/>
        <v>1.9524791309238021</v>
      </c>
    </row>
    <row r="152" spans="1:14" x14ac:dyDescent="0.25">
      <c r="A152" s="4">
        <f>IF('True_Odds_Calculator_2-way'!A153="","",'True_Odds_Calculator_2-way'!A153)</f>
        <v>1.83</v>
      </c>
      <c r="B152" s="4">
        <f>IF('True_Odds_Calculator_2-way'!B153="","",'True_Odds_Calculator_2-way'!B153)</f>
        <v>2.04</v>
      </c>
      <c r="C152" s="4">
        <f t="shared" si="22"/>
        <v>0.54644808743169393</v>
      </c>
      <c r="D152">
        <f t="shared" si="23"/>
        <v>0.49019607843137253</v>
      </c>
      <c r="E152">
        <f t="shared" si="24"/>
        <v>3.6644165863066513E-2</v>
      </c>
      <c r="F152">
        <f t="shared" si="25"/>
        <v>-0.23122254366227368</v>
      </c>
      <c r="G152">
        <v>0</v>
      </c>
      <c r="H152">
        <f t="shared" si="26"/>
        <v>0.26786670952534014</v>
      </c>
      <c r="I152">
        <f t="shared" si="27"/>
        <v>-1.0763271222740438</v>
      </c>
      <c r="J152">
        <f t="shared" si="28"/>
        <v>1.0763271222740438</v>
      </c>
      <c r="K152">
        <f t="shared" si="29"/>
        <v>0.52816394310973935</v>
      </c>
      <c r="L152">
        <f t="shared" si="30"/>
        <v>0.47183605689026059</v>
      </c>
      <c r="M152">
        <f t="shared" si="31"/>
        <v>1.8933515114874566</v>
      </c>
      <c r="N152">
        <f t="shared" si="32"/>
        <v>2.1193802071650061</v>
      </c>
    </row>
    <row r="153" spans="1:14" x14ac:dyDescent="0.25">
      <c r="A153" s="4">
        <f>IF('True_Odds_Calculator_2-way'!A154="","",'True_Odds_Calculator_2-way'!A154)</f>
        <v>2.59</v>
      </c>
      <c r="B153" s="4">
        <f>IF('True_Odds_Calculator_2-way'!B154="","",'True_Odds_Calculator_2-way'!B154)</f>
        <v>1.52</v>
      </c>
      <c r="C153" s="4">
        <f t="shared" si="22"/>
        <v>0.38610038610038611</v>
      </c>
      <c r="D153">
        <f t="shared" si="23"/>
        <v>0.65789473684210531</v>
      </c>
      <c r="E153">
        <f t="shared" si="24"/>
        <v>4.3995122942491527E-2</v>
      </c>
      <c r="F153">
        <f t="shared" si="25"/>
        <v>-0.21001828896565722</v>
      </c>
      <c r="G153">
        <v>0</v>
      </c>
      <c r="H153">
        <f t="shared" si="26"/>
        <v>0.25401341190814875</v>
      </c>
      <c r="I153">
        <f t="shared" si="27"/>
        <v>-1.0997646755364594</v>
      </c>
      <c r="J153">
        <f t="shared" si="28"/>
        <v>1.0997646755364594</v>
      </c>
      <c r="K153">
        <f t="shared" si="29"/>
        <v>0.36381816236779846</v>
      </c>
      <c r="L153">
        <f t="shared" si="30"/>
        <v>0.63618183763220149</v>
      </c>
      <c r="M153">
        <f t="shared" si="31"/>
        <v>2.7486258341029703</v>
      </c>
      <c r="N153">
        <f t="shared" si="32"/>
        <v>1.5718776312789586</v>
      </c>
    </row>
    <row r="154" spans="1:14" x14ac:dyDescent="0.25">
      <c r="A154" s="4">
        <f>IF('True_Odds_Calculator_2-way'!A155="","",'True_Odds_Calculator_2-way'!A155)</f>
        <v>2.6</v>
      </c>
      <c r="B154" s="4">
        <f>IF('True_Odds_Calculator_2-way'!B155="","",'True_Odds_Calculator_2-way'!B155)</f>
        <v>1.52</v>
      </c>
      <c r="C154" s="4">
        <f t="shared" si="22"/>
        <v>0.38461538461538458</v>
      </c>
      <c r="D154">
        <f t="shared" si="23"/>
        <v>0.65789473684210531</v>
      </c>
      <c r="E154">
        <f t="shared" si="24"/>
        <v>4.2510121457489891E-2</v>
      </c>
      <c r="F154">
        <f t="shared" si="25"/>
        <v>-0.21052631578947367</v>
      </c>
      <c r="G154">
        <v>0</v>
      </c>
      <c r="H154">
        <f t="shared" si="26"/>
        <v>0.25303643724696356</v>
      </c>
      <c r="I154">
        <f t="shared" si="27"/>
        <v>-1.0963225241337864</v>
      </c>
      <c r="J154">
        <f t="shared" si="28"/>
        <v>1.0963225241337864</v>
      </c>
      <c r="K154">
        <f t="shared" si="29"/>
        <v>0.36309290748084294</v>
      </c>
      <c r="L154">
        <f t="shared" si="30"/>
        <v>0.63690709251915711</v>
      </c>
      <c r="M154">
        <f t="shared" si="31"/>
        <v>2.7541160386140584</v>
      </c>
      <c r="N154">
        <f t="shared" si="32"/>
        <v>1.5700877125495689</v>
      </c>
    </row>
    <row r="155" spans="1:14" x14ac:dyDescent="0.25">
      <c r="A155" s="4">
        <f>IF('True_Odds_Calculator_2-way'!A156="","",'True_Odds_Calculator_2-way'!A156)</f>
        <v>1.88</v>
      </c>
      <c r="B155" s="4">
        <f>IF('True_Odds_Calculator_2-way'!B156="","",'True_Odds_Calculator_2-way'!B156)</f>
        <v>2.0099999999999998</v>
      </c>
      <c r="C155" s="4">
        <f t="shared" si="22"/>
        <v>0.53191489361702127</v>
      </c>
      <c r="D155">
        <f t="shared" si="23"/>
        <v>0.49751243781094534</v>
      </c>
      <c r="E155">
        <f t="shared" si="24"/>
        <v>2.9427331427966497E-2</v>
      </c>
      <c r="F155">
        <f t="shared" si="25"/>
        <v>-0.23520694400338749</v>
      </c>
      <c r="G155">
        <v>0</v>
      </c>
      <c r="H155">
        <f t="shared" si="26"/>
        <v>0.26463427543135393</v>
      </c>
      <c r="I155">
        <f t="shared" si="27"/>
        <v>-1.060713208766217</v>
      </c>
      <c r="J155">
        <f t="shared" si="28"/>
        <v>1.060713208766217</v>
      </c>
      <c r="K155">
        <f t="shared" si="29"/>
        <v>0.5172161542198922</v>
      </c>
      <c r="L155">
        <f t="shared" si="30"/>
        <v>0.48278384578010813</v>
      </c>
      <c r="M155">
        <f t="shared" si="31"/>
        <v>1.9334276237142709</v>
      </c>
      <c r="N155">
        <f t="shared" si="32"/>
        <v>2.0713203408538785</v>
      </c>
    </row>
    <row r="156" spans="1:14" x14ac:dyDescent="0.25">
      <c r="A156" s="4">
        <f>IF('True_Odds_Calculator_2-way'!A157="","",'True_Odds_Calculator_2-way'!A157)</f>
        <v>1.78</v>
      </c>
      <c r="B156" s="4">
        <f>IF('True_Odds_Calculator_2-way'!B157="","",'True_Odds_Calculator_2-way'!B157)</f>
        <v>2.12</v>
      </c>
      <c r="C156" s="4">
        <f t="shared" si="22"/>
        <v>0.5617977528089888</v>
      </c>
      <c r="D156">
        <f t="shared" si="23"/>
        <v>0.47169811320754712</v>
      </c>
      <c r="E156">
        <f t="shared" si="24"/>
        <v>3.3495866016535869E-2</v>
      </c>
      <c r="F156">
        <f t="shared" si="25"/>
        <v>-0.23150307398770409</v>
      </c>
      <c r="G156">
        <v>0</v>
      </c>
      <c r="H156">
        <f t="shared" si="26"/>
        <v>0.26499894000423996</v>
      </c>
      <c r="I156">
        <f t="shared" si="27"/>
        <v>-1.0699012312772822</v>
      </c>
      <c r="J156">
        <f t="shared" si="28"/>
        <v>1.0699012312772822</v>
      </c>
      <c r="K156">
        <f t="shared" si="29"/>
        <v>0.54510083634166528</v>
      </c>
      <c r="L156">
        <f t="shared" si="30"/>
        <v>0.45489916365833472</v>
      </c>
      <c r="M156">
        <f t="shared" si="31"/>
        <v>1.83452296039628</v>
      </c>
      <c r="N156">
        <f t="shared" si="32"/>
        <v>2.1982893790305562</v>
      </c>
    </row>
    <row r="157" spans="1:14" x14ac:dyDescent="0.25">
      <c r="A157" s="4">
        <f>IF('True_Odds_Calculator_2-way'!A158="","",'True_Odds_Calculator_2-way'!A158)</f>
        <v>1.91</v>
      </c>
      <c r="B157" s="4">
        <f>IF('True_Odds_Calculator_2-way'!B158="","",'True_Odds_Calculator_2-way'!B158)</f>
        <v>1.98</v>
      </c>
      <c r="C157" s="4">
        <f t="shared" si="22"/>
        <v>0.52356020942408377</v>
      </c>
      <c r="D157">
        <f t="shared" si="23"/>
        <v>0.50505050505050508</v>
      </c>
      <c r="E157">
        <f t="shared" si="24"/>
        <v>2.861071447458885E-2</v>
      </c>
      <c r="F157">
        <f t="shared" si="25"/>
        <v>-0.23581363371939279</v>
      </c>
      <c r="G157">
        <v>0</v>
      </c>
      <c r="H157">
        <f t="shared" si="26"/>
        <v>0.2644243481939817</v>
      </c>
      <c r="I157">
        <f t="shared" si="27"/>
        <v>-1.0589275952301447</v>
      </c>
      <c r="J157">
        <f t="shared" si="28"/>
        <v>1.0589275952301447</v>
      </c>
      <c r="K157">
        <f t="shared" si="29"/>
        <v>0.50926243676795835</v>
      </c>
      <c r="L157">
        <f t="shared" si="30"/>
        <v>0.4907375632320416</v>
      </c>
      <c r="M157">
        <f t="shared" si="31"/>
        <v>1.9636241116594322</v>
      </c>
      <c r="N157">
        <f t="shared" si="32"/>
        <v>2.0377490433255412</v>
      </c>
    </row>
    <row r="158" spans="1:14" x14ac:dyDescent="0.25">
      <c r="A158" s="4">
        <f>IF('True_Odds_Calculator_2-way'!A159="","",'True_Odds_Calculator_2-way'!A159)</f>
        <v>1.94</v>
      </c>
      <c r="B158" s="4">
        <f>IF('True_Odds_Calculator_2-way'!B159="","",'True_Odds_Calculator_2-way'!B159)</f>
        <v>1.94</v>
      </c>
      <c r="C158" s="4">
        <f t="shared" si="22"/>
        <v>0.51546391752577325</v>
      </c>
      <c r="D158">
        <f t="shared" si="23"/>
        <v>0.51546391752577325</v>
      </c>
      <c r="E158">
        <f t="shared" si="24"/>
        <v>3.0927835051546504E-2</v>
      </c>
      <c r="F158">
        <f t="shared" si="25"/>
        <v>-0.23477521521947065</v>
      </c>
      <c r="G158">
        <v>0</v>
      </c>
      <c r="H158">
        <f t="shared" si="26"/>
        <v>0.26570305027101715</v>
      </c>
      <c r="I158">
        <f t="shared" si="27"/>
        <v>-1.0638297872340428</v>
      </c>
      <c r="J158">
        <f t="shared" si="28"/>
        <v>1.0638297872340428</v>
      </c>
      <c r="K158">
        <f t="shared" si="29"/>
        <v>0.49999999999999989</v>
      </c>
      <c r="L158">
        <f t="shared" si="30"/>
        <v>0.49999999999999989</v>
      </c>
      <c r="M158">
        <f t="shared" si="31"/>
        <v>2.0000000000000004</v>
      </c>
      <c r="N158">
        <f t="shared" si="32"/>
        <v>2.0000000000000004</v>
      </c>
    </row>
    <row r="159" spans="1:14" x14ac:dyDescent="0.25">
      <c r="A159" s="4">
        <f>IF('True_Odds_Calculator_2-way'!A160="","",'True_Odds_Calculator_2-way'!A160)</f>
        <v>1.87</v>
      </c>
      <c r="B159" s="4">
        <f>IF('True_Odds_Calculator_2-way'!B160="","",'True_Odds_Calculator_2-way'!B160)</f>
        <v>2.0499999999999998</v>
      </c>
      <c r="C159" s="4">
        <f t="shared" si="22"/>
        <v>0.53475935828876997</v>
      </c>
      <c r="D159">
        <f t="shared" si="23"/>
        <v>0.48780487804878053</v>
      </c>
      <c r="E159">
        <f t="shared" si="24"/>
        <v>2.2564236337550447E-2</v>
      </c>
      <c r="F159">
        <f t="shared" si="25"/>
        <v>-0.23829398721794715</v>
      </c>
      <c r="G159">
        <v>0</v>
      </c>
      <c r="H159">
        <f t="shared" si="26"/>
        <v>0.26085822355549759</v>
      </c>
      <c r="I159">
        <f t="shared" si="27"/>
        <v>-1.0462747009572406</v>
      </c>
      <c r="J159">
        <f t="shared" si="28"/>
        <v>1.0462747009572406</v>
      </c>
      <c r="K159">
        <f t="shared" si="29"/>
        <v>0.5234892259753362</v>
      </c>
      <c r="L159">
        <f t="shared" si="30"/>
        <v>0.47651077402466374</v>
      </c>
      <c r="M159">
        <f t="shared" si="31"/>
        <v>1.9102589898327997</v>
      </c>
      <c r="N159">
        <f t="shared" si="32"/>
        <v>2.0985884360051026</v>
      </c>
    </row>
    <row r="160" spans="1:14" x14ac:dyDescent="0.25">
      <c r="A160" s="4">
        <f>IF('True_Odds_Calculator_2-way'!A161="","",'True_Odds_Calculator_2-way'!A161)</f>
        <v>2.2000000000000002</v>
      </c>
      <c r="B160" s="4">
        <f>IF('True_Odds_Calculator_2-way'!B161="","",'True_Odds_Calculator_2-way'!B161)</f>
        <v>1.71</v>
      </c>
      <c r="C160" s="4">
        <f t="shared" si="22"/>
        <v>0.45454545454545453</v>
      </c>
      <c r="D160">
        <f t="shared" si="23"/>
        <v>0.58479532163742687</v>
      </c>
      <c r="E160">
        <f t="shared" si="24"/>
        <v>3.9340776182881454E-2</v>
      </c>
      <c r="F160">
        <f t="shared" si="25"/>
        <v>-0.22647527910685805</v>
      </c>
      <c r="G160">
        <v>0</v>
      </c>
      <c r="H160">
        <f t="shared" si="26"/>
        <v>0.26581605528973945</v>
      </c>
      <c r="I160">
        <f t="shared" si="27"/>
        <v>-1.0833784750435986</v>
      </c>
      <c r="J160">
        <f t="shared" si="28"/>
        <v>1.0833784750435986</v>
      </c>
      <c r="K160">
        <f t="shared" si="29"/>
        <v>0.43477236885131854</v>
      </c>
      <c r="L160">
        <f t="shared" si="30"/>
        <v>0.56522763114868146</v>
      </c>
      <c r="M160">
        <f t="shared" si="31"/>
        <v>2.3000541700523187</v>
      </c>
      <c r="N160">
        <f t="shared" si="32"/>
        <v>1.7691987172809549</v>
      </c>
    </row>
    <row r="161" spans="1:14" x14ac:dyDescent="0.25">
      <c r="A161" s="4">
        <f>IF('True_Odds_Calculator_2-way'!A162="","",'True_Odds_Calculator_2-way'!A162)</f>
        <v>1.79</v>
      </c>
      <c r="B161" s="4">
        <f>IF('True_Odds_Calculator_2-way'!B162="","",'True_Odds_Calculator_2-way'!B162)</f>
        <v>2.0499999999999998</v>
      </c>
      <c r="C161" s="4">
        <f t="shared" si="22"/>
        <v>0.55865921787709494</v>
      </c>
      <c r="D161">
        <f t="shared" si="23"/>
        <v>0.48780487804878053</v>
      </c>
      <c r="E161">
        <f t="shared" si="24"/>
        <v>4.6464095925875526E-2</v>
      </c>
      <c r="F161">
        <f t="shared" si="25"/>
        <v>-0.22605259572148784</v>
      </c>
      <c r="G161">
        <v>0</v>
      </c>
      <c r="H161">
        <f t="shared" si="26"/>
        <v>0.27251669164736342</v>
      </c>
      <c r="I161">
        <f t="shared" si="27"/>
        <v>-1.0979733645872189</v>
      </c>
      <c r="J161">
        <f t="shared" si="28"/>
        <v>1.0979733645872189</v>
      </c>
      <c r="K161">
        <f t="shared" si="29"/>
        <v>0.53550420798039233</v>
      </c>
      <c r="L161">
        <f t="shared" si="30"/>
        <v>0.46449579201960772</v>
      </c>
      <c r="M161">
        <f t="shared" si="31"/>
        <v>1.8673989580239028</v>
      </c>
      <c r="N161">
        <f t="shared" si="32"/>
        <v>2.1528720328165796</v>
      </c>
    </row>
    <row r="162" spans="1:14" x14ac:dyDescent="0.25">
      <c r="A162" s="4">
        <f>IF('True_Odds_Calculator_2-way'!A163="","",'True_Odds_Calculator_2-way'!A163)</f>
        <v>1.69</v>
      </c>
      <c r="B162" s="4">
        <f>IF('True_Odds_Calculator_2-way'!B163="","",'True_Odds_Calculator_2-way'!B163)</f>
        <v>2.29</v>
      </c>
      <c r="C162" s="4">
        <f t="shared" si="22"/>
        <v>0.59171597633136097</v>
      </c>
      <c r="D162">
        <f t="shared" si="23"/>
        <v>0.4366812227074236</v>
      </c>
      <c r="E162">
        <f t="shared" si="24"/>
        <v>2.8397199038784571E-2</v>
      </c>
      <c r="F162">
        <f t="shared" si="25"/>
        <v>-0.22999405700111109</v>
      </c>
      <c r="G162">
        <v>0</v>
      </c>
      <c r="H162">
        <f t="shared" si="26"/>
        <v>0.25839125603989566</v>
      </c>
      <c r="I162">
        <f t="shared" si="27"/>
        <v>-1.059938334581489</v>
      </c>
      <c r="J162">
        <f t="shared" si="28"/>
        <v>1.059938334581489</v>
      </c>
      <c r="K162">
        <f t="shared" si="29"/>
        <v>0.57758148064836135</v>
      </c>
      <c r="L162">
        <f t="shared" si="30"/>
        <v>0.42241851935163877</v>
      </c>
      <c r="M162">
        <f t="shared" si="31"/>
        <v>1.7313574508612271</v>
      </c>
      <c r="N162">
        <f t="shared" si="32"/>
        <v>2.3673204516101207</v>
      </c>
    </row>
    <row r="163" spans="1:14" x14ac:dyDescent="0.25">
      <c r="A163" s="4">
        <f>IF('True_Odds_Calculator_2-way'!A164="","",'True_Odds_Calculator_2-way'!A164)</f>
        <v>2.25</v>
      </c>
      <c r="B163" s="4">
        <f>IF('True_Odds_Calculator_2-way'!B164="","",'True_Odds_Calculator_2-way'!B164)</f>
        <v>1.69</v>
      </c>
      <c r="C163" s="4">
        <f t="shared" si="22"/>
        <v>0.44444444444444442</v>
      </c>
      <c r="D163">
        <f t="shared" si="23"/>
        <v>0.59171597633136097</v>
      </c>
      <c r="E163">
        <f t="shared" si="24"/>
        <v>3.6160420775805502E-2</v>
      </c>
      <c r="F163">
        <f t="shared" si="25"/>
        <v>-0.22682445759368819</v>
      </c>
      <c r="G163">
        <v>0</v>
      </c>
      <c r="H163">
        <f t="shared" si="26"/>
        <v>0.26298487836949375</v>
      </c>
      <c r="I163">
        <f t="shared" si="27"/>
        <v>-1.0767638041163314</v>
      </c>
      <c r="J163">
        <f t="shared" si="28"/>
        <v>1.0767638041163314</v>
      </c>
      <c r="K163">
        <f t="shared" si="29"/>
        <v>0.42626568044702751</v>
      </c>
      <c r="L163">
        <f t="shared" si="30"/>
        <v>0.57373431955297227</v>
      </c>
      <c r="M163">
        <f t="shared" si="31"/>
        <v>2.3459547551454145</v>
      </c>
      <c r="N163">
        <f t="shared" si="32"/>
        <v>1.7429670248402687</v>
      </c>
    </row>
    <row r="164" spans="1:14" x14ac:dyDescent="0.25">
      <c r="A164" s="4">
        <f>IF('True_Odds_Calculator_2-way'!A165="","",'True_Odds_Calculator_2-way'!A165)</f>
        <v>2.39</v>
      </c>
      <c r="B164" s="4">
        <f>IF('True_Odds_Calculator_2-way'!B165="","",'True_Odds_Calculator_2-way'!B165)</f>
        <v>1.63</v>
      </c>
      <c r="C164" s="4">
        <f t="shared" si="22"/>
        <v>0.41841004184100417</v>
      </c>
      <c r="D164">
        <f t="shared" si="23"/>
        <v>0.61349693251533743</v>
      </c>
      <c r="E164">
        <f t="shared" si="24"/>
        <v>3.19069743563416E-2</v>
      </c>
      <c r="F164">
        <f t="shared" si="25"/>
        <v>-0.22478630284672851</v>
      </c>
      <c r="G164">
        <v>0</v>
      </c>
      <c r="H164">
        <f t="shared" si="26"/>
        <v>0.25669327720307006</v>
      </c>
      <c r="I164">
        <f t="shared" si="27"/>
        <v>-1.0686176060625021</v>
      </c>
      <c r="J164">
        <f t="shared" si="28"/>
        <v>1.0686176060625021</v>
      </c>
      <c r="K164">
        <f t="shared" si="29"/>
        <v>0.40235320740649128</v>
      </c>
      <c r="L164">
        <f t="shared" si="30"/>
        <v>0.59764679259350884</v>
      </c>
      <c r="M164">
        <f t="shared" si="31"/>
        <v>2.4853784724268779</v>
      </c>
      <c r="N164">
        <f t="shared" si="32"/>
        <v>1.6732290918193764</v>
      </c>
    </row>
    <row r="165" spans="1:14" x14ac:dyDescent="0.25">
      <c r="A165" s="4">
        <f>IF('True_Odds_Calculator_2-way'!A166="","",'True_Odds_Calculator_2-way'!A166)</f>
        <v>2.19</v>
      </c>
      <c r="B165" s="4">
        <f>IF('True_Odds_Calculator_2-way'!B166="","",'True_Odds_Calculator_2-way'!B166)</f>
        <v>1.73</v>
      </c>
      <c r="C165" s="4">
        <f t="shared" si="22"/>
        <v>0.45662100456621008</v>
      </c>
      <c r="D165">
        <f t="shared" si="23"/>
        <v>0.5780346820809249</v>
      </c>
      <c r="E165">
        <f t="shared" si="24"/>
        <v>3.4655686647135031E-2</v>
      </c>
      <c r="F165">
        <f t="shared" si="25"/>
        <v>-0.22928709055876673</v>
      </c>
      <c r="G165">
        <v>0</v>
      </c>
      <c r="H165">
        <f t="shared" si="26"/>
        <v>0.26394277720590181</v>
      </c>
      <c r="I165">
        <f t="shared" si="27"/>
        <v>-1.0729144372515058</v>
      </c>
      <c r="J165">
        <f t="shared" si="28"/>
        <v>1.0729144372515058</v>
      </c>
      <c r="K165">
        <f t="shared" si="29"/>
        <v>0.43921906878344058</v>
      </c>
      <c r="L165">
        <f t="shared" si="30"/>
        <v>0.56078093121655925</v>
      </c>
      <c r="M165">
        <f t="shared" si="31"/>
        <v>2.2767681803292916</v>
      </c>
      <c r="N165">
        <f t="shared" si="32"/>
        <v>1.7832275391935992</v>
      </c>
    </row>
    <row r="166" spans="1:14" x14ac:dyDescent="0.25">
      <c r="A166" s="4">
        <f>IF('True_Odds_Calculator_2-way'!A167="","",'True_Odds_Calculator_2-way'!A167)</f>
        <v>2.0299999999999998</v>
      </c>
      <c r="B166" s="4">
        <f>IF('True_Odds_Calculator_2-way'!B167="","",'True_Odds_Calculator_2-way'!B167)</f>
        <v>1.87</v>
      </c>
      <c r="C166" s="4">
        <f t="shared" si="22"/>
        <v>0.49261083743842371</v>
      </c>
      <c r="D166">
        <f t="shared" si="23"/>
        <v>0.53475935828876997</v>
      </c>
      <c r="E166">
        <f t="shared" si="24"/>
        <v>2.737019572719368E-2</v>
      </c>
      <c r="F166">
        <f t="shared" si="25"/>
        <v>-0.23605805958747139</v>
      </c>
      <c r="G166">
        <v>0</v>
      </c>
      <c r="H166">
        <f t="shared" si="26"/>
        <v>0.26342825531466507</v>
      </c>
      <c r="I166">
        <f t="shared" si="27"/>
        <v>-1.0563838700626149</v>
      </c>
      <c r="J166">
        <f t="shared" si="28"/>
        <v>1.0563838700626149</v>
      </c>
      <c r="K166">
        <f t="shared" si="29"/>
        <v>0.47890991226943308</v>
      </c>
      <c r="L166">
        <f t="shared" si="30"/>
        <v>0.52109008773056686</v>
      </c>
      <c r="M166">
        <f t="shared" si="31"/>
        <v>2.0880753861644932</v>
      </c>
      <c r="N166">
        <f t="shared" si="32"/>
        <v>1.9190539669544755</v>
      </c>
    </row>
    <row r="167" spans="1:14" x14ac:dyDescent="0.25">
      <c r="A167" s="4">
        <f>IF('True_Odds_Calculator_2-way'!A168="","",'True_Odds_Calculator_2-way'!A168)</f>
        <v>2.15</v>
      </c>
      <c r="B167" s="4">
        <f>IF('True_Odds_Calculator_2-way'!B168="","",'True_Odds_Calculator_2-way'!B168)</f>
        <v>1.76</v>
      </c>
      <c r="C167" s="4">
        <f t="shared" si="22"/>
        <v>0.46511627906976744</v>
      </c>
      <c r="D167">
        <f t="shared" si="23"/>
        <v>0.56818181818181823</v>
      </c>
      <c r="E167">
        <f t="shared" si="24"/>
        <v>3.3298097251585723E-2</v>
      </c>
      <c r="F167">
        <f t="shared" si="25"/>
        <v>-0.23097251585623668</v>
      </c>
      <c r="G167">
        <v>0</v>
      </c>
      <c r="H167">
        <f t="shared" si="26"/>
        <v>0.26427061310782241</v>
      </c>
      <c r="I167">
        <f t="shared" si="27"/>
        <v>-1.0696563746013956</v>
      </c>
      <c r="J167">
        <f t="shared" si="28"/>
        <v>1.0696563746013956</v>
      </c>
      <c r="K167">
        <f t="shared" si="29"/>
        <v>0.44840941385030625</v>
      </c>
      <c r="L167">
        <f t="shared" si="30"/>
        <v>0.5515905861496937</v>
      </c>
      <c r="M167">
        <f t="shared" si="31"/>
        <v>2.2301048307916052</v>
      </c>
      <c r="N167">
        <f t="shared" si="32"/>
        <v>1.8129388446970602</v>
      </c>
    </row>
    <row r="168" spans="1:14" x14ac:dyDescent="0.25">
      <c r="A168" s="4">
        <f>IF('True_Odds_Calculator_2-way'!A169="","",'True_Odds_Calculator_2-way'!A169)</f>
        <v>2.11</v>
      </c>
      <c r="B168" s="4">
        <f>IF('True_Odds_Calculator_2-way'!B169="","",'True_Odds_Calculator_2-way'!B169)</f>
        <v>1.78</v>
      </c>
      <c r="C168" s="4">
        <f t="shared" si="22"/>
        <v>0.47393364928909953</v>
      </c>
      <c r="D168">
        <f t="shared" si="23"/>
        <v>0.5617977528089888</v>
      </c>
      <c r="E168">
        <f t="shared" si="24"/>
        <v>3.5731402098088338E-2</v>
      </c>
      <c r="F168">
        <f t="shared" si="25"/>
        <v>-0.23052345705309119</v>
      </c>
      <c r="G168">
        <v>0</v>
      </c>
      <c r="H168">
        <f t="shared" si="26"/>
        <v>0.26625485915117952</v>
      </c>
      <c r="I168">
        <f t="shared" si="27"/>
        <v>-1.0747098003652684</v>
      </c>
      <c r="J168">
        <f t="shared" si="28"/>
        <v>1.0747098003652684</v>
      </c>
      <c r="K168">
        <f t="shared" si="29"/>
        <v>0.45601134895833134</v>
      </c>
      <c r="L168">
        <f t="shared" si="30"/>
        <v>0.54398865104166871</v>
      </c>
      <c r="M168">
        <f t="shared" si="31"/>
        <v>2.192927878405448</v>
      </c>
      <c r="N168">
        <f t="shared" si="32"/>
        <v>1.838273644284909</v>
      </c>
    </row>
    <row r="169" spans="1:14" x14ac:dyDescent="0.25">
      <c r="A169" s="4">
        <f>IF('True_Odds_Calculator_2-way'!A170="","",'True_Odds_Calculator_2-way'!A170)</f>
        <v>1.78</v>
      </c>
      <c r="B169" s="4">
        <f>IF('True_Odds_Calculator_2-way'!B170="","",'True_Odds_Calculator_2-way'!B170)</f>
        <v>2.1</v>
      </c>
      <c r="C169" s="4">
        <f t="shared" si="22"/>
        <v>0.5617977528089888</v>
      </c>
      <c r="D169">
        <f t="shared" si="23"/>
        <v>0.47619047619047616</v>
      </c>
      <c r="E169">
        <f t="shared" si="24"/>
        <v>3.7988228999465079E-2</v>
      </c>
      <c r="F169">
        <f t="shared" si="25"/>
        <v>-0.2295345104333868</v>
      </c>
      <c r="G169">
        <v>0</v>
      </c>
      <c r="H169">
        <f t="shared" si="26"/>
        <v>0.26752273943285182</v>
      </c>
      <c r="I169">
        <f t="shared" si="27"/>
        <v>-1.0795837927188263</v>
      </c>
      <c r="J169">
        <f t="shared" si="28"/>
        <v>1.0795837927188263</v>
      </c>
      <c r="K169">
        <f t="shared" si="29"/>
        <v>0.54286595577264729</v>
      </c>
      <c r="L169">
        <f t="shared" si="30"/>
        <v>0.45713404422735271</v>
      </c>
      <c r="M169">
        <f t="shared" si="31"/>
        <v>1.8420753583206844</v>
      </c>
      <c r="N169">
        <f t="shared" si="32"/>
        <v>2.1875421719907089</v>
      </c>
    </row>
    <row r="170" spans="1:14" x14ac:dyDescent="0.25">
      <c r="A170" s="4">
        <f>IF('True_Odds_Calculator_2-way'!A171="","",'True_Odds_Calculator_2-way'!A171)</f>
        <v>2.0299999999999998</v>
      </c>
      <c r="B170" s="4">
        <f>IF('True_Odds_Calculator_2-way'!B171="","",'True_Odds_Calculator_2-way'!B171)</f>
        <v>1.85</v>
      </c>
      <c r="C170" s="4">
        <f t="shared" si="22"/>
        <v>0.49261083743842371</v>
      </c>
      <c r="D170">
        <f t="shared" si="23"/>
        <v>0.54054054054054046</v>
      </c>
      <c r="E170">
        <f t="shared" si="24"/>
        <v>3.315137797896428E-2</v>
      </c>
      <c r="F170">
        <f t="shared" si="25"/>
        <v>-0.23312475036612956</v>
      </c>
      <c r="G170">
        <v>0</v>
      </c>
      <c r="H170">
        <f t="shared" si="26"/>
        <v>0.26627612834509384</v>
      </c>
      <c r="I170">
        <f t="shared" si="27"/>
        <v>-1.0687396570715308</v>
      </c>
      <c r="J170">
        <f t="shared" si="28"/>
        <v>1.0687396570715308</v>
      </c>
      <c r="K170">
        <f t="shared" si="29"/>
        <v>0.47600872092291718</v>
      </c>
      <c r="L170">
        <f t="shared" si="30"/>
        <v>0.52399127907708287</v>
      </c>
      <c r="M170">
        <f t="shared" si="31"/>
        <v>2.1008018467836762</v>
      </c>
      <c r="N170">
        <f t="shared" si="32"/>
        <v>1.9084287085108012</v>
      </c>
    </row>
    <row r="171" spans="1:14" x14ac:dyDescent="0.25">
      <c r="A171" s="4">
        <f>IF('True_Odds_Calculator_2-way'!A172="","",'True_Odds_Calculator_2-way'!A172)</f>
        <v>2.08</v>
      </c>
      <c r="B171" s="4">
        <f>IF('True_Odds_Calculator_2-way'!B172="","",'True_Odds_Calculator_2-way'!B172)</f>
        <v>1.79</v>
      </c>
      <c r="C171" s="4">
        <f t="shared" si="22"/>
        <v>0.48076923076923073</v>
      </c>
      <c r="D171">
        <f t="shared" si="23"/>
        <v>0.55865921787709494</v>
      </c>
      <c r="E171">
        <f t="shared" si="24"/>
        <v>3.9428448646325664E-2</v>
      </c>
      <c r="F171">
        <f t="shared" si="25"/>
        <v>-0.22915771379458527</v>
      </c>
      <c r="G171">
        <v>0</v>
      </c>
      <c r="H171">
        <f t="shared" si="26"/>
        <v>0.26858616244091099</v>
      </c>
      <c r="I171">
        <f t="shared" si="27"/>
        <v>-1.0826163374360513</v>
      </c>
      <c r="J171">
        <f t="shared" si="28"/>
        <v>1.0826163374360513</v>
      </c>
      <c r="K171">
        <f t="shared" si="29"/>
        <v>0.46099399689806597</v>
      </c>
      <c r="L171">
        <f t="shared" si="30"/>
        <v>0.53900600310193403</v>
      </c>
      <c r="M171">
        <f t="shared" si="31"/>
        <v>2.1692256444309357</v>
      </c>
      <c r="N171">
        <f t="shared" si="32"/>
        <v>1.8552669065744805</v>
      </c>
    </row>
    <row r="172" spans="1:14" x14ac:dyDescent="0.25">
      <c r="A172" s="4">
        <f>IF('True_Odds_Calculator_2-way'!A173="","",'True_Odds_Calculator_2-way'!A173)</f>
        <v>2.3199999999999998</v>
      </c>
      <c r="B172" s="4">
        <f>IF('True_Odds_Calculator_2-way'!B173="","",'True_Odds_Calculator_2-way'!B173)</f>
        <v>1.65</v>
      </c>
      <c r="C172" s="4">
        <f t="shared" si="22"/>
        <v>0.43103448275862072</v>
      </c>
      <c r="D172">
        <f t="shared" si="23"/>
        <v>0.60606060606060608</v>
      </c>
      <c r="E172">
        <f t="shared" si="24"/>
        <v>3.709508881922674E-2</v>
      </c>
      <c r="F172">
        <f t="shared" si="25"/>
        <v>-0.22413793103448287</v>
      </c>
      <c r="G172">
        <v>0</v>
      </c>
      <c r="H172">
        <f t="shared" si="26"/>
        <v>0.26123301985370956</v>
      </c>
      <c r="I172">
        <f t="shared" si="27"/>
        <v>-1.0795837927188261</v>
      </c>
      <c r="J172">
        <f t="shared" si="28"/>
        <v>1.0795837927188261</v>
      </c>
      <c r="K172">
        <f t="shared" si="29"/>
        <v>0.41236252858619832</v>
      </c>
      <c r="L172">
        <f t="shared" si="30"/>
        <v>0.58763747141380174</v>
      </c>
      <c r="M172">
        <f t="shared" si="31"/>
        <v>2.4250506063888508</v>
      </c>
      <c r="N172">
        <f t="shared" si="32"/>
        <v>1.7017294652672368</v>
      </c>
    </row>
    <row r="173" spans="1:14" x14ac:dyDescent="0.25">
      <c r="A173" s="4">
        <f>IF('True_Odds_Calculator_2-way'!A174="","",'True_Odds_Calculator_2-way'!A174)</f>
        <v>1.79</v>
      </c>
      <c r="B173" s="4">
        <f>IF('True_Odds_Calculator_2-way'!B174="","",'True_Odds_Calculator_2-way'!B174)</f>
        <v>2.09</v>
      </c>
      <c r="C173" s="4">
        <f t="shared" si="22"/>
        <v>0.55865921787709494</v>
      </c>
      <c r="D173">
        <f t="shared" si="23"/>
        <v>0.47846889952153115</v>
      </c>
      <c r="E173">
        <f t="shared" si="24"/>
        <v>3.7128117398625982E-2</v>
      </c>
      <c r="F173">
        <f t="shared" si="25"/>
        <v>-0.23017294378658693</v>
      </c>
      <c r="G173">
        <v>0</v>
      </c>
      <c r="H173">
        <f t="shared" si="26"/>
        <v>0.26730106118521291</v>
      </c>
      <c r="I173">
        <f t="shared" si="27"/>
        <v>-1.077638764691236</v>
      </c>
      <c r="J173">
        <f t="shared" si="28"/>
        <v>1.077638764691236</v>
      </c>
      <c r="K173">
        <f t="shared" si="29"/>
        <v>0.54015086574792148</v>
      </c>
      <c r="L173">
        <f t="shared" si="30"/>
        <v>0.45984913425207868</v>
      </c>
      <c r="M173">
        <f t="shared" si="31"/>
        <v>1.8513346241060764</v>
      </c>
      <c r="N173">
        <f t="shared" si="32"/>
        <v>2.1746262535134471</v>
      </c>
    </row>
    <row r="174" spans="1:14" x14ac:dyDescent="0.25">
      <c r="A174" s="4">
        <f>IF('True_Odds_Calculator_2-way'!A175="","",'True_Odds_Calculator_2-way'!A175)</f>
        <v>1.98</v>
      </c>
      <c r="B174" s="4">
        <f>IF('True_Odds_Calculator_2-way'!B175="","",'True_Odds_Calculator_2-way'!B175)</f>
        <v>1.88</v>
      </c>
      <c r="C174" s="4">
        <f t="shared" si="22"/>
        <v>0.50505050505050508</v>
      </c>
      <c r="D174">
        <f t="shared" si="23"/>
        <v>0.53191489361702127</v>
      </c>
      <c r="E174">
        <f t="shared" si="24"/>
        <v>3.6965398667526461E-2</v>
      </c>
      <c r="F174">
        <f t="shared" si="25"/>
        <v>-0.23167848699763582</v>
      </c>
      <c r="G174">
        <v>0</v>
      </c>
      <c r="H174">
        <f t="shared" si="26"/>
        <v>0.26864388566516229</v>
      </c>
      <c r="I174">
        <f t="shared" si="27"/>
        <v>-1.0768262306348704</v>
      </c>
      <c r="J174">
        <f t="shared" si="28"/>
        <v>1.0768262306348704</v>
      </c>
      <c r="K174">
        <f t="shared" si="29"/>
        <v>0.4865494129951195</v>
      </c>
      <c r="L174">
        <f t="shared" si="30"/>
        <v>0.51345058700488033</v>
      </c>
      <c r="M174">
        <f t="shared" si="31"/>
        <v>2.0552897060221729</v>
      </c>
      <c r="N174">
        <f t="shared" si="32"/>
        <v>1.947607082958686</v>
      </c>
    </row>
    <row r="175" spans="1:14" x14ac:dyDescent="0.25">
      <c r="A175" s="4">
        <f>IF('True_Odds_Calculator_2-way'!A176="","",'True_Odds_Calculator_2-way'!A176)</f>
        <v>2.09</v>
      </c>
      <c r="B175" s="4">
        <f>IF('True_Odds_Calculator_2-way'!B176="","",'True_Odds_Calculator_2-way'!B176)</f>
        <v>1.78</v>
      </c>
      <c r="C175" s="4">
        <f t="shared" si="22"/>
        <v>0.47846889952153115</v>
      </c>
      <c r="D175">
        <f t="shared" si="23"/>
        <v>0.5617977528089888</v>
      </c>
      <c r="E175">
        <f t="shared" si="24"/>
        <v>4.0266652330519959E-2</v>
      </c>
      <c r="F175">
        <f t="shared" si="25"/>
        <v>-0.22853610020966608</v>
      </c>
      <c r="G175">
        <v>0</v>
      </c>
      <c r="H175">
        <f t="shared" si="26"/>
        <v>0.26880275254018604</v>
      </c>
      <c r="I175">
        <f t="shared" si="27"/>
        <v>-1.084524705455941</v>
      </c>
      <c r="J175">
        <f t="shared" si="28"/>
        <v>1.084524705455941</v>
      </c>
      <c r="K175">
        <f t="shared" si="29"/>
        <v>0.45826743412464838</v>
      </c>
      <c r="L175">
        <f t="shared" si="30"/>
        <v>0.54173256587535168</v>
      </c>
      <c r="M175">
        <f t="shared" si="31"/>
        <v>2.1821319289469754</v>
      </c>
      <c r="N175">
        <f t="shared" si="32"/>
        <v>1.8459292702556338</v>
      </c>
    </row>
    <row r="176" spans="1:14" x14ac:dyDescent="0.25">
      <c r="A176" s="4">
        <f>IF('True_Odds_Calculator_2-way'!A177="","",'True_Odds_Calculator_2-way'!A177)</f>
        <v>1.6</v>
      </c>
      <c r="B176" s="4">
        <f>IF('True_Odds_Calculator_2-way'!B177="","",'True_Odds_Calculator_2-way'!B177)</f>
        <v>2.42</v>
      </c>
      <c r="C176" s="4">
        <f t="shared" si="22"/>
        <v>0.625</v>
      </c>
      <c r="D176">
        <f t="shared" si="23"/>
        <v>0.41322314049586778</v>
      </c>
      <c r="E176">
        <f t="shared" si="24"/>
        <v>3.8223140495867725E-2</v>
      </c>
      <c r="F176">
        <f t="shared" si="25"/>
        <v>-0.2200413223140496</v>
      </c>
      <c r="G176">
        <v>0</v>
      </c>
      <c r="H176">
        <f t="shared" si="26"/>
        <v>0.25826446280991738</v>
      </c>
      <c r="I176">
        <f t="shared" si="27"/>
        <v>-1.0833784750435986</v>
      </c>
      <c r="J176">
        <f t="shared" si="28"/>
        <v>1.0833784750435986</v>
      </c>
      <c r="K176">
        <f t="shared" si="29"/>
        <v>0.60605065763762667</v>
      </c>
      <c r="L176">
        <f t="shared" si="30"/>
        <v>0.39394934236237333</v>
      </c>
      <c r="M176">
        <f t="shared" si="31"/>
        <v>1.6500270850261594</v>
      </c>
      <c r="N176">
        <f t="shared" si="32"/>
        <v>2.5383974345619098</v>
      </c>
    </row>
    <row r="177" spans="1:14" x14ac:dyDescent="0.25">
      <c r="A177" s="4">
        <f>IF('True_Odds_Calculator_2-way'!A178="","",'True_Odds_Calculator_2-way'!A178)</f>
        <v>1.99</v>
      </c>
      <c r="B177" s="4">
        <f>IF('True_Odds_Calculator_2-way'!B178="","",'True_Odds_Calculator_2-way'!B178)</f>
        <v>1.88</v>
      </c>
      <c r="C177" s="4">
        <f t="shared" si="22"/>
        <v>0.50251256281407031</v>
      </c>
      <c r="D177">
        <f t="shared" si="23"/>
        <v>0.53191489361702127</v>
      </c>
      <c r="E177">
        <f t="shared" si="24"/>
        <v>3.4427456431091574E-2</v>
      </c>
      <c r="F177">
        <f t="shared" si="25"/>
        <v>-0.23286645995937127</v>
      </c>
      <c r="G177">
        <v>0</v>
      </c>
      <c r="H177">
        <f t="shared" si="26"/>
        <v>0.2672939163904629</v>
      </c>
      <c r="I177">
        <f t="shared" si="27"/>
        <v>-1.0713739108887084</v>
      </c>
      <c r="J177">
        <f t="shared" si="28"/>
        <v>1.0713739108887084</v>
      </c>
      <c r="K177">
        <f t="shared" si="29"/>
        <v>0.48528137423857021</v>
      </c>
      <c r="L177">
        <f t="shared" si="30"/>
        <v>0.51471862576142968</v>
      </c>
      <c r="M177">
        <f t="shared" si="31"/>
        <v>2.0606601717798219</v>
      </c>
      <c r="N177">
        <f t="shared" si="32"/>
        <v>1.9428090415820634</v>
      </c>
    </row>
    <row r="178" spans="1:14" x14ac:dyDescent="0.25">
      <c r="A178" s="4">
        <f>IF('True_Odds_Calculator_2-way'!A179="","",'True_Odds_Calculator_2-way'!A179)</f>
        <v>2.02</v>
      </c>
      <c r="B178" s="4">
        <f>IF('True_Odds_Calculator_2-way'!B179="","",'True_Odds_Calculator_2-way'!B179)</f>
        <v>1.87</v>
      </c>
      <c r="C178" s="4">
        <f t="shared" si="22"/>
        <v>0.49504950495049505</v>
      </c>
      <c r="D178">
        <f t="shared" si="23"/>
        <v>0.53475935828876997</v>
      </c>
      <c r="E178">
        <f t="shared" si="24"/>
        <v>2.9808863239265015E-2</v>
      </c>
      <c r="F178">
        <f t="shared" si="25"/>
        <v>-0.23492349234923493</v>
      </c>
      <c r="G178">
        <v>0</v>
      </c>
      <c r="H178">
        <f t="shared" si="26"/>
        <v>0.2647323555885</v>
      </c>
      <c r="I178">
        <f t="shared" si="27"/>
        <v>-1.0615495921641367</v>
      </c>
      <c r="J178">
        <f t="shared" si="28"/>
        <v>1.0615495921641367</v>
      </c>
      <c r="K178">
        <f t="shared" si="29"/>
        <v>0.48012738724303272</v>
      </c>
      <c r="L178">
        <f t="shared" si="30"/>
        <v>0.51987261275696728</v>
      </c>
      <c r="M178">
        <f t="shared" si="31"/>
        <v>2.0827805840074194</v>
      </c>
      <c r="N178">
        <f t="shared" si="32"/>
        <v>1.9235481451827992</v>
      </c>
    </row>
    <row r="179" spans="1:14" x14ac:dyDescent="0.25">
      <c r="A179" s="4">
        <f>IF('True_Odds_Calculator_2-way'!A180="","",'True_Odds_Calculator_2-way'!A180)</f>
        <v>1.85</v>
      </c>
      <c r="B179" s="4">
        <f>IF('True_Odds_Calculator_2-way'!B180="","",'True_Odds_Calculator_2-way'!B180)</f>
        <v>2.0499999999999998</v>
      </c>
      <c r="C179" s="4">
        <f t="shared" si="22"/>
        <v>0.54054054054054046</v>
      </c>
      <c r="D179">
        <f t="shared" si="23"/>
        <v>0.48780487804878053</v>
      </c>
      <c r="E179">
        <f t="shared" si="24"/>
        <v>2.8345418589321048E-2</v>
      </c>
      <c r="F179">
        <f t="shared" si="25"/>
        <v>-0.2353328938694792</v>
      </c>
      <c r="G179">
        <v>0</v>
      </c>
      <c r="H179">
        <f t="shared" si="26"/>
        <v>0.26367831245880025</v>
      </c>
      <c r="I179">
        <f t="shared" si="27"/>
        <v>-1.0585122480499263</v>
      </c>
      <c r="J179">
        <f t="shared" si="28"/>
        <v>1.0585122480499263</v>
      </c>
      <c r="K179">
        <f t="shared" si="29"/>
        <v>0.52638909307720383</v>
      </c>
      <c r="L179">
        <f t="shared" si="30"/>
        <v>0.47361090692279612</v>
      </c>
      <c r="M179">
        <f t="shared" si="31"/>
        <v>1.8997354108424378</v>
      </c>
      <c r="N179">
        <f t="shared" si="32"/>
        <v>2.1114378604524222</v>
      </c>
    </row>
    <row r="180" spans="1:14" x14ac:dyDescent="0.25">
      <c r="A180" s="4">
        <f>IF('True_Odds_Calculator_2-way'!A181="","",'True_Odds_Calculator_2-way'!A181)</f>
        <v>1.97</v>
      </c>
      <c r="B180" s="4">
        <f>IF('True_Odds_Calculator_2-way'!B181="","",'True_Odds_Calculator_2-way'!B181)</f>
        <v>1.92</v>
      </c>
      <c r="C180" s="4">
        <f t="shared" si="22"/>
        <v>0.50761421319796951</v>
      </c>
      <c r="D180">
        <f t="shared" si="23"/>
        <v>0.52083333333333337</v>
      </c>
      <c r="E180">
        <f t="shared" si="24"/>
        <v>2.844754653130277E-2</v>
      </c>
      <c r="F180">
        <f t="shared" si="25"/>
        <v>-0.2359348561759731</v>
      </c>
      <c r="G180">
        <v>0</v>
      </c>
      <c r="H180">
        <f t="shared" si="26"/>
        <v>0.26438240270727581</v>
      </c>
      <c r="I180">
        <f t="shared" si="27"/>
        <v>-1.0585715534396718</v>
      </c>
      <c r="J180">
        <f t="shared" si="28"/>
        <v>1.0585715534396718</v>
      </c>
      <c r="K180">
        <f t="shared" si="29"/>
        <v>0.49338508579127022</v>
      </c>
      <c r="L180">
        <f t="shared" si="30"/>
        <v>0.50661491420873006</v>
      </c>
      <c r="M180">
        <f t="shared" si="31"/>
        <v>2.0268144068364817</v>
      </c>
      <c r="N180">
        <f t="shared" si="32"/>
        <v>1.9738858291644976</v>
      </c>
    </row>
    <row r="181" spans="1:14" x14ac:dyDescent="0.25">
      <c r="A181" s="4">
        <f>IF('True_Odds_Calculator_2-way'!A182="","",'True_Odds_Calculator_2-way'!A182)</f>
        <v>2.02</v>
      </c>
      <c r="B181" s="4">
        <f>IF('True_Odds_Calculator_2-way'!B182="","",'True_Odds_Calculator_2-way'!B182)</f>
        <v>1.86</v>
      </c>
      <c r="C181" s="4">
        <f t="shared" si="22"/>
        <v>0.49504950495049505</v>
      </c>
      <c r="D181">
        <f t="shared" si="23"/>
        <v>0.5376344086021505</v>
      </c>
      <c r="E181">
        <f t="shared" si="24"/>
        <v>3.2683913552645549E-2</v>
      </c>
      <c r="F181">
        <f t="shared" si="25"/>
        <v>-0.23347173427020129</v>
      </c>
      <c r="G181">
        <v>0</v>
      </c>
      <c r="H181">
        <f t="shared" si="26"/>
        <v>0.26615564782284679</v>
      </c>
      <c r="I181">
        <f t="shared" si="27"/>
        <v>-1.0677035543974549</v>
      </c>
      <c r="J181">
        <f t="shared" si="28"/>
        <v>1.0677035543974549</v>
      </c>
      <c r="K181">
        <f t="shared" si="29"/>
        <v>0.47868473698404773</v>
      </c>
      <c r="L181">
        <f t="shared" si="30"/>
        <v>0.52131526301595232</v>
      </c>
      <c r="M181">
        <f t="shared" si="31"/>
        <v>2.0890576254854043</v>
      </c>
      <c r="N181">
        <f t="shared" si="32"/>
        <v>1.9182250567818113</v>
      </c>
    </row>
    <row r="182" spans="1:14" x14ac:dyDescent="0.25">
      <c r="A182" s="4">
        <f>IF('True_Odds_Calculator_2-way'!A183="","",'True_Odds_Calculator_2-way'!A183)</f>
        <v>2.13</v>
      </c>
      <c r="B182" s="4">
        <f>IF('True_Odds_Calculator_2-way'!B183="","",'True_Odds_Calculator_2-way'!B183)</f>
        <v>1.76</v>
      </c>
      <c r="C182" s="4">
        <f t="shared" si="22"/>
        <v>0.46948356807511737</v>
      </c>
      <c r="D182">
        <f t="shared" si="23"/>
        <v>0.56818181818181823</v>
      </c>
      <c r="E182">
        <f t="shared" si="24"/>
        <v>3.7665386256935607E-2</v>
      </c>
      <c r="F182">
        <f t="shared" si="25"/>
        <v>-0.22908664105847198</v>
      </c>
      <c r="G182">
        <v>0</v>
      </c>
      <c r="H182">
        <f t="shared" si="26"/>
        <v>0.26675202731540765</v>
      </c>
      <c r="I182">
        <f t="shared" si="27"/>
        <v>-1.0790808419378759</v>
      </c>
      <c r="J182">
        <f t="shared" si="28"/>
        <v>1.0790808419378759</v>
      </c>
      <c r="K182">
        <f t="shared" si="29"/>
        <v>0.45058007312499337</v>
      </c>
      <c r="L182">
        <f t="shared" si="30"/>
        <v>0.54941992687500663</v>
      </c>
      <c r="M182">
        <f t="shared" si="31"/>
        <v>2.2193613513897996</v>
      </c>
      <c r="N182">
        <f t="shared" si="32"/>
        <v>1.8201014398727853</v>
      </c>
    </row>
    <row r="183" spans="1:14" x14ac:dyDescent="0.25">
      <c r="A183" s="4">
        <f>IF('True_Odds_Calculator_2-way'!A184="","",'True_Odds_Calculator_2-way'!A184)</f>
        <v>2.1</v>
      </c>
      <c r="B183" s="4">
        <f>IF('True_Odds_Calculator_2-way'!B184="","",'True_Odds_Calculator_2-way'!B184)</f>
        <v>1.78</v>
      </c>
      <c r="C183" s="4">
        <f t="shared" si="22"/>
        <v>0.47619047619047616</v>
      </c>
      <c r="D183">
        <f t="shared" si="23"/>
        <v>0.5617977528089888</v>
      </c>
      <c r="E183">
        <f t="shared" si="24"/>
        <v>3.7988228999465079E-2</v>
      </c>
      <c r="F183">
        <f t="shared" si="25"/>
        <v>-0.2295345104333868</v>
      </c>
      <c r="G183">
        <v>0</v>
      </c>
      <c r="H183">
        <f t="shared" si="26"/>
        <v>0.26752273943285182</v>
      </c>
      <c r="I183">
        <f t="shared" si="27"/>
        <v>-1.0795837927188263</v>
      </c>
      <c r="J183">
        <f t="shared" si="28"/>
        <v>1.0795837927188263</v>
      </c>
      <c r="K183">
        <f t="shared" si="29"/>
        <v>0.45713404422735271</v>
      </c>
      <c r="L183">
        <f t="shared" si="30"/>
        <v>0.54286595577264729</v>
      </c>
      <c r="M183">
        <f t="shared" si="31"/>
        <v>2.1875421719907089</v>
      </c>
      <c r="N183">
        <f t="shared" si="32"/>
        <v>1.8420753583206844</v>
      </c>
    </row>
    <row r="184" spans="1:14" x14ac:dyDescent="0.25">
      <c r="A184" s="4">
        <f>IF('True_Odds_Calculator_2-way'!A185="","",'True_Odds_Calculator_2-way'!A185)</f>
        <v>2.04</v>
      </c>
      <c r="B184" s="4">
        <f>IF('True_Odds_Calculator_2-way'!B185="","",'True_Odds_Calculator_2-way'!B185)</f>
        <v>1.84</v>
      </c>
      <c r="C184" s="4">
        <f t="shared" si="22"/>
        <v>0.49019607843137253</v>
      </c>
      <c r="D184">
        <f t="shared" si="23"/>
        <v>0.54347826086956519</v>
      </c>
      <c r="E184">
        <f t="shared" si="24"/>
        <v>3.3674339300937772E-2</v>
      </c>
      <c r="F184">
        <f t="shared" si="25"/>
        <v>-0.23273657289002547</v>
      </c>
      <c r="G184">
        <v>0</v>
      </c>
      <c r="H184">
        <f t="shared" si="26"/>
        <v>0.2664109121909633</v>
      </c>
      <c r="I184">
        <f t="shared" si="27"/>
        <v>-1.0699012312772824</v>
      </c>
      <c r="J184">
        <f t="shared" si="28"/>
        <v>1.0699012312772824</v>
      </c>
      <c r="K184">
        <f t="shared" si="29"/>
        <v>0.47332857821916891</v>
      </c>
      <c r="L184">
        <f t="shared" si="30"/>
        <v>0.52667142178083093</v>
      </c>
      <c r="M184">
        <f t="shared" si="31"/>
        <v>2.1126972805283741</v>
      </c>
      <c r="N184">
        <f t="shared" si="32"/>
        <v>1.8987170342729172</v>
      </c>
    </row>
    <row r="185" spans="1:14" x14ac:dyDescent="0.25">
      <c r="A185" s="4">
        <f>IF('True_Odds_Calculator_2-way'!A186="","",'True_Odds_Calculator_2-way'!A186)</f>
        <v>1.97</v>
      </c>
      <c r="B185" s="4">
        <f>IF('True_Odds_Calculator_2-way'!B186="","",'True_Odds_Calculator_2-way'!B186)</f>
        <v>1.9</v>
      </c>
      <c r="C185" s="4">
        <f t="shared" si="22"/>
        <v>0.50761421319796951</v>
      </c>
      <c r="D185">
        <f t="shared" si="23"/>
        <v>0.52631578947368418</v>
      </c>
      <c r="E185">
        <f t="shared" si="24"/>
        <v>3.3930002671653803E-2</v>
      </c>
      <c r="F185">
        <f t="shared" si="25"/>
        <v>-0.23323537269569861</v>
      </c>
      <c r="G185">
        <v>0</v>
      </c>
      <c r="H185">
        <f t="shared" si="26"/>
        <v>0.26716537536735235</v>
      </c>
      <c r="I185">
        <f t="shared" si="27"/>
        <v>-1.0702688317798925</v>
      </c>
      <c r="J185">
        <f t="shared" si="28"/>
        <v>1.0702688317798925</v>
      </c>
      <c r="K185">
        <f t="shared" si="29"/>
        <v>0.49063843062637452</v>
      </c>
      <c r="L185">
        <f t="shared" si="30"/>
        <v>0.50936156937362553</v>
      </c>
      <c r="M185">
        <f t="shared" si="31"/>
        <v>2.0381607668264961</v>
      </c>
      <c r="N185">
        <f t="shared" si="32"/>
        <v>1.963241948601903</v>
      </c>
    </row>
    <row r="186" spans="1:14" x14ac:dyDescent="0.25">
      <c r="A186" s="4">
        <f>IF('True_Odds_Calculator_2-way'!A187="","",'True_Odds_Calculator_2-way'!A187)</f>
        <v>1.93</v>
      </c>
      <c r="B186" s="4">
        <f>IF('True_Odds_Calculator_2-way'!B187="","",'True_Odds_Calculator_2-way'!B187)</f>
        <v>1.94</v>
      </c>
      <c r="C186" s="4">
        <f t="shared" si="22"/>
        <v>0.5181347150259068</v>
      </c>
      <c r="D186">
        <f t="shared" si="23"/>
        <v>0.51546391752577325</v>
      </c>
      <c r="E186">
        <f t="shared" si="24"/>
        <v>3.3598632551679941E-2</v>
      </c>
      <c r="F186">
        <f t="shared" si="25"/>
        <v>-0.2334811174616741</v>
      </c>
      <c r="G186">
        <v>0</v>
      </c>
      <c r="H186">
        <f t="shared" si="26"/>
        <v>0.26707975001335404</v>
      </c>
      <c r="I186">
        <f t="shared" si="27"/>
        <v>-1.0695340092890231</v>
      </c>
      <c r="J186">
        <f t="shared" si="28"/>
        <v>1.0695340092890231</v>
      </c>
      <c r="K186">
        <f t="shared" si="29"/>
        <v>0.50133690795359842</v>
      </c>
      <c r="L186">
        <f t="shared" si="30"/>
        <v>0.49866309204640175</v>
      </c>
      <c r="M186">
        <f t="shared" si="31"/>
        <v>1.9946666286387909</v>
      </c>
      <c r="N186">
        <f t="shared" si="32"/>
        <v>2.0053619687316817</v>
      </c>
    </row>
    <row r="187" spans="1:14" x14ac:dyDescent="0.25">
      <c r="A187" s="4">
        <f>IF('True_Odds_Calculator_2-way'!A188="","",'True_Odds_Calculator_2-way'!A188)</f>
        <v>1.86</v>
      </c>
      <c r="B187" s="4">
        <f>IF('True_Odds_Calculator_2-way'!B188="","",'True_Odds_Calculator_2-way'!B188)</f>
        <v>2.0099999999999998</v>
      </c>
      <c r="C187" s="4">
        <f t="shared" si="22"/>
        <v>0.5376344086021505</v>
      </c>
      <c r="D187">
        <f t="shared" si="23"/>
        <v>0.49751243781094534</v>
      </c>
      <c r="E187">
        <f t="shared" si="24"/>
        <v>3.5146846413095734E-2</v>
      </c>
      <c r="F187">
        <f t="shared" si="25"/>
        <v>-0.2323329588616061</v>
      </c>
      <c r="G187">
        <v>0</v>
      </c>
      <c r="H187">
        <f t="shared" si="26"/>
        <v>0.26747980527470178</v>
      </c>
      <c r="I187">
        <f t="shared" si="27"/>
        <v>-1.0729761966090035</v>
      </c>
      <c r="J187">
        <f t="shared" si="28"/>
        <v>1.0729761966090035</v>
      </c>
      <c r="K187">
        <f t="shared" si="29"/>
        <v>0.52008583750279591</v>
      </c>
      <c r="L187">
        <f t="shared" si="30"/>
        <v>0.47991416249720437</v>
      </c>
      <c r="M187">
        <f t="shared" si="31"/>
        <v>1.9227595290837431</v>
      </c>
      <c r="N187">
        <f t="shared" si="32"/>
        <v>2.0837059585750928</v>
      </c>
    </row>
    <row r="188" spans="1:14" x14ac:dyDescent="0.25">
      <c r="A188" s="4">
        <f>IF('True_Odds_Calculator_2-way'!A189="","",'True_Odds_Calculator_2-way'!A189)</f>
        <v>1.93</v>
      </c>
      <c r="B188" s="4">
        <f>IF('True_Odds_Calculator_2-way'!B189="","",'True_Odds_Calculator_2-way'!B189)</f>
        <v>1.91</v>
      </c>
      <c r="C188" s="4">
        <f t="shared" si="22"/>
        <v>0.5181347150259068</v>
      </c>
      <c r="D188">
        <f t="shared" si="23"/>
        <v>0.52356020942408377</v>
      </c>
      <c r="E188">
        <f t="shared" si="24"/>
        <v>4.1694924449990456E-2</v>
      </c>
      <c r="F188">
        <f t="shared" si="25"/>
        <v>-0.2295797954588612</v>
      </c>
      <c r="G188">
        <v>0</v>
      </c>
      <c r="H188">
        <f t="shared" si="26"/>
        <v>0.27127471990885171</v>
      </c>
      <c r="I188">
        <f t="shared" si="27"/>
        <v>-1.0870207379990005</v>
      </c>
      <c r="J188">
        <f t="shared" si="28"/>
        <v>1.0870207379990005</v>
      </c>
      <c r="K188">
        <f t="shared" si="29"/>
        <v>0.49728252842769838</v>
      </c>
      <c r="L188">
        <f t="shared" si="30"/>
        <v>0.50271747157230162</v>
      </c>
      <c r="M188">
        <f t="shared" si="31"/>
        <v>2.0109292863390706</v>
      </c>
      <c r="N188">
        <f t="shared" si="32"/>
        <v>1.9891888715790902</v>
      </c>
    </row>
    <row r="189" spans="1:14" x14ac:dyDescent="0.25">
      <c r="A189" s="4">
        <f>IF('True_Odds_Calculator_2-way'!A190="","",'True_Odds_Calculator_2-way'!A190)</f>
        <v>1.6</v>
      </c>
      <c r="B189" s="4">
        <f>IF('True_Odds_Calculator_2-way'!B190="","",'True_Odds_Calculator_2-way'!B190)</f>
        <v>2.35</v>
      </c>
      <c r="C189" s="4">
        <f t="shared" si="22"/>
        <v>0.625</v>
      </c>
      <c r="D189">
        <f t="shared" si="23"/>
        <v>0.42553191489361702</v>
      </c>
      <c r="E189">
        <f t="shared" si="24"/>
        <v>5.0531914893616969E-2</v>
      </c>
      <c r="F189">
        <f t="shared" si="25"/>
        <v>-0.21542553191489366</v>
      </c>
      <c r="G189">
        <v>0</v>
      </c>
      <c r="H189">
        <f t="shared" si="26"/>
        <v>0.26595744680851063</v>
      </c>
      <c r="I189">
        <f t="shared" si="27"/>
        <v>-1.1111111111111109</v>
      </c>
      <c r="J189">
        <f t="shared" si="28"/>
        <v>1.1111111111111109</v>
      </c>
      <c r="K189">
        <f t="shared" si="29"/>
        <v>0.60000000000000009</v>
      </c>
      <c r="L189">
        <f t="shared" si="30"/>
        <v>0.4</v>
      </c>
      <c r="M189">
        <f t="shared" si="31"/>
        <v>1.6666666666666665</v>
      </c>
      <c r="N189">
        <f t="shared" si="32"/>
        <v>2.5</v>
      </c>
    </row>
    <row r="190" spans="1:14" x14ac:dyDescent="0.25">
      <c r="A190" s="4">
        <f>IF('True_Odds_Calculator_2-way'!A191="","",'True_Odds_Calculator_2-way'!A191)</f>
        <v>2.37</v>
      </c>
      <c r="B190" s="4">
        <f>IF('True_Odds_Calculator_2-way'!B191="","",'True_Odds_Calculator_2-way'!B191)</f>
        <v>1.6</v>
      </c>
      <c r="C190" s="4">
        <f t="shared" si="22"/>
        <v>0.42194092827004215</v>
      </c>
      <c r="D190">
        <f t="shared" si="23"/>
        <v>0.625</v>
      </c>
      <c r="E190">
        <f t="shared" si="24"/>
        <v>4.6940928270042148E-2</v>
      </c>
      <c r="F190">
        <f t="shared" si="25"/>
        <v>-0.21677215189873422</v>
      </c>
      <c r="G190">
        <v>0</v>
      </c>
      <c r="H190">
        <f t="shared" si="26"/>
        <v>0.26371308016877637</v>
      </c>
      <c r="I190">
        <f t="shared" si="27"/>
        <v>-1.1029709933472638</v>
      </c>
      <c r="J190">
        <f t="shared" si="28"/>
        <v>1.1029709933472638</v>
      </c>
      <c r="K190">
        <f t="shared" si="29"/>
        <v>0.39823656692396225</v>
      </c>
      <c r="L190">
        <f t="shared" si="30"/>
        <v>0.60176343307603775</v>
      </c>
      <c r="M190">
        <f t="shared" si="31"/>
        <v>2.5110702608857518</v>
      </c>
      <c r="N190">
        <f t="shared" si="32"/>
        <v>1.6617825960083583</v>
      </c>
    </row>
    <row r="191" spans="1:14" x14ac:dyDescent="0.25">
      <c r="A191" s="4">
        <f>IF('True_Odds_Calculator_2-way'!A192="","",'True_Odds_Calculator_2-way'!A192)</f>
        <v>1.63</v>
      </c>
      <c r="B191" s="4">
        <f>IF('True_Odds_Calculator_2-way'!B192="","",'True_Odds_Calculator_2-way'!B192)</f>
        <v>2.31</v>
      </c>
      <c r="C191" s="4">
        <f t="shared" si="22"/>
        <v>0.61349693251533743</v>
      </c>
      <c r="D191">
        <f t="shared" si="23"/>
        <v>0.4329004329004329</v>
      </c>
      <c r="E191">
        <f t="shared" si="24"/>
        <v>4.6397365415770331E-2</v>
      </c>
      <c r="F191">
        <f t="shared" si="25"/>
        <v>-0.21918572225320698</v>
      </c>
      <c r="G191">
        <v>0</v>
      </c>
      <c r="H191">
        <f t="shared" si="26"/>
        <v>0.26558308766897726</v>
      </c>
      <c r="I191">
        <f t="shared" si="27"/>
        <v>-1.1007636444730438</v>
      </c>
      <c r="J191">
        <f t="shared" si="28"/>
        <v>1.1007636444730438</v>
      </c>
      <c r="K191">
        <f t="shared" si="29"/>
        <v>0.59049965325940701</v>
      </c>
      <c r="L191">
        <f t="shared" si="30"/>
        <v>0.4095003467405931</v>
      </c>
      <c r="M191">
        <f t="shared" si="31"/>
        <v>1.6934810960180178</v>
      </c>
      <c r="N191">
        <f t="shared" si="32"/>
        <v>2.442000374259687</v>
      </c>
    </row>
    <row r="192" spans="1:14" x14ac:dyDescent="0.25">
      <c r="A192" s="4">
        <f>IF('True_Odds_Calculator_2-way'!A193="","",'True_Odds_Calculator_2-way'!A193)</f>
        <v>2.0699999999999998</v>
      </c>
      <c r="B192" s="4">
        <f>IF('True_Odds_Calculator_2-way'!B193="","",'True_Odds_Calculator_2-way'!B193)</f>
        <v>1.81</v>
      </c>
      <c r="C192" s="4">
        <f t="shared" si="22"/>
        <v>0.48309178743961356</v>
      </c>
      <c r="D192">
        <f t="shared" si="23"/>
        <v>0.5524861878453039</v>
      </c>
      <c r="E192">
        <f t="shared" si="24"/>
        <v>3.5577975284917462E-2</v>
      </c>
      <c r="F192">
        <f t="shared" si="25"/>
        <v>-0.23132356473696847</v>
      </c>
      <c r="G192">
        <v>0</v>
      </c>
      <c r="H192">
        <f t="shared" si="26"/>
        <v>0.26690154002188599</v>
      </c>
      <c r="I192">
        <f t="shared" si="27"/>
        <v>-1.0741516544951821</v>
      </c>
      <c r="J192">
        <f t="shared" si="28"/>
        <v>1.0741516544951821</v>
      </c>
      <c r="K192">
        <f t="shared" si="29"/>
        <v>0.46525861134990021</v>
      </c>
      <c r="L192">
        <f t="shared" si="30"/>
        <v>0.53474138865009979</v>
      </c>
      <c r="M192">
        <f t="shared" si="31"/>
        <v>2.1493422703098441</v>
      </c>
      <c r="N192">
        <f t="shared" si="32"/>
        <v>1.8700628401410975</v>
      </c>
    </row>
    <row r="193" spans="1:14" x14ac:dyDescent="0.25">
      <c r="A193" s="4">
        <f>IF('True_Odds_Calculator_2-way'!A194="","",'True_Odds_Calculator_2-way'!A194)</f>
        <v>1.8</v>
      </c>
      <c r="B193" s="4">
        <f>IF('True_Odds_Calculator_2-way'!B194="","",'True_Odds_Calculator_2-way'!B194)</f>
        <v>2.11</v>
      </c>
      <c r="C193" s="4">
        <f t="shared" si="22"/>
        <v>0.55555555555555558</v>
      </c>
      <c r="D193">
        <f t="shared" si="23"/>
        <v>0.47393364928909953</v>
      </c>
      <c r="E193">
        <f t="shared" si="24"/>
        <v>2.9489204844655115E-2</v>
      </c>
      <c r="F193">
        <f t="shared" si="25"/>
        <v>-0.23380726698262244</v>
      </c>
      <c r="G193">
        <v>0</v>
      </c>
      <c r="H193">
        <f t="shared" si="26"/>
        <v>0.26329647182727756</v>
      </c>
      <c r="I193">
        <f t="shared" si="27"/>
        <v>-1.0611908999450221</v>
      </c>
      <c r="J193">
        <f t="shared" si="28"/>
        <v>1.0611908999450221</v>
      </c>
      <c r="K193">
        <f t="shared" si="29"/>
        <v>0.54084671241554938</v>
      </c>
      <c r="L193">
        <f t="shared" si="30"/>
        <v>0.45915328758445073</v>
      </c>
      <c r="M193">
        <f t="shared" si="31"/>
        <v>1.8489527199560174</v>
      </c>
      <c r="N193">
        <f t="shared" si="32"/>
        <v>2.1779218989389744</v>
      </c>
    </row>
    <row r="194" spans="1:14" x14ac:dyDescent="0.25">
      <c r="A194" s="4">
        <f>IF('True_Odds_Calculator_2-way'!A195="","",'True_Odds_Calculator_2-way'!A195)</f>
        <v>1.8</v>
      </c>
      <c r="B194" s="4">
        <f>IF('True_Odds_Calculator_2-way'!B195="","",'True_Odds_Calculator_2-way'!B195)</f>
        <v>2.12</v>
      </c>
      <c r="C194" s="4">
        <f t="shared" si="22"/>
        <v>0.55555555555555558</v>
      </c>
      <c r="D194">
        <f t="shared" si="23"/>
        <v>0.47169811320754712</v>
      </c>
      <c r="E194">
        <f t="shared" si="24"/>
        <v>2.7253668763102645E-2</v>
      </c>
      <c r="F194">
        <f t="shared" si="25"/>
        <v>-0.23480083857442358</v>
      </c>
      <c r="G194">
        <v>0</v>
      </c>
      <c r="H194">
        <f t="shared" si="26"/>
        <v>0.26205450733752617</v>
      </c>
      <c r="I194">
        <f t="shared" si="27"/>
        <v>-1.0564428184106454</v>
      </c>
      <c r="J194">
        <f t="shared" si="28"/>
        <v>1.0564428184106454</v>
      </c>
      <c r="K194">
        <f t="shared" si="29"/>
        <v>0.54196010845019205</v>
      </c>
      <c r="L194">
        <f t="shared" si="30"/>
        <v>0.45803989154980812</v>
      </c>
      <c r="M194">
        <f t="shared" si="31"/>
        <v>1.8451542547285162</v>
      </c>
      <c r="N194">
        <f t="shared" si="32"/>
        <v>2.1832159566199225</v>
      </c>
    </row>
    <row r="195" spans="1:14" x14ac:dyDescent="0.25">
      <c r="A195" s="4">
        <f>IF('True_Odds_Calculator_2-way'!A196="","",'True_Odds_Calculator_2-way'!A196)</f>
        <v>1.6</v>
      </c>
      <c r="B195" s="4">
        <f>IF('True_Odds_Calculator_2-way'!B196="","",'True_Odds_Calculator_2-way'!B196)</f>
        <v>2.4900000000000002</v>
      </c>
      <c r="C195" s="4">
        <f t="shared" ref="C195:C258" si="33">1/A195</f>
        <v>0.625</v>
      </c>
      <c r="D195">
        <f t="shared" ref="D195:D258" si="34">1/B195</f>
        <v>0.40160642570281119</v>
      </c>
      <c r="E195">
        <f t="shared" ref="E195:E258" si="35">C195+D195-1</f>
        <v>2.6606425702811132E-2</v>
      </c>
      <c r="F195">
        <f t="shared" ref="F195:F258" si="36">C195+D195-(C195*D195)-1</f>
        <v>-0.22439759036144591</v>
      </c>
      <c r="G195">
        <v>0</v>
      </c>
      <c r="H195">
        <f t="shared" ref="H195:H258" si="37">C195*D195</f>
        <v>0.25100401606425699</v>
      </c>
      <c r="I195">
        <f t="shared" ref="I195:I258" si="38">((-4*F195*H195)^0.5)/(2*F195)</f>
        <v>-1.0576238616172537</v>
      </c>
      <c r="J195">
        <f t="shared" ref="J195:J258" si="39">(-((-4*F195*H195)^0.5))/(2*F195)</f>
        <v>1.0576238616172537</v>
      </c>
      <c r="K195">
        <f t="shared" ref="K195:K258" si="40">IF(A195="","",(C195/($J195+C195-($J195*C195))))</f>
        <v>0.61178007608334262</v>
      </c>
      <c r="L195">
        <f t="shared" ref="L195:L258" si="41">IF(B195="","",(D195/($J195+D195-($J195*D195))))</f>
        <v>0.38821992391665738</v>
      </c>
      <c r="M195">
        <f t="shared" ref="M195:M258" si="42">IF(A195="","",1/K195)</f>
        <v>1.6345743169703524</v>
      </c>
      <c r="N195">
        <f t="shared" ref="N195:N258" si="43">IF(B195="","",1/L195)</f>
        <v>2.5758595538097082</v>
      </c>
    </row>
    <row r="196" spans="1:14" x14ac:dyDescent="0.25">
      <c r="A196" s="4">
        <f>IF('True_Odds_Calculator_2-way'!A197="","",'True_Odds_Calculator_2-way'!A197)</f>
        <v>1.85</v>
      </c>
      <c r="B196" s="4">
        <f>IF('True_Odds_Calculator_2-way'!B197="","",'True_Odds_Calculator_2-way'!B197)</f>
        <v>2.06</v>
      </c>
      <c r="C196" s="4">
        <f t="shared" si="33"/>
        <v>0.54054054054054046</v>
      </c>
      <c r="D196">
        <f t="shared" si="34"/>
        <v>0.4854368932038835</v>
      </c>
      <c r="E196">
        <f t="shared" si="35"/>
        <v>2.5977433744424072E-2</v>
      </c>
      <c r="F196">
        <f t="shared" si="36"/>
        <v>-0.23642088690632379</v>
      </c>
      <c r="G196">
        <v>0</v>
      </c>
      <c r="H196">
        <f t="shared" si="37"/>
        <v>0.26239832065074781</v>
      </c>
      <c r="I196">
        <f t="shared" si="38"/>
        <v>-1.0535074339697479</v>
      </c>
      <c r="J196">
        <f t="shared" si="39"/>
        <v>1.0535074339697479</v>
      </c>
      <c r="K196">
        <f t="shared" si="40"/>
        <v>0.52757048568217679</v>
      </c>
      <c r="L196">
        <f t="shared" si="41"/>
        <v>0.47242951431782315</v>
      </c>
      <c r="M196">
        <f t="shared" si="42"/>
        <v>1.8954813188742858</v>
      </c>
      <c r="N196">
        <f t="shared" si="43"/>
        <v>2.1167178800079327</v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177" activePane="bottomLeft" state="frozen"/>
      <selection pane="bottomLeft" activeCell="Z190" sqref="Z190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1.93</v>
      </c>
      <c r="B3">
        <v>1.97</v>
      </c>
      <c r="C3" s="29">
        <f t="shared" ref="C3:C66" si="0">IF(OR($A3="",$B3=""),"",(1/A3)+(1/B3)-1)</f>
        <v>2.5748928223876311E-2</v>
      </c>
      <c r="D3" s="30">
        <f>IF(OR($A3="",$B3=""),"",A3*'MPTO_working_2-way'!$G2)</f>
        <v>1.9796954314720812</v>
      </c>
      <c r="E3" s="32">
        <f>IF(OR($A3="",$B3=""),"",B3*'MPTO_working_2-way'!$G2)</f>
        <v>2.0207253886010363</v>
      </c>
      <c r="F3" s="30">
        <f>IF(OR($A3="",$B3=""),"",'MPTO_working_2-way'!D2)</f>
        <v>1.9791780536685666</v>
      </c>
      <c r="G3" s="32">
        <f>IF(OR($A3="",$B3=""),"",'MPTO_working_2-way'!E2)</f>
        <v>2.0212647191728026</v>
      </c>
      <c r="H3" s="30">
        <f>IF(OR($A3="",$B3=""),"",'OddsRatio_working_2-way'!M2)</f>
        <v>1.9791643818062103</v>
      </c>
      <c r="I3" s="30">
        <f>IF(OR($A3="",$B3=""),"",'OddsRatio_working_2-way'!N2)</f>
        <v>2.021278978873144</v>
      </c>
      <c r="J3" s="30">
        <f>IF('Log_working_2-way'!$D2="","",A3^('Log_working_2-way'!$D2))</f>
        <v>1.9789304913693861</v>
      </c>
      <c r="K3" s="32">
        <f>IF('Log_working_2-way'!$D2="","",B3^('Log_working_2-way'!$D2))</f>
        <v>2.0215229873993761</v>
      </c>
      <c r="L3" s="37">
        <f>(1/D3)</f>
        <v>0.50512820512820511</v>
      </c>
      <c r="M3" s="37">
        <f>(1/E3)</f>
        <v>0.49487179487179483</v>
      </c>
      <c r="N3" s="38">
        <v>100</v>
      </c>
      <c r="O3" s="38">
        <f>(1/A3)*((N3*A3)-N3)</f>
        <v>48.186528497409334</v>
      </c>
      <c r="P3" s="38">
        <f>(1/B3)*((N3*B3)-N3)</f>
        <v>49.238578680203041</v>
      </c>
      <c r="Q3" s="38">
        <f>(1/B3)*N3</f>
        <v>50.761421319796952</v>
      </c>
      <c r="R3" s="38">
        <f>(1/A3)*N3</f>
        <v>51.81347150259068</v>
      </c>
      <c r="S3" s="39">
        <f>O3-Q3</f>
        <v>-2.5748928223876177</v>
      </c>
      <c r="T3" s="39">
        <f>P3-R3</f>
        <v>-2.5748928223876391</v>
      </c>
      <c r="U3" t="s">
        <v>300</v>
      </c>
      <c r="V3" t="s">
        <v>302</v>
      </c>
      <c r="W3" t="s">
        <v>375</v>
      </c>
      <c r="X3" t="s">
        <v>439</v>
      </c>
      <c r="Y3" s="41"/>
    </row>
    <row r="4" spans="1:25" s="12" customFormat="1" ht="15" x14ac:dyDescent="0.25">
      <c r="A4">
        <v>2.1</v>
      </c>
      <c r="B4">
        <v>1.79</v>
      </c>
      <c r="C4" s="29">
        <f t="shared" si="0"/>
        <v>3.4849694067571102E-2</v>
      </c>
      <c r="D4" s="30">
        <f>IF(OR($A4="",$B4=""),"",A4*'MPTO_working_2-way'!$G3)</f>
        <v>2.1731843575418992</v>
      </c>
      <c r="E4" s="32">
        <f>IF(OR($A4="",$B4=""),"",B4*'MPTO_working_2-way'!$G3)</f>
        <v>1.8523809523809522</v>
      </c>
      <c r="F4" s="30">
        <f>IF(OR($A4="",$B4=""),"",'MPTO_working_2-way'!D3)</f>
        <v>2.1797622499275153</v>
      </c>
      <c r="G4" s="32">
        <f>IF(OR($A4="",$B4=""),"",'MPTO_working_2-way'!E3)</f>
        <v>1.8476284099287292</v>
      </c>
      <c r="H4" s="30">
        <f>IF(OR($A4="",$B4=""),"",'OddsRatio_working_2-way'!M3)</f>
        <v>2.1800021454603971</v>
      </c>
      <c r="I4" s="30">
        <f>IF(OR($A4="",$B4=""),"",'OddsRatio_working_2-way'!N3)</f>
        <v>1.8474560862851939</v>
      </c>
      <c r="J4" s="30">
        <f>IF('Log_working_2-way'!$D3="","",A4^('Log_working_2-way'!$D3))</f>
        <v>2.1830172065936067</v>
      </c>
      <c r="K4" s="32">
        <f>IF('Log_working_2-way'!$D3="","",B4^('Log_working_2-way'!$D3))</f>
        <v>1.8452962428833544</v>
      </c>
      <c r="L4" s="37">
        <f t="shared" ref="L4" si="1">(1/D4)</f>
        <v>0.46015424164524427</v>
      </c>
      <c r="M4" s="37">
        <f t="shared" ref="M4" si="2">(1/E4)</f>
        <v>0.53984575835475579</v>
      </c>
      <c r="N4" s="38">
        <v>100</v>
      </c>
      <c r="O4" s="38">
        <f t="shared" ref="O4" si="3">(1/A4)*((N4*A4)-N4)</f>
        <v>52.38095238095238</v>
      </c>
      <c r="P4" s="38">
        <f t="shared" ref="P4" si="4">(1/B4)*((N4*B4)-N4)</f>
        <v>44.134078212290497</v>
      </c>
      <c r="Q4" s="38">
        <f t="shared" ref="Q4" si="5">(1/B4)*N4</f>
        <v>55.865921787709496</v>
      </c>
      <c r="R4" s="38">
        <f t="shared" ref="R4" si="6">(1/A4)*N4</f>
        <v>47.619047619047613</v>
      </c>
      <c r="S4" s="39">
        <f t="shared" ref="S4" si="7">O4-Q4</f>
        <v>-3.4849694067571164</v>
      </c>
      <c r="T4" s="39">
        <f t="shared" ref="T4" si="8">P4-R4</f>
        <v>-3.4849694067571164</v>
      </c>
      <c r="U4" t="s">
        <v>306</v>
      </c>
      <c r="V4" t="s">
        <v>170</v>
      </c>
      <c r="W4" t="s">
        <v>376</v>
      </c>
      <c r="X4" t="s">
        <v>439</v>
      </c>
      <c r="Y4" s="41"/>
    </row>
    <row r="5" spans="1:25" s="12" customFormat="1" ht="15" x14ac:dyDescent="0.25">
      <c r="A5">
        <v>1.75</v>
      </c>
      <c r="B5">
        <v>2.17</v>
      </c>
      <c r="C5" s="29">
        <f t="shared" si="0"/>
        <v>3.2258064516129004E-2</v>
      </c>
      <c r="D5" s="30">
        <f>IF(OR($A5="",$B5=""),"",A5*'MPTO_working_2-way'!$G4)</f>
        <v>1.8064516129032258</v>
      </c>
      <c r="E5" s="32">
        <f>IF(OR($A5="",$B5=""),"",B5*'MPTO_working_2-way'!$G4)</f>
        <v>2.2399999999999998</v>
      </c>
      <c r="F5" s="30">
        <f>IF(OR($A5="",$B5=""),"",'MPTO_working_2-way'!D4)</f>
        <v>1.8008298755186722</v>
      </c>
      <c r="G5" s="32">
        <f>IF(OR($A5="",$B5=""),"",'MPTO_working_2-way'!E4)</f>
        <v>2.2487046632124348</v>
      </c>
      <c r="H5" s="30">
        <f>IF(OR($A5="",$B5=""),"",'OddsRatio_working_2-way'!M4)</f>
        <v>1.8006407690254356</v>
      </c>
      <c r="I5" s="30">
        <f>IF(OR($A5="",$B5=""),"",'OddsRatio_working_2-way'!N4)</f>
        <v>2.2489995996796797</v>
      </c>
      <c r="J5" s="30">
        <f>IF('Log_working_2-way'!$D4="","",A5^('Log_working_2-way'!$D4))</f>
        <v>1.798091355138193</v>
      </c>
      <c r="K5" s="32">
        <f>IF('Log_working_2-way'!$D4="","",B5^('Log_working_2-way'!$D4))</f>
        <v>2.2529893897006406</v>
      </c>
      <c r="L5" s="37">
        <f t="shared" ref="L5:L68" si="9">(1/D5)</f>
        <v>0.5535714285714286</v>
      </c>
      <c r="M5" s="37">
        <f t="shared" ref="M5:M68" si="10">(1/E5)</f>
        <v>0.44642857142857145</v>
      </c>
      <c r="N5" s="38">
        <v>101</v>
      </c>
      <c r="O5" s="38">
        <f t="shared" ref="O5:O68" si="11">(1/A5)*((N5*A5)-N5)</f>
        <v>43.285714285714285</v>
      </c>
      <c r="P5" s="38">
        <f t="shared" ref="P5:P68" si="12">(1/B5)*((N5*B5)-N5)</f>
        <v>54.456221198156676</v>
      </c>
      <c r="Q5" s="38">
        <f t="shared" ref="Q5:Q68" si="13">(1/B5)*N5</f>
        <v>46.543778801843317</v>
      </c>
      <c r="R5" s="38">
        <f t="shared" ref="R5:R68" si="14">(1/A5)*N5</f>
        <v>57.714285714285708</v>
      </c>
      <c r="S5" s="39">
        <f t="shared" ref="S5:S68" si="15">O5-Q5</f>
        <v>-3.258064516129032</v>
      </c>
      <c r="T5" s="39">
        <f t="shared" ref="T5:T68" si="16">P5-R5</f>
        <v>-3.258064516129032</v>
      </c>
      <c r="U5" t="s">
        <v>305</v>
      </c>
      <c r="V5" t="s">
        <v>172</v>
      </c>
      <c r="W5" t="s">
        <v>376</v>
      </c>
      <c r="X5" t="s">
        <v>439</v>
      </c>
      <c r="Y5" s="41"/>
    </row>
    <row r="6" spans="1:25" s="12" customFormat="1" ht="15" x14ac:dyDescent="0.25">
      <c r="A6">
        <v>1.95</v>
      </c>
      <c r="B6">
        <v>1.93</v>
      </c>
      <c r="C6" s="29">
        <f t="shared" si="0"/>
        <v>3.0955227846419575E-2</v>
      </c>
      <c r="D6" s="30">
        <f>IF(OR($A6="",$B6=""),"",A6*'MPTO_working_2-way'!$G5)</f>
        <v>2.0103626943005182</v>
      </c>
      <c r="E6" s="32">
        <f>IF(OR($A6="",$B6=""),"",B6*'MPTO_working_2-way'!$G5)</f>
        <v>1.9897435897435898</v>
      </c>
      <c r="F6" s="30">
        <f>IF(OR($A6="",$B6=""),"",'MPTO_working_2-way'!D5)</f>
        <v>2.0106851876586083</v>
      </c>
      <c r="G6" s="32">
        <f>IF(OR($A6="",$B6=""),"",'MPTO_working_2-way'!E5)</f>
        <v>1.9894277785119598</v>
      </c>
      <c r="H6" s="30">
        <f>IF(OR($A6="",$B6=""),"",'OddsRatio_working_2-way'!M5)</f>
        <v>2.0106954914038573</v>
      </c>
      <c r="I6" s="30">
        <f>IF(OR($A6="",$B6=""),"",'OddsRatio_working_2-way'!N5)</f>
        <v>1.9894176915848294</v>
      </c>
      <c r="J6" s="30">
        <f>IF('Log_working_2-way'!$D5="","",A6^('Log_working_2-way'!$D5))</f>
        <v>2.0108420160403986</v>
      </c>
      <c r="K6" s="32">
        <f>IF('Log_working_2-way'!$D5="","",B6^('Log_working_2-way'!$D5))</f>
        <v>1.9892742724695103</v>
      </c>
      <c r="L6" s="37">
        <f t="shared" si="9"/>
        <v>0.49742268041237114</v>
      </c>
      <c r="M6" s="37">
        <f t="shared" si="10"/>
        <v>0.50257731958762886</v>
      </c>
      <c r="N6" s="38">
        <v>102</v>
      </c>
      <c r="O6" s="38">
        <f t="shared" si="11"/>
        <v>49.692307692307701</v>
      </c>
      <c r="P6" s="38">
        <f t="shared" si="12"/>
        <v>49.15025906735751</v>
      </c>
      <c r="Q6" s="38">
        <f t="shared" si="13"/>
        <v>52.84974093264249</v>
      </c>
      <c r="R6" s="38">
        <f t="shared" si="14"/>
        <v>52.307692307692314</v>
      </c>
      <c r="S6" s="39">
        <f t="shared" si="15"/>
        <v>-3.1574332403347896</v>
      </c>
      <c r="T6" s="39">
        <f t="shared" si="16"/>
        <v>-3.1574332403348038</v>
      </c>
      <c r="U6" t="s">
        <v>175</v>
      </c>
      <c r="V6" t="s">
        <v>208</v>
      </c>
      <c r="W6" t="s">
        <v>377</v>
      </c>
      <c r="X6" t="s">
        <v>439</v>
      </c>
      <c r="Y6" s="41"/>
    </row>
    <row r="7" spans="1:25" s="12" customFormat="1" ht="15" x14ac:dyDescent="0.25">
      <c r="A7">
        <v>1.97</v>
      </c>
      <c r="B7">
        <v>1.9</v>
      </c>
      <c r="C7" s="29">
        <f t="shared" si="0"/>
        <v>3.3930002671653803E-2</v>
      </c>
      <c r="D7" s="30">
        <f>IF(OR($A7="",$B7=""),"",A7*'MPTO_working_2-way'!$G6)</f>
        <v>2.0368421052631578</v>
      </c>
      <c r="E7" s="32">
        <f>IF(OR($A7="",$B7=""),"",B7*'MPTO_working_2-way'!$G6)</f>
        <v>1.9644670050761421</v>
      </c>
      <c r="F7" s="30">
        <f>IF(OR($A7="",$B7=""),"",'MPTO_working_2-way'!D6)</f>
        <v>2.0381159814865235</v>
      </c>
      <c r="G7" s="32">
        <f>IF(OR($A7="",$B7=""),"",'MPTO_working_2-way'!E6)</f>
        <v>1.9632835038027801</v>
      </c>
      <c r="H7" s="30">
        <f>IF(OR($A7="",$B7=""),"",'OddsRatio_working_2-way'!M6)</f>
        <v>2.0381607668264961</v>
      </c>
      <c r="I7" s="30">
        <f>IF(OR($A7="",$B7=""),"",'OddsRatio_working_2-way'!N6)</f>
        <v>1.963241948601903</v>
      </c>
      <c r="J7" s="30">
        <f>IF('Log_working_2-way'!$D6="","",A7^('Log_working_2-way'!$D6))</f>
        <v>2.0387414625037734</v>
      </c>
      <c r="K7" s="32">
        <f>IF('Log_working_2-way'!$D6="","",B7^('Log_working_2-way'!$D6))</f>
        <v>1.9627034600020314</v>
      </c>
      <c r="L7" s="37">
        <f t="shared" si="9"/>
        <v>0.49095607235142119</v>
      </c>
      <c r="M7" s="37">
        <f t="shared" si="10"/>
        <v>0.50904392764857886</v>
      </c>
      <c r="N7" s="38">
        <v>103</v>
      </c>
      <c r="O7" s="38">
        <f t="shared" si="11"/>
        <v>50.71573604060913</v>
      </c>
      <c r="P7" s="38">
        <f t="shared" si="12"/>
        <v>48.78947368421052</v>
      </c>
      <c r="Q7" s="38">
        <f t="shared" si="13"/>
        <v>54.210526315789473</v>
      </c>
      <c r="R7" s="38">
        <f t="shared" si="14"/>
        <v>52.284263959390863</v>
      </c>
      <c r="S7" s="39">
        <f t="shared" si="15"/>
        <v>-3.4947902751803426</v>
      </c>
      <c r="T7" s="39">
        <f t="shared" si="16"/>
        <v>-3.4947902751803426</v>
      </c>
      <c r="U7" t="s">
        <v>90</v>
      </c>
      <c r="V7" t="s">
        <v>73</v>
      </c>
      <c r="W7" t="s">
        <v>71</v>
      </c>
      <c r="X7" t="s">
        <v>439</v>
      </c>
      <c r="Y7" s="41"/>
    </row>
    <row r="8" spans="1:25" ht="15" x14ac:dyDescent="0.25">
      <c r="A8">
        <v>2.68</v>
      </c>
      <c r="B8">
        <v>1.5</v>
      </c>
      <c r="C8" s="29">
        <f t="shared" si="0"/>
        <v>3.9800995024875441E-2</v>
      </c>
      <c r="D8" s="30">
        <f>IF(OR($A8="",$B8=""),"",A8*'MPTO_working_2-way'!$G7)</f>
        <v>2.7866666666666662</v>
      </c>
      <c r="E8" s="32">
        <f>IF(OR($A8="",$B8=""),"",B8*'MPTO_working_2-way'!$G7)</f>
        <v>1.5597014925373132</v>
      </c>
      <c r="F8" s="30">
        <f>IF(OR($A8="",$B8=""),"",'MPTO_working_2-way'!D7)</f>
        <v>2.8309859154929571</v>
      </c>
      <c r="G8" s="32">
        <f>IF(OR($A8="",$B8=""),"",'MPTO_working_2-way'!E7)</f>
        <v>1.546153846153846</v>
      </c>
      <c r="H8" s="30">
        <f>IF(OR($A8="",$B8=""),"",'OddsRatio_working_2-way'!M7)</f>
        <v>2.8330302779823358</v>
      </c>
      <c r="I8" s="30">
        <f>IF(OR($A8="",$B8=""),"",'OddsRatio_working_2-way'!N7)</f>
        <v>1.545544725589981</v>
      </c>
      <c r="J8" s="30">
        <f>IF('Log_working_2-way'!$D7="","",A8^('Log_working_2-way'!$D7))</f>
        <v>2.8541150324126194</v>
      </c>
      <c r="K8" s="32">
        <f>IF('Log_working_2-way'!$D7="","",B8^('Log_working_2-way'!$D7))</f>
        <v>1.5393408620921092</v>
      </c>
      <c r="L8" s="37">
        <f t="shared" si="9"/>
        <v>0.35885167464114837</v>
      </c>
      <c r="M8" s="37">
        <f t="shared" si="10"/>
        <v>0.6411483253588518</v>
      </c>
      <c r="N8" s="38">
        <v>104</v>
      </c>
      <c r="O8" s="38">
        <f t="shared" si="11"/>
        <v>65.194029850746276</v>
      </c>
      <c r="P8" s="38">
        <f t="shared" si="12"/>
        <v>34.666666666666664</v>
      </c>
      <c r="Q8" s="38">
        <f t="shared" si="13"/>
        <v>69.333333333333329</v>
      </c>
      <c r="R8" s="38">
        <f t="shared" si="14"/>
        <v>38.805970149253724</v>
      </c>
      <c r="S8" s="39">
        <f t="shared" si="15"/>
        <v>-4.1393034825870529</v>
      </c>
      <c r="T8" s="39">
        <f t="shared" si="16"/>
        <v>-4.13930348258706</v>
      </c>
      <c r="U8" t="s">
        <v>247</v>
      </c>
      <c r="V8" t="s">
        <v>246</v>
      </c>
      <c r="W8" t="s">
        <v>381</v>
      </c>
      <c r="X8" t="s">
        <v>439</v>
      </c>
      <c r="Y8" s="41"/>
    </row>
    <row r="9" spans="1:25" ht="15" x14ac:dyDescent="0.25">
      <c r="A9">
        <v>2.13</v>
      </c>
      <c r="B9">
        <v>1.76</v>
      </c>
      <c r="C9" s="29">
        <f t="shared" si="0"/>
        <v>3.7665386256935607E-2</v>
      </c>
      <c r="D9" s="30">
        <f>IF(OR($A9="",$B9=""),"",A9*'MPTO_working_2-way'!$G8)</f>
        <v>2.2102272727272729</v>
      </c>
      <c r="E9" s="32">
        <f>IF(OR($A9="",$B9=""),"",B9*'MPTO_working_2-way'!$G8)</f>
        <v>1.8262910798122067</v>
      </c>
      <c r="F9" s="30">
        <f>IF(OR($A9="",$B9=""),"",'MPTO_working_2-way'!D8)</f>
        <v>2.2190126672191313</v>
      </c>
      <c r="G9" s="32">
        <f>IF(OR($A9="",$B9=""),"",'MPTO_working_2-way'!E8)</f>
        <v>1.8203360202000585</v>
      </c>
      <c r="H9" s="30">
        <f>IF(OR($A9="",$B9=""),"",'OddsRatio_working_2-way'!M8)</f>
        <v>2.2193613513897996</v>
      </c>
      <c r="I9" s="30">
        <f>IF(OR($A9="",$B9=""),"",'OddsRatio_working_2-way'!N8)</f>
        <v>1.8201014398727853</v>
      </c>
      <c r="J9" s="30">
        <f>IF('Log_working_2-way'!$D8="","",A9^('Log_working_2-way'!$D8))</f>
        <v>2.2234058151600675</v>
      </c>
      <c r="K9" s="32">
        <f>IF('Log_working_2-way'!$D8="","",B9^('Log_working_2-way'!$D8))</f>
        <v>1.8173902621748135</v>
      </c>
      <c r="L9" s="37">
        <f t="shared" si="9"/>
        <v>0.45244215938303339</v>
      </c>
      <c r="M9" s="37">
        <f t="shared" si="10"/>
        <v>0.54755784061696655</v>
      </c>
      <c r="N9" s="38">
        <v>105</v>
      </c>
      <c r="O9" s="38">
        <f t="shared" si="11"/>
        <v>55.704225352112665</v>
      </c>
      <c r="P9" s="38">
        <f t="shared" si="12"/>
        <v>45.340909090909101</v>
      </c>
      <c r="Q9" s="38">
        <f t="shared" si="13"/>
        <v>59.659090909090914</v>
      </c>
      <c r="R9" s="38">
        <f t="shared" si="14"/>
        <v>49.295774647887328</v>
      </c>
      <c r="S9" s="39">
        <f t="shared" si="15"/>
        <v>-3.9548655569782483</v>
      </c>
      <c r="T9" s="39">
        <f t="shared" si="16"/>
        <v>-3.9548655569782269</v>
      </c>
      <c r="U9" t="s">
        <v>251</v>
      </c>
      <c r="V9" t="s">
        <v>254</v>
      </c>
      <c r="W9" t="s">
        <v>381</v>
      </c>
      <c r="X9" t="s">
        <v>439</v>
      </c>
      <c r="Y9" s="41"/>
    </row>
    <row r="10" spans="1:25" ht="14.25" customHeight="1" x14ac:dyDescent="0.25">
      <c r="A10">
        <v>2.35</v>
      </c>
      <c r="B10">
        <v>1.63</v>
      </c>
      <c r="C10" s="29">
        <f t="shared" si="0"/>
        <v>3.9028847408954404E-2</v>
      </c>
      <c r="D10" s="30">
        <f>IF(OR($A10="",$B10=""),"",A10*'MPTO_working_2-way'!$G9)</f>
        <v>2.4417177914110431</v>
      </c>
      <c r="E10" s="32">
        <f>IF(OR($A10="",$B10=""),"",B10*'MPTO_working_2-way'!$G9)</f>
        <v>1.6936170212765955</v>
      </c>
      <c r="F10" s="30">
        <f>IF(OR($A10="",$B10=""),"",'MPTO_working_2-way'!D9)</f>
        <v>2.4629480790869636</v>
      </c>
      <c r="G10" s="32">
        <f>IF(OR($A10="",$B10=""),"",'MPTO_working_2-way'!E9)</f>
        <v>1.6835512581035048</v>
      </c>
      <c r="H10" s="30">
        <f>IF(OR($A10="",$B10=""),"",'OddsRatio_working_2-way'!M9)</f>
        <v>2.4638501094227996</v>
      </c>
      <c r="I10" s="30">
        <f>IF(OR($A10="",$B10=""),"",'OddsRatio_working_2-way'!N9)</f>
        <v>1.6831300510639733</v>
      </c>
      <c r="J10" s="30">
        <f>IF('Log_working_2-way'!$D9="","",A10^('Log_working_2-way'!$D9))</f>
        <v>2.4737476176576996</v>
      </c>
      <c r="K10" s="32">
        <f>IF('Log_working_2-way'!$D9="","",B10^('Log_working_2-way'!$D9))</f>
        <v>1.6785422334314666</v>
      </c>
      <c r="L10" s="37">
        <f t="shared" si="9"/>
        <v>0.40954773869346733</v>
      </c>
      <c r="M10" s="37">
        <f t="shared" si="10"/>
        <v>0.59045226130653272</v>
      </c>
      <c r="N10" s="38">
        <v>106</v>
      </c>
      <c r="O10" s="38">
        <f t="shared" si="11"/>
        <v>60.893617021276604</v>
      </c>
      <c r="P10" s="38">
        <f t="shared" si="12"/>
        <v>40.969325153374236</v>
      </c>
      <c r="Q10" s="38">
        <f t="shared" si="13"/>
        <v>65.030674846625772</v>
      </c>
      <c r="R10" s="38">
        <f t="shared" si="14"/>
        <v>45.106382978723403</v>
      </c>
      <c r="S10" s="39">
        <f t="shared" si="15"/>
        <v>-4.1370578253491672</v>
      </c>
      <c r="T10" s="39">
        <f t="shared" si="16"/>
        <v>-4.1370578253491672</v>
      </c>
      <c r="U10" t="s">
        <v>250</v>
      </c>
      <c r="V10" t="s">
        <v>262</v>
      </c>
      <c r="W10" t="s">
        <v>381</v>
      </c>
      <c r="X10" t="s">
        <v>439</v>
      </c>
      <c r="Y10" s="41"/>
    </row>
    <row r="11" spans="1:25" ht="15" x14ac:dyDescent="0.25">
      <c r="A11">
        <v>2.69</v>
      </c>
      <c r="B11">
        <v>1.5</v>
      </c>
      <c r="C11" s="29">
        <f t="shared" si="0"/>
        <v>3.8413878562577386E-2</v>
      </c>
      <c r="D11" s="30">
        <f>IF(OR($A11="",$B11=""),"",A11*'MPTO_working_2-way'!$G10)</f>
        <v>2.793333333333333</v>
      </c>
      <c r="E11" s="32">
        <f>IF(OR($A11="",$B11=""),"",B11*'MPTO_working_2-way'!$G10)</f>
        <v>1.557620817843866</v>
      </c>
      <c r="F11" s="30">
        <f>IF(OR($A11="",$B11=""),"",'MPTO_working_2-way'!D10)</f>
        <v>2.8365553602811948</v>
      </c>
      <c r="G11" s="32">
        <f>IF(OR($A11="",$B11=""),"",'MPTO_working_2-way'!E10)</f>
        <v>1.5444976076555021</v>
      </c>
      <c r="H11" s="30">
        <f>IF(OR($A11="",$B11=""),"",'OddsRatio_working_2-way'!M10)</f>
        <v>2.838477631085023</v>
      </c>
      <c r="I11" s="30">
        <f>IF(OR($A11="",$B11=""),"",'OddsRatio_working_2-way'!N10)</f>
        <v>1.5439282932204215</v>
      </c>
      <c r="J11" s="30">
        <f>IF('Log_working_2-way'!$D10="","",A11^('Log_working_2-way'!$D10))</f>
        <v>2.8590051192932453</v>
      </c>
      <c r="K11" s="32">
        <f>IF('Log_working_2-way'!$D10="","",B11^('Log_working_2-way'!$D10))</f>
        <v>1.5379221335225206</v>
      </c>
      <c r="L11" s="37">
        <f t="shared" si="9"/>
        <v>0.35799522673031031</v>
      </c>
      <c r="M11" s="37">
        <f t="shared" si="10"/>
        <v>0.64200477326968985</v>
      </c>
      <c r="N11" s="38">
        <v>107</v>
      </c>
      <c r="O11" s="38">
        <f t="shared" si="11"/>
        <v>67.223048327137548</v>
      </c>
      <c r="P11" s="38">
        <f t="shared" si="12"/>
        <v>35.666666666666664</v>
      </c>
      <c r="Q11" s="38">
        <f t="shared" si="13"/>
        <v>71.333333333333329</v>
      </c>
      <c r="R11" s="38">
        <f t="shared" si="14"/>
        <v>39.776951672862459</v>
      </c>
      <c r="S11" s="39">
        <f t="shared" si="15"/>
        <v>-4.110285006195781</v>
      </c>
      <c r="T11" s="39">
        <f t="shared" si="16"/>
        <v>-4.1102850061957952</v>
      </c>
      <c r="U11" t="s">
        <v>256</v>
      </c>
      <c r="V11" t="s">
        <v>252</v>
      </c>
      <c r="W11" t="s">
        <v>381</v>
      </c>
      <c r="X11" t="s">
        <v>439</v>
      </c>
      <c r="Y11" s="41"/>
    </row>
    <row r="12" spans="1:25" ht="15" x14ac:dyDescent="0.25">
      <c r="A12">
        <v>2.23</v>
      </c>
      <c r="B12">
        <v>1.69</v>
      </c>
      <c r="C12" s="29">
        <f t="shared" si="0"/>
        <v>4.0146469604903645E-2</v>
      </c>
      <c r="D12" s="30">
        <f>IF(OR($A12="",$B12=""),"",A12*'MPTO_working_2-way'!$G11)</f>
        <v>2.3195266272189352</v>
      </c>
      <c r="E12" s="32">
        <f>IF(OR($A12="",$B12=""),"",B12*'MPTO_working_2-way'!$G11)</f>
        <v>1.7578475336322872</v>
      </c>
      <c r="F12" s="30">
        <f>IF(OR($A12="",$B12=""),"",'MPTO_working_2-way'!D11)</f>
        <v>2.3344999535416733</v>
      </c>
      <c r="G12" s="32">
        <f>IF(OR($A12="",$B12=""),"",'MPTO_working_2-way'!E11)</f>
        <v>1.7493443498038854</v>
      </c>
      <c r="H12" s="30">
        <f>IF(OR($A12="",$B12=""),"",'OddsRatio_working_2-way'!M11)</f>
        <v>2.3351436985029639</v>
      </c>
      <c r="I12" s="30">
        <f>IF(OR($A12="",$B12=""),"",'OddsRatio_working_2-way'!N11)</f>
        <v>1.7489830503797115</v>
      </c>
      <c r="J12" s="30">
        <f>IF('Log_working_2-way'!$D11="","",A12^('Log_working_2-way'!$D11))</f>
        <v>2.3420901732972235</v>
      </c>
      <c r="K12" s="32">
        <f>IF('Log_working_2-way'!$D11="","",B12^('Log_working_2-way'!$D11))</f>
        <v>1.7451064167640695</v>
      </c>
      <c r="L12" s="37">
        <f t="shared" si="9"/>
        <v>0.43112244897959179</v>
      </c>
      <c r="M12" s="37">
        <f t="shared" si="10"/>
        <v>0.56887755102040816</v>
      </c>
      <c r="N12" s="38">
        <v>108</v>
      </c>
      <c r="O12" s="38">
        <f t="shared" si="11"/>
        <v>59.569506726457405</v>
      </c>
      <c r="P12" s="38">
        <f t="shared" si="12"/>
        <v>44.094674556213008</v>
      </c>
      <c r="Q12" s="38">
        <f t="shared" si="13"/>
        <v>63.905325443786985</v>
      </c>
      <c r="R12" s="38">
        <f t="shared" si="14"/>
        <v>48.430493273542602</v>
      </c>
      <c r="S12" s="39">
        <f t="shared" si="15"/>
        <v>-4.3358187173295804</v>
      </c>
      <c r="T12" s="39">
        <f t="shared" si="16"/>
        <v>-4.3358187173295946</v>
      </c>
      <c r="U12" t="s">
        <v>363</v>
      </c>
      <c r="V12" t="s">
        <v>257</v>
      </c>
      <c r="W12" t="s">
        <v>381</v>
      </c>
      <c r="X12" t="s">
        <v>439</v>
      </c>
      <c r="Y12" s="41"/>
    </row>
    <row r="13" spans="1:25" ht="15" x14ac:dyDescent="0.25">
      <c r="A13">
        <v>2.54</v>
      </c>
      <c r="B13">
        <v>1.55</v>
      </c>
      <c r="C13" s="29">
        <f t="shared" si="0"/>
        <v>3.8862077724155508E-2</v>
      </c>
      <c r="D13" s="30">
        <f>IF(OR($A13="",$B13=""),"",A13*'MPTO_working_2-way'!$G12)</f>
        <v>2.6387096774193552</v>
      </c>
      <c r="E13" s="32">
        <f>IF(OR($A13="",$B13=""),"",B13*'MPTO_working_2-way'!$G12)</f>
        <v>1.6102362204724412</v>
      </c>
      <c r="F13" s="30">
        <f>IF(OR($A13="",$B13=""),"",'MPTO_working_2-way'!D12)</f>
        <v>2.6718696979979644</v>
      </c>
      <c r="G13" s="32">
        <f>IF(OR($A13="",$B13=""),"",'MPTO_working_2-way'!E12)</f>
        <v>1.5981327379744266</v>
      </c>
      <c r="H13" s="30">
        <f>IF(OR($A13="",$B13=""),"",'OddsRatio_working_2-way'!M12)</f>
        <v>2.673320053068152</v>
      </c>
      <c r="I13" s="30">
        <f>IF(OR($A13="",$B13=""),"",'OddsRatio_working_2-way'!N12)</f>
        <v>1.5976143046671971</v>
      </c>
      <c r="J13" s="30">
        <f>IF('Log_working_2-way'!$D12="","",A13^('Log_working_2-way'!$D12))</f>
        <v>2.6889415019824594</v>
      </c>
      <c r="K13" s="32">
        <f>IF('Log_working_2-way'!$D12="","",B13^('Log_working_2-way'!$D12))</f>
        <v>1.5920868181792243</v>
      </c>
      <c r="L13" s="37">
        <f t="shared" si="9"/>
        <v>0.37897310513447424</v>
      </c>
      <c r="M13" s="37">
        <f t="shared" si="10"/>
        <v>0.62102689486552554</v>
      </c>
      <c r="N13" s="38">
        <v>109</v>
      </c>
      <c r="O13" s="38">
        <f t="shared" si="11"/>
        <v>66.086614173228341</v>
      </c>
      <c r="P13" s="38">
        <f t="shared" si="12"/>
        <v>38.677419354838719</v>
      </c>
      <c r="Q13" s="38">
        <f t="shared" si="13"/>
        <v>70.322580645161295</v>
      </c>
      <c r="R13" s="38">
        <f t="shared" si="14"/>
        <v>42.913385826771652</v>
      </c>
      <c r="S13" s="39">
        <f t="shared" si="15"/>
        <v>-4.2359664719329544</v>
      </c>
      <c r="T13" s="39">
        <f t="shared" si="16"/>
        <v>-4.2359664719329331</v>
      </c>
      <c r="U13" t="s">
        <v>253</v>
      </c>
      <c r="V13" t="s">
        <v>259</v>
      </c>
      <c r="W13" t="s">
        <v>381</v>
      </c>
      <c r="X13" t="s">
        <v>439</v>
      </c>
      <c r="Y13" s="41"/>
    </row>
    <row r="14" spans="1:25" s="35" customFormat="1" ht="15" x14ac:dyDescent="0.25">
      <c r="A14">
        <v>2.11</v>
      </c>
      <c r="B14">
        <v>1.77</v>
      </c>
      <c r="C14" s="29">
        <f t="shared" si="0"/>
        <v>3.8905400701529036E-2</v>
      </c>
      <c r="D14" s="30">
        <f>IF(OR($A14="",$B14=""),"",A14*'MPTO_working_2-way'!$G13)</f>
        <v>2.1920903954802262</v>
      </c>
      <c r="E14" s="32">
        <f>IF(OR($A14="",$B14=""),"",B14*'MPTO_working_2-way'!$G13)</f>
        <v>1.8388625592417065</v>
      </c>
      <c r="F14" s="30">
        <f>IF(OR($A14="",$B14=""),"",'MPTO_working_2-way'!D13)</f>
        <v>2.2003122514507911</v>
      </c>
      <c r="G14" s="32">
        <f>IF(OR($A14="",$B14=""),"",'MPTO_working_2-way'!E13)</f>
        <v>1.8331165484575556</v>
      </c>
      <c r="H14" s="30">
        <f>IF(OR($A14="",$B14=""),"",'OddsRatio_working_2-way'!M13)</f>
        <v>2.2006491750542465</v>
      </c>
      <c r="I14" s="30">
        <f>IF(OR($A14="",$B14=""),"",'OddsRatio_working_2-way'!N13)</f>
        <v>1.8328827610736662</v>
      </c>
      <c r="J14" s="30">
        <f>IF('Log_working_2-way'!$D13="","",A14^('Log_working_2-way'!$D13))</f>
        <v>2.2044360761738599</v>
      </c>
      <c r="K14" s="32">
        <f>IF('Log_working_2-way'!$D13="","",B14^('Log_working_2-way'!$D13))</f>
        <v>1.8302640711133078</v>
      </c>
      <c r="L14" s="37">
        <f t="shared" si="9"/>
        <v>0.45618556701030921</v>
      </c>
      <c r="M14" s="37">
        <f t="shared" si="10"/>
        <v>0.54381443298969068</v>
      </c>
      <c r="N14" s="38">
        <v>110</v>
      </c>
      <c r="O14" s="38">
        <f t="shared" si="11"/>
        <v>57.867298578199048</v>
      </c>
      <c r="P14" s="38">
        <f t="shared" si="12"/>
        <v>47.853107344632761</v>
      </c>
      <c r="Q14" s="38">
        <f t="shared" si="13"/>
        <v>62.146892655367232</v>
      </c>
      <c r="R14" s="38">
        <f t="shared" si="14"/>
        <v>52.132701421800945</v>
      </c>
      <c r="S14" s="39">
        <f t="shared" si="15"/>
        <v>-4.2795940771681842</v>
      </c>
      <c r="T14" s="39">
        <f t="shared" si="16"/>
        <v>-4.2795940771681842</v>
      </c>
      <c r="U14" t="s">
        <v>255</v>
      </c>
      <c r="V14" t="s">
        <v>258</v>
      </c>
      <c r="W14" t="s">
        <v>381</v>
      </c>
      <c r="X14" t="s">
        <v>439</v>
      </c>
      <c r="Y14" s="41"/>
    </row>
    <row r="15" spans="1:25" ht="15" x14ac:dyDescent="0.25">
      <c r="A15">
        <v>3.12</v>
      </c>
      <c r="B15">
        <v>1.38</v>
      </c>
      <c r="C15" s="29">
        <f t="shared" si="0"/>
        <v>4.5150501672240884E-2</v>
      </c>
      <c r="D15" s="30">
        <f>IF(OR($A15="",$B15=""),"",A15*'MPTO_working_2-way'!$G14)</f>
        <v>3.2608695652173916</v>
      </c>
      <c r="E15" s="32">
        <f>IF(OR($A15="",$B15=""),"",B15*'MPTO_working_2-way'!$G14)</f>
        <v>1.4423076923076923</v>
      </c>
      <c r="F15" s="30">
        <f>IF(OR($A15="",$B15=""),"",'MPTO_working_2-way'!D14)</f>
        <v>3.3564078578110386</v>
      </c>
      <c r="G15" s="32">
        <f>IF(OR($A15="",$B15=""),"",'MPTO_working_2-way'!E14)</f>
        <v>1.4243747518856689</v>
      </c>
      <c r="H15" s="30">
        <f>IF(OR($A15="",$B15=""),"",'OddsRatio_working_2-way'!M14)</f>
        <v>3.3619795444544089</v>
      </c>
      <c r="I15" s="30">
        <f>IF(OR($A15="",$B15=""),"",'OddsRatio_working_2-way'!N14)</f>
        <v>1.4233736919305071</v>
      </c>
      <c r="J15" s="30">
        <f>IF('Log_working_2-way'!$D14="","",A15^('Log_working_2-way'!$D14))</f>
        <v>3.4092341832748581</v>
      </c>
      <c r="K15" s="32">
        <f>IF('Log_working_2-way'!$D14="","",B15^('Log_working_2-way'!$D14))</f>
        <v>1.4150696544719332</v>
      </c>
      <c r="L15" s="37">
        <f t="shared" si="9"/>
        <v>0.30666666666666664</v>
      </c>
      <c r="M15" s="37">
        <f t="shared" si="10"/>
        <v>0.69333333333333336</v>
      </c>
      <c r="N15" s="38">
        <v>111</v>
      </c>
      <c r="O15" s="38">
        <f t="shared" si="11"/>
        <v>75.42307692307692</v>
      </c>
      <c r="P15" s="38">
        <f t="shared" si="12"/>
        <v>30.565217391304337</v>
      </c>
      <c r="Q15" s="38">
        <f t="shared" si="13"/>
        <v>80.43478260869567</v>
      </c>
      <c r="R15" s="38">
        <f t="shared" si="14"/>
        <v>35.576923076923073</v>
      </c>
      <c r="S15" s="39">
        <f t="shared" si="15"/>
        <v>-5.0117056856187503</v>
      </c>
      <c r="T15" s="39">
        <f t="shared" si="16"/>
        <v>-5.0117056856187361</v>
      </c>
      <c r="U15" t="s">
        <v>261</v>
      </c>
      <c r="V15" t="s">
        <v>364</v>
      </c>
      <c r="W15" t="s">
        <v>381</v>
      </c>
      <c r="X15" t="s">
        <v>439</v>
      </c>
      <c r="Y15" s="41"/>
    </row>
    <row r="16" spans="1:25" ht="15" x14ac:dyDescent="0.25">
      <c r="A16">
        <v>2.14</v>
      </c>
      <c r="B16">
        <v>1.76</v>
      </c>
      <c r="C16" s="29">
        <f t="shared" si="0"/>
        <v>3.5471537807986397E-2</v>
      </c>
      <c r="D16" s="30">
        <f>IF(OR($A16="",$B16=""),"",A16*'MPTO_working_2-way'!$G15)</f>
        <v>2.2159090909090908</v>
      </c>
      <c r="E16" s="32">
        <f>IF(OR($A16="",$B16=""),"",B16*'MPTO_working_2-way'!$G15)</f>
        <v>1.8224299065420562</v>
      </c>
      <c r="F16" s="30">
        <f>IF(OR($A16="",$B16=""),"",'MPTO_working_2-way'!D15)</f>
        <v>2.2244271202456889</v>
      </c>
      <c r="G16" s="32">
        <f>IF(OR($A16="",$B16=""),"",'MPTO_working_2-way'!E15)</f>
        <v>1.8167084699980707</v>
      </c>
      <c r="H16" s="30">
        <f>IF(OR($A16="",$B16=""),"",'OddsRatio_working_2-way'!M15)</f>
        <v>2.2247448713915889</v>
      </c>
      <c r="I16" s="30">
        <f>IF(OR($A16="",$B16=""),"",'OddsRatio_working_2-way'!N15)</f>
        <v>1.8164965809277254</v>
      </c>
      <c r="J16" s="30">
        <f>IF('Log_working_2-way'!$D15="","",A16^('Log_working_2-way'!$D15))</f>
        <v>2.2286583340561452</v>
      </c>
      <c r="K16" s="32">
        <f>IF('Log_working_2-way'!$D15="","",B16^('Log_working_2-way'!$D15))</f>
        <v>1.8138959157983681</v>
      </c>
      <c r="L16" s="37">
        <f t="shared" si="9"/>
        <v>0.45128205128205129</v>
      </c>
      <c r="M16" s="37">
        <f t="shared" si="10"/>
        <v>0.54871794871794866</v>
      </c>
      <c r="N16" s="38">
        <v>112</v>
      </c>
      <c r="O16" s="38">
        <f t="shared" si="11"/>
        <v>59.663551401869164</v>
      </c>
      <c r="P16" s="38">
        <f t="shared" si="12"/>
        <v>48.363636363636374</v>
      </c>
      <c r="Q16" s="38">
        <f t="shared" si="13"/>
        <v>63.63636363636364</v>
      </c>
      <c r="R16" s="38">
        <f t="shared" si="14"/>
        <v>52.336448598130843</v>
      </c>
      <c r="S16" s="39">
        <f t="shared" si="15"/>
        <v>-3.9728122344944765</v>
      </c>
      <c r="T16" s="39">
        <f t="shared" si="16"/>
        <v>-3.9728122344944694</v>
      </c>
      <c r="U16" t="s">
        <v>407</v>
      </c>
      <c r="V16" t="s">
        <v>345</v>
      </c>
      <c r="W16" t="s">
        <v>384</v>
      </c>
      <c r="X16" t="s">
        <v>439</v>
      </c>
      <c r="Y16" s="41"/>
    </row>
    <row r="17" spans="1:25" ht="15" x14ac:dyDescent="0.25">
      <c r="A17">
        <v>2.0099999999999998</v>
      </c>
      <c r="B17">
        <v>1.88</v>
      </c>
      <c r="C17" s="29">
        <f t="shared" si="0"/>
        <v>2.9427331427966497E-2</v>
      </c>
      <c r="D17" s="30">
        <f>IF(OR($A17="",$B17=""),"",A17*'MPTO_working_2-way'!$G16)</f>
        <v>2.0691489361702122</v>
      </c>
      <c r="E17" s="32">
        <f>IF(OR($A17="",$B17=""),"",B17*'MPTO_working_2-way'!$G16)</f>
        <v>1.9353233830845769</v>
      </c>
      <c r="F17" s="30">
        <f>IF(OR($A17="",$B17=""),"",'MPTO_working_2-way'!D16)</f>
        <v>2.0712563034422273</v>
      </c>
      <c r="G17" s="32">
        <f>IF(OR($A17="",$B17=""),"",'MPTO_working_2-way'!E16)</f>
        <v>1.9334834220221038</v>
      </c>
      <c r="H17" s="30">
        <f>IF(OR($A17="",$B17=""),"",'OddsRatio_working_2-way'!M16)</f>
        <v>2.0713203408538785</v>
      </c>
      <c r="I17" s="30">
        <f>IF(OR($A17="",$B17=""),"",'OddsRatio_working_2-way'!N16)</f>
        <v>1.9334276237142709</v>
      </c>
      <c r="J17" s="30">
        <f>IF('Log_working_2-way'!$D16="","",A17^('Log_working_2-way'!$D16))</f>
        <v>2.0722780043286777</v>
      </c>
      <c r="K17" s="32">
        <f>IF('Log_working_2-way'!$D16="","",B17^('Log_working_2-way'!$D16))</f>
        <v>1.9325939690668699</v>
      </c>
      <c r="L17" s="37">
        <f t="shared" si="9"/>
        <v>0.48329048843187672</v>
      </c>
      <c r="M17" s="37">
        <f t="shared" si="10"/>
        <v>0.5167095115681235</v>
      </c>
      <c r="N17" s="38">
        <v>113</v>
      </c>
      <c r="O17" s="38">
        <f t="shared" si="11"/>
        <v>56.781094527363173</v>
      </c>
      <c r="P17" s="38">
        <f t="shared" si="12"/>
        <v>52.89361702127659</v>
      </c>
      <c r="Q17" s="38">
        <f t="shared" si="13"/>
        <v>60.106382978723403</v>
      </c>
      <c r="R17" s="38">
        <f t="shared" si="14"/>
        <v>56.218905472636827</v>
      </c>
      <c r="S17" s="39">
        <f t="shared" si="15"/>
        <v>-3.3252884513602297</v>
      </c>
      <c r="T17" s="39">
        <f t="shared" si="16"/>
        <v>-3.3252884513602368</v>
      </c>
      <c r="U17" t="s">
        <v>288</v>
      </c>
      <c r="V17" t="s">
        <v>285</v>
      </c>
      <c r="W17" t="s">
        <v>378</v>
      </c>
      <c r="X17" t="s">
        <v>439</v>
      </c>
      <c r="Y17" s="41"/>
    </row>
    <row r="18" spans="1:25" ht="15" x14ac:dyDescent="0.25">
      <c r="A18">
        <v>2.39</v>
      </c>
      <c r="B18">
        <v>1.59</v>
      </c>
      <c r="C18" s="29">
        <f t="shared" si="0"/>
        <v>4.7340859451066919E-2</v>
      </c>
      <c r="D18" s="30">
        <f>IF(OR($A18="",$B18=""),"",A18*'MPTO_working_2-way'!$G17)</f>
        <v>2.5031446540880502</v>
      </c>
      <c r="E18" s="32">
        <f>IF(OR($A18="",$B18=""),"",B18*'MPTO_working_2-way'!$G17)</f>
        <v>1.6652719665271964</v>
      </c>
      <c r="F18" s="30">
        <f>IF(OR($A18="",$B18=""),"",'MPTO_working_2-way'!D17)</f>
        <v>2.533315556148128</v>
      </c>
      <c r="G18" s="32">
        <f>IF(OR($A18="",$B18=""),"",'MPTO_working_2-way'!E17)</f>
        <v>1.6521814743157757</v>
      </c>
      <c r="H18" s="30">
        <f>IF(OR($A18="",$B18=""),"",'OddsRatio_working_2-way'!M17)</f>
        <v>2.5349046235482611</v>
      </c>
      <c r="I18" s="30">
        <f>IF(OR($A18="",$B18=""),"",'OddsRatio_working_2-way'!N17)</f>
        <v>1.6515062790600537</v>
      </c>
      <c r="J18" s="30">
        <f>IF('Log_working_2-way'!$D17="","",A18^('Log_working_2-way'!$D17))</f>
        <v>2.5491675087653465</v>
      </c>
      <c r="K18" s="32">
        <f>IF('Log_working_2-way'!$D17="","",B18^('Log_working_2-way'!$D17))</f>
        <v>1.6455079869288787</v>
      </c>
      <c r="L18" s="37">
        <f t="shared" si="9"/>
        <v>0.39949748743718594</v>
      </c>
      <c r="M18" s="37">
        <f t="shared" si="10"/>
        <v>0.60050251256281417</v>
      </c>
      <c r="N18" s="38">
        <v>114</v>
      </c>
      <c r="O18" s="38">
        <f t="shared" si="11"/>
        <v>66.301255230125534</v>
      </c>
      <c r="P18" s="38">
        <f t="shared" si="12"/>
        <v>42.301886792452841</v>
      </c>
      <c r="Q18" s="38">
        <f t="shared" si="13"/>
        <v>71.698113207547166</v>
      </c>
      <c r="R18" s="38">
        <f t="shared" si="14"/>
        <v>47.698744769874473</v>
      </c>
      <c r="S18" s="39">
        <f t="shared" si="15"/>
        <v>-5.3968579774216323</v>
      </c>
      <c r="T18" s="39">
        <f t="shared" si="16"/>
        <v>-5.3968579774216323</v>
      </c>
      <c r="U18" t="s">
        <v>128</v>
      </c>
      <c r="V18" t="s">
        <v>126</v>
      </c>
      <c r="W18" t="s">
        <v>165</v>
      </c>
      <c r="X18" t="s">
        <v>439</v>
      </c>
      <c r="Y18" s="41"/>
    </row>
    <row r="19" spans="1:25" ht="15" x14ac:dyDescent="0.25">
      <c r="A19">
        <v>1.81</v>
      </c>
      <c r="B19">
        <v>2.02</v>
      </c>
      <c r="C19" s="29">
        <f t="shared" si="0"/>
        <v>4.7535692795798834E-2</v>
      </c>
      <c r="D19" s="30">
        <f>IF(OR($A19="",$B19=""),"",A19*'MPTO_working_2-way'!$G18)</f>
        <v>1.8960396039603959</v>
      </c>
      <c r="E19" s="32">
        <f>IF(OR($A19="",$B19=""),"",B19*'MPTO_working_2-way'!$G18)</f>
        <v>2.1160220994475138</v>
      </c>
      <c r="F19" s="30">
        <f>IF(OR($A19="",$B19=""),"",'MPTO_working_2-way'!D18)</f>
        <v>1.8913661993688893</v>
      </c>
      <c r="G19" s="32">
        <f>IF(OR($A19="",$B19=""),"",'MPTO_working_2-way'!E18)</f>
        <v>2.1218733677673955</v>
      </c>
      <c r="H19" s="30">
        <f>IF(OR($A19="",$B19=""),"",'OddsRatio_working_2-way'!M18)</f>
        <v>1.8911327886790064</v>
      </c>
      <c r="I19" s="30">
        <f>IF(OR($A19="",$B19=""),"",'OddsRatio_working_2-way'!N18)</f>
        <v>2.1221672153735645</v>
      </c>
      <c r="J19" s="30">
        <f>IF('Log_working_2-way'!$D18="","",A19^('Log_working_2-way'!$D18))</f>
        <v>1.8889866417645398</v>
      </c>
      <c r="K19" s="32">
        <f>IF('Log_working_2-way'!$D18="","",B19^('Log_working_2-way'!$D18))</f>
        <v>2.1248762951200719</v>
      </c>
      <c r="L19" s="37">
        <f t="shared" si="9"/>
        <v>0.52741514360313313</v>
      </c>
      <c r="M19" s="37">
        <f t="shared" si="10"/>
        <v>0.47258485639686681</v>
      </c>
      <c r="N19" s="38">
        <v>115</v>
      </c>
      <c r="O19" s="38">
        <f t="shared" si="11"/>
        <v>51.464088397790064</v>
      </c>
      <c r="P19" s="38">
        <f t="shared" si="12"/>
        <v>58.069306930693074</v>
      </c>
      <c r="Q19" s="38">
        <f t="shared" si="13"/>
        <v>56.930693069306933</v>
      </c>
      <c r="R19" s="38">
        <f t="shared" si="14"/>
        <v>63.53591160220995</v>
      </c>
      <c r="S19" s="39">
        <f t="shared" si="15"/>
        <v>-5.466604671516869</v>
      </c>
      <c r="T19" s="39">
        <f t="shared" si="16"/>
        <v>-5.4666046715168761</v>
      </c>
      <c r="U19" t="s">
        <v>108</v>
      </c>
      <c r="V19" t="s">
        <v>144</v>
      </c>
      <c r="W19" t="s">
        <v>100</v>
      </c>
      <c r="X19" t="s">
        <v>439</v>
      </c>
      <c r="Y19" s="41"/>
    </row>
    <row r="20" spans="1:25" ht="15" x14ac:dyDescent="0.25">
      <c r="A20">
        <v>2.4500000000000002</v>
      </c>
      <c r="B20">
        <v>1.6</v>
      </c>
      <c r="C20" s="29">
        <f t="shared" si="0"/>
        <v>3.3163265306122458E-2</v>
      </c>
      <c r="D20" s="30">
        <f>IF(OR($A20="",$B20=""),"",A20*'MPTO_working_2-way'!$G19)</f>
        <v>2.53125</v>
      </c>
      <c r="E20" s="32">
        <f>IF(OR($A20="",$B20=""),"",B20*'MPTO_working_2-way'!$G19)</f>
        <v>1.653061224489796</v>
      </c>
      <c r="F20" s="30">
        <f>IF(OR($A20="",$B20=""),"",'MPTO_working_2-way'!D19)</f>
        <v>2.5537459283387625</v>
      </c>
      <c r="G20" s="32">
        <f>IF(OR($A20="",$B20=""),"",'MPTO_working_2-way'!E19)</f>
        <v>1.6436058700209644</v>
      </c>
      <c r="H20" s="30">
        <f>IF(OR($A20="",$B20=""),"",'OddsRatio_working_2-way'!M19)</f>
        <v>2.5545631755148031</v>
      </c>
      <c r="I20" s="30">
        <f>IF(OR($A20="",$B20=""),"",'OddsRatio_working_2-way'!N19)</f>
        <v>1.643267520902677</v>
      </c>
      <c r="J20" s="30">
        <f>IF('Log_working_2-way'!$D19="","",A20^('Log_working_2-way'!$D19))</f>
        <v>2.5650213685886376</v>
      </c>
      <c r="K20" s="32">
        <f>IF('Log_working_2-way'!$D19="","",B20^('Log_working_2-way'!$D19))</f>
        <v>1.6389689112690746</v>
      </c>
      <c r="L20" s="37">
        <f t="shared" si="9"/>
        <v>0.39506172839506171</v>
      </c>
      <c r="M20" s="37">
        <f t="shared" si="10"/>
        <v>0.60493827160493829</v>
      </c>
      <c r="N20" s="38">
        <v>116</v>
      </c>
      <c r="O20" s="38">
        <f t="shared" si="11"/>
        <v>68.653061224489804</v>
      </c>
      <c r="P20" s="38">
        <f t="shared" si="12"/>
        <v>43.500000000000014</v>
      </c>
      <c r="Q20" s="38">
        <f t="shared" si="13"/>
        <v>72.5</v>
      </c>
      <c r="R20" s="38">
        <f t="shared" si="14"/>
        <v>47.346938775510196</v>
      </c>
      <c r="S20" s="39">
        <f t="shared" si="15"/>
        <v>-3.8469387755101963</v>
      </c>
      <c r="T20" s="39">
        <f t="shared" si="16"/>
        <v>-3.846938775510182</v>
      </c>
      <c r="U20" t="s">
        <v>163</v>
      </c>
      <c r="V20" t="s">
        <v>110</v>
      </c>
      <c r="W20" t="s">
        <v>166</v>
      </c>
      <c r="X20" t="s">
        <v>439</v>
      </c>
      <c r="Y20" s="41"/>
    </row>
    <row r="21" spans="1:25" ht="15" x14ac:dyDescent="0.25">
      <c r="A21">
        <v>1.76</v>
      </c>
      <c r="B21">
        <v>2.14</v>
      </c>
      <c r="C21" s="29">
        <f t="shared" si="0"/>
        <v>3.5471537807986397E-2</v>
      </c>
      <c r="D21" s="30">
        <f>IF(OR($A21="",$B21=""),"",A21*'MPTO_working_2-way'!$G20)</f>
        <v>1.8224299065420562</v>
      </c>
      <c r="E21" s="32">
        <f>IF(OR($A21="",$B21=""),"",B21*'MPTO_working_2-way'!$G20)</f>
        <v>2.2159090909090908</v>
      </c>
      <c r="F21" s="30">
        <f>IF(OR($A21="",$B21=""),"",'MPTO_working_2-way'!D20)</f>
        <v>1.8167084699980707</v>
      </c>
      <c r="G21" s="32">
        <f>IF(OR($A21="",$B21=""),"",'MPTO_working_2-way'!E20)</f>
        <v>2.2244271202456889</v>
      </c>
      <c r="H21" s="30">
        <f>IF(OR($A21="",$B21=""),"",'OddsRatio_working_2-way'!M20)</f>
        <v>1.8164965809277254</v>
      </c>
      <c r="I21" s="30">
        <f>IF(OR($A21="",$B21=""),"",'OddsRatio_working_2-way'!N20)</f>
        <v>2.2247448713915889</v>
      </c>
      <c r="J21" s="30">
        <f>IF('Log_working_2-way'!$D20="","",A21^('Log_working_2-way'!$D20))</f>
        <v>1.8138959157983681</v>
      </c>
      <c r="K21" s="32">
        <f>IF('Log_working_2-way'!$D20="","",B21^('Log_working_2-way'!$D20))</f>
        <v>2.2286583340561452</v>
      </c>
      <c r="L21" s="37">
        <f t="shared" si="9"/>
        <v>0.54871794871794866</v>
      </c>
      <c r="M21" s="37">
        <f t="shared" si="10"/>
        <v>0.45128205128205129</v>
      </c>
      <c r="N21" s="38">
        <v>117</v>
      </c>
      <c r="O21" s="38">
        <f t="shared" si="11"/>
        <v>50.522727272727273</v>
      </c>
      <c r="P21" s="38">
        <f t="shared" si="12"/>
        <v>62.327102803738327</v>
      </c>
      <c r="Q21" s="38">
        <f t="shared" si="13"/>
        <v>54.67289719626168</v>
      </c>
      <c r="R21" s="38">
        <f t="shared" si="14"/>
        <v>66.477272727272734</v>
      </c>
      <c r="S21" s="39">
        <f t="shared" si="15"/>
        <v>-4.1501699235344063</v>
      </c>
      <c r="T21" s="39">
        <f t="shared" si="16"/>
        <v>-4.1501699235344063</v>
      </c>
      <c r="U21" t="s">
        <v>357</v>
      </c>
      <c r="V21" t="s">
        <v>296</v>
      </c>
      <c r="W21" t="s">
        <v>386</v>
      </c>
      <c r="X21" t="s">
        <v>439</v>
      </c>
      <c r="Y21" s="41"/>
    </row>
    <row r="22" spans="1:25" ht="15" x14ac:dyDescent="0.25">
      <c r="A22">
        <v>1.53</v>
      </c>
      <c r="B22">
        <v>2.63</v>
      </c>
      <c r="C22" s="29">
        <f t="shared" si="0"/>
        <v>3.3822908123959383E-2</v>
      </c>
      <c r="D22" s="30">
        <f>IF(OR($A22="",$B22=""),"",A22*'MPTO_working_2-way'!$G21)</f>
        <v>1.581749049429658</v>
      </c>
      <c r="E22" s="32">
        <f>IF(OR($A22="",$B22=""),"",B22*'MPTO_working_2-way'!$G21)</f>
        <v>2.7189542483660132</v>
      </c>
      <c r="F22" s="30">
        <f>IF(OR($A22="",$B22=""),"",'MPTO_working_2-way'!D21)</f>
        <v>1.5706395519038232</v>
      </c>
      <c r="G22" s="32">
        <f>IF(OR($A22="",$B22=""),"",'MPTO_working_2-way'!E21)</f>
        <v>2.7524197133964914</v>
      </c>
      <c r="H22" s="30">
        <f>IF(OR($A22="",$B22=""),"",'OddsRatio_working_2-way'!M21)</f>
        <v>1.5702222147839637</v>
      </c>
      <c r="I22" s="30">
        <f>IF(OR($A22="",$B22=""),"",'OddsRatio_working_2-way'!N21)</f>
        <v>2.753702283203511</v>
      </c>
      <c r="J22" s="30">
        <f>IF('Log_working_2-way'!$D21="","",A22^('Log_working_2-way'!$D21))</f>
        <v>1.5651555908731223</v>
      </c>
      <c r="K22" s="32">
        <f>IF('Log_working_2-way'!$D21="","",B22^('Log_working_2-way'!$D21))</f>
        <v>2.7694242367043183</v>
      </c>
      <c r="L22" s="37">
        <f t="shared" si="9"/>
        <v>0.63221153846153844</v>
      </c>
      <c r="M22" s="37">
        <f t="shared" si="10"/>
        <v>0.36778846153846151</v>
      </c>
      <c r="N22" s="38">
        <v>118</v>
      </c>
      <c r="O22" s="38">
        <f t="shared" si="11"/>
        <v>40.875816993464049</v>
      </c>
      <c r="P22" s="38">
        <f t="shared" si="12"/>
        <v>73.133079847908746</v>
      </c>
      <c r="Q22" s="38">
        <f t="shared" si="13"/>
        <v>44.866920152091261</v>
      </c>
      <c r="R22" s="38">
        <f t="shared" si="14"/>
        <v>77.124183006535944</v>
      </c>
      <c r="S22" s="39">
        <f t="shared" si="15"/>
        <v>-3.9911031586272117</v>
      </c>
      <c r="T22" s="39">
        <f t="shared" si="16"/>
        <v>-3.9911031586271974</v>
      </c>
      <c r="U22" t="s">
        <v>180</v>
      </c>
      <c r="V22" t="s">
        <v>184</v>
      </c>
      <c r="W22" t="s">
        <v>375</v>
      </c>
      <c r="X22" t="s">
        <v>440</v>
      </c>
      <c r="Y22" s="41"/>
    </row>
    <row r="23" spans="1:25" ht="15" x14ac:dyDescent="0.25">
      <c r="A23">
        <v>1.8</v>
      </c>
      <c r="B23">
        <v>2.11</v>
      </c>
      <c r="C23" s="29">
        <f t="shared" si="0"/>
        <v>2.9489204844655115E-2</v>
      </c>
      <c r="D23" s="30">
        <f>IF(OR($A23="",$B23=""),"",A23*'MPTO_working_2-way'!$G22)</f>
        <v>1.8530805687203793</v>
      </c>
      <c r="E23" s="32">
        <f>IF(OR($A23="",$B23=""),"",B23*'MPTO_working_2-way'!$G22)</f>
        <v>2.1722222222222221</v>
      </c>
      <c r="F23" s="30">
        <f>IF(OR($A23="",$B23=""),"",'MPTO_working_2-way'!D22)</f>
        <v>1.8490749756572542</v>
      </c>
      <c r="G23" s="32">
        <f>IF(OR($A23="",$B23=""),"",'MPTO_working_2-way'!E22)</f>
        <v>2.1777522935779814</v>
      </c>
      <c r="H23" s="30">
        <f>IF(OR($A23="",$B23=""),"",'OddsRatio_working_2-way'!M22)</f>
        <v>1.8489527199560174</v>
      </c>
      <c r="I23" s="30">
        <f>IF(OR($A23="",$B23=""),"",'OddsRatio_working_2-way'!N22)</f>
        <v>2.1779218989389744</v>
      </c>
      <c r="J23" s="30">
        <f>IF('Log_working_2-way'!$D22="","",A23^('Log_working_2-way'!$D22))</f>
        <v>1.847139460573918</v>
      </c>
      <c r="K23" s="32">
        <f>IF('Log_working_2-way'!$D22="","",B23^('Log_working_2-way'!$D22))</f>
        <v>2.1804431814833727</v>
      </c>
      <c r="L23" s="37">
        <f t="shared" si="9"/>
        <v>0.53964194373401531</v>
      </c>
      <c r="M23" s="37">
        <f t="shared" si="10"/>
        <v>0.46035805626598469</v>
      </c>
      <c r="N23" s="38">
        <v>119</v>
      </c>
      <c r="O23" s="38">
        <f t="shared" si="11"/>
        <v>52.8888888888889</v>
      </c>
      <c r="P23" s="38">
        <f t="shared" si="12"/>
        <v>62.601895734597143</v>
      </c>
      <c r="Q23" s="38">
        <f t="shared" si="13"/>
        <v>56.398104265402843</v>
      </c>
      <c r="R23" s="38">
        <f t="shared" si="14"/>
        <v>66.111111111111114</v>
      </c>
      <c r="S23" s="39">
        <f t="shared" si="15"/>
        <v>-3.5092153765139429</v>
      </c>
      <c r="T23" s="39">
        <f t="shared" si="16"/>
        <v>-3.5092153765139713</v>
      </c>
      <c r="U23" t="s">
        <v>169</v>
      </c>
      <c r="V23" t="s">
        <v>178</v>
      </c>
      <c r="W23" t="s">
        <v>375</v>
      </c>
      <c r="X23" t="s">
        <v>440</v>
      </c>
      <c r="Y23" s="41"/>
    </row>
    <row r="24" spans="1:25" ht="15" x14ac:dyDescent="0.25">
      <c r="A24">
        <v>1.62</v>
      </c>
      <c r="B24">
        <v>2.4300000000000002</v>
      </c>
      <c r="C24" s="29">
        <f t="shared" si="0"/>
        <v>2.8806584362139898E-2</v>
      </c>
      <c r="D24" s="30">
        <f>IF(OR($A24="",$B24=""),"",A24*'MPTO_working_2-way'!$G23)</f>
        <v>1.6666666666666667</v>
      </c>
      <c r="E24" s="32">
        <f>IF(OR($A24="",$B24=""),"",B24*'MPTO_working_2-way'!$G23)</f>
        <v>2.5</v>
      </c>
      <c r="F24" s="30">
        <f>IF(OR($A24="",$B24=""),"",'MPTO_working_2-way'!D23)</f>
        <v>1.658703071672355</v>
      </c>
      <c r="G24" s="32">
        <f>IF(OR($A24="",$B24=""),"",'MPTO_working_2-way'!E23)</f>
        <v>2.5181347150259068</v>
      </c>
      <c r="H24" s="30">
        <f>IF(OR($A24="",$B24=""),"",'OddsRatio_working_2-way'!M23)</f>
        <v>1.6584576171375296</v>
      </c>
      <c r="I24" s="30">
        <f>IF(OR($A24="",$B24=""),"",'OddsRatio_working_2-way'!N23)</f>
        <v>2.5187006330752704</v>
      </c>
      <c r="J24" s="30">
        <f>IF('Log_working_2-way'!$D23="","",A24^('Log_working_2-way'!$D23))</f>
        <v>1.6548476422503566</v>
      </c>
      <c r="K24" s="32">
        <f>IF('Log_working_2-way'!$D23="","",B24^('Log_working_2-way'!$D23))</f>
        <v>2.5270727654504732</v>
      </c>
      <c r="L24" s="37">
        <f t="shared" si="9"/>
        <v>0.6</v>
      </c>
      <c r="M24" s="37">
        <f t="shared" si="10"/>
        <v>0.4</v>
      </c>
      <c r="N24" s="38">
        <v>120</v>
      </c>
      <c r="O24" s="38">
        <f t="shared" si="11"/>
        <v>45.925925925925924</v>
      </c>
      <c r="P24" s="38">
        <f t="shared" si="12"/>
        <v>70.617283950617292</v>
      </c>
      <c r="Q24" s="38">
        <f t="shared" si="13"/>
        <v>49.382716049382708</v>
      </c>
      <c r="R24" s="38">
        <f t="shared" si="14"/>
        <v>74.074074074074076</v>
      </c>
      <c r="S24" s="39">
        <f t="shared" si="15"/>
        <v>-3.4567901234567842</v>
      </c>
      <c r="T24" s="39">
        <f t="shared" si="16"/>
        <v>-3.4567901234567842</v>
      </c>
      <c r="U24" t="s">
        <v>182</v>
      </c>
      <c r="V24" t="s">
        <v>301</v>
      </c>
      <c r="W24" t="s">
        <v>375</v>
      </c>
      <c r="X24" t="s">
        <v>440</v>
      </c>
      <c r="Y24" s="41"/>
    </row>
    <row r="25" spans="1:25" ht="15" x14ac:dyDescent="0.25">
      <c r="A25">
        <v>1.56</v>
      </c>
      <c r="B25">
        <v>2.56</v>
      </c>
      <c r="C25" s="29">
        <f t="shared" si="0"/>
        <v>3.1650641025640969E-2</v>
      </c>
      <c r="D25" s="30">
        <f>IF(OR($A25="",$B25=""),"",A25*'MPTO_working_2-way'!$G24)</f>
        <v>1.609375</v>
      </c>
      <c r="E25" s="32">
        <f>IF(OR($A25="",$B25=""),"",B25*'MPTO_working_2-way'!$G24)</f>
        <v>2.641025641025641</v>
      </c>
      <c r="F25" s="30">
        <f>IF(OR($A25="",$B25=""),"",'MPTO_working_2-way'!D24)</f>
        <v>1.5994873438000641</v>
      </c>
      <c r="G25" s="32">
        <f>IF(OR($A25="",$B25=""),"",'MPTO_working_2-way'!E24)</f>
        <v>2.668091929449492</v>
      </c>
      <c r="H25" s="30">
        <f>IF(OR($A25="",$B25=""),"",'OddsRatio_working_2-way'!M24)</f>
        <v>1.5991446895152783</v>
      </c>
      <c r="I25" s="30">
        <f>IF(OR($A25="",$B25=""),"",'OddsRatio_working_2-way'!N24)</f>
        <v>2.6690459207925601</v>
      </c>
      <c r="J25" s="30">
        <f>IF('Log_working_2-way'!$D24="","",A25^('Log_working_2-way'!$D24))</f>
        <v>1.5946461678813644</v>
      </c>
      <c r="K25" s="32">
        <f>IF('Log_working_2-way'!$D24="","",B25^('Log_working_2-way'!$D24))</f>
        <v>2.6816723187887983</v>
      </c>
      <c r="L25" s="37">
        <f t="shared" si="9"/>
        <v>0.62135922330097082</v>
      </c>
      <c r="M25" s="37">
        <f t="shared" si="10"/>
        <v>0.37864077669902912</v>
      </c>
      <c r="N25" s="38">
        <v>121</v>
      </c>
      <c r="O25" s="38">
        <f t="shared" si="11"/>
        <v>43.435897435897445</v>
      </c>
      <c r="P25" s="38">
        <f t="shared" si="12"/>
        <v>73.734375</v>
      </c>
      <c r="Q25" s="38">
        <f t="shared" si="13"/>
        <v>47.265625</v>
      </c>
      <c r="R25" s="38">
        <f t="shared" si="14"/>
        <v>77.564102564102555</v>
      </c>
      <c r="S25" s="39">
        <f t="shared" si="15"/>
        <v>-3.829727564102555</v>
      </c>
      <c r="T25" s="39">
        <f t="shared" si="16"/>
        <v>-3.829727564102555</v>
      </c>
      <c r="U25" t="s">
        <v>181</v>
      </c>
      <c r="V25" t="s">
        <v>186</v>
      </c>
      <c r="W25" t="s">
        <v>375</v>
      </c>
      <c r="X25" t="s">
        <v>440</v>
      </c>
      <c r="Y25" s="41"/>
    </row>
    <row r="26" spans="1:25" ht="15" x14ac:dyDescent="0.25">
      <c r="A26">
        <v>2.0299999999999998</v>
      </c>
      <c r="B26">
        <v>1.88</v>
      </c>
      <c r="C26" s="29">
        <f t="shared" si="0"/>
        <v>2.4525731055444977E-2</v>
      </c>
      <c r="D26" s="30">
        <f>IF(OR($A26="",$B26=""),"",A26*'MPTO_working_2-way'!$G25)</f>
        <v>2.0797872340425529</v>
      </c>
      <c r="E26" s="32">
        <f>IF(OR($A26="",$B26=""),"",B26*'MPTO_working_2-way'!$G25)</f>
        <v>1.9261083743842364</v>
      </c>
      <c r="F26" s="30">
        <f>IF(OR($A26="",$B26=""),"",'MPTO_working_2-way'!D25)</f>
        <v>2.0818241326641935</v>
      </c>
      <c r="G26" s="32">
        <f>IF(OR($A26="",$B26=""),"",'MPTO_working_2-way'!E25)</f>
        <v>1.9243646631706333</v>
      </c>
      <c r="H26" s="30">
        <f>IF(OR($A26="",$B26=""),"",'OddsRatio_working_2-way'!M25)</f>
        <v>2.081875475946537</v>
      </c>
      <c r="I26" s="30">
        <f>IF(OR($A26="",$B26=""),"",'OddsRatio_working_2-way'!N25)</f>
        <v>1.9243207949834495</v>
      </c>
      <c r="J26" s="30">
        <f>IF('Log_working_2-way'!$D25="","",A26^('Log_working_2-way'!$D25))</f>
        <v>2.0827972819225606</v>
      </c>
      <c r="K26" s="32">
        <f>IF('Log_working_2-way'!$D25="","",B26^('Log_working_2-way'!$D25))</f>
        <v>1.9235339030630429</v>
      </c>
      <c r="L26" s="37">
        <f t="shared" si="9"/>
        <v>0.4808184143222507</v>
      </c>
      <c r="M26" s="37">
        <f t="shared" si="10"/>
        <v>0.51918158567774941</v>
      </c>
      <c r="N26" s="38">
        <v>122</v>
      </c>
      <c r="O26" s="38">
        <f t="shared" si="11"/>
        <v>61.901477832512306</v>
      </c>
      <c r="P26" s="38">
        <f t="shared" si="12"/>
        <v>57.106382978723396</v>
      </c>
      <c r="Q26" s="38">
        <f t="shared" si="13"/>
        <v>64.893617021276597</v>
      </c>
      <c r="R26" s="38">
        <f t="shared" si="14"/>
        <v>60.098522167487694</v>
      </c>
      <c r="S26" s="39">
        <f t="shared" si="15"/>
        <v>-2.9921391887642912</v>
      </c>
      <c r="T26" s="39">
        <f t="shared" si="16"/>
        <v>-2.9921391887642983</v>
      </c>
      <c r="U26" t="s">
        <v>189</v>
      </c>
      <c r="V26" t="s">
        <v>168</v>
      </c>
      <c r="W26" t="s">
        <v>375</v>
      </c>
      <c r="X26" t="s">
        <v>440</v>
      </c>
      <c r="Y26" s="41"/>
    </row>
    <row r="27" spans="1:25" ht="15" x14ac:dyDescent="0.25">
      <c r="A27">
        <v>1.34</v>
      </c>
      <c r="B27">
        <v>3.23</v>
      </c>
      <c r="C27" s="29">
        <f t="shared" si="0"/>
        <v>5.5866179936232108E-2</v>
      </c>
      <c r="D27" s="30">
        <f>IF(OR($A27="",$B27=""),"",A27*'MPTO_working_2-way'!$G26)</f>
        <v>1.4148606811145512</v>
      </c>
      <c r="E27" s="32">
        <f>IF(OR($A27="",$B27=""),"",B27*'MPTO_working_2-way'!$G26)</f>
        <v>3.4104477611940296</v>
      </c>
      <c r="F27" s="30">
        <f>IF(OR($A27="",$B27=""),"",'MPTO_working_2-way'!D26)</f>
        <v>1.3921070406226883</v>
      </c>
      <c r="G27" s="32">
        <f>IF(OR($A27="",$B27=""),"",'MPTO_working_2-way'!E26)</f>
        <v>3.5503240095152155</v>
      </c>
      <c r="H27" s="30">
        <f>IF(OR($A27="",$B27=""),"",'OddsRatio_working_2-way'!M26)</f>
        <v>1.3904694196899476</v>
      </c>
      <c r="I27" s="30">
        <f>IF(OR($A27="",$B27=""),"",'OddsRatio_working_2-way'!N26)</f>
        <v>3.5610200173781856</v>
      </c>
      <c r="J27" s="30">
        <f>IF('Log_working_2-way'!$D26="","",A27^('Log_working_2-way'!$D26))</f>
        <v>1.3798645833678884</v>
      </c>
      <c r="K27" s="32">
        <f>IF('Log_working_2-way'!$D26="","",B27^('Log_working_2-way'!$D26))</f>
        <v>3.6325170698521148</v>
      </c>
      <c r="L27" s="37">
        <f t="shared" si="9"/>
        <v>0.70678336980306344</v>
      </c>
      <c r="M27" s="37">
        <f t="shared" si="10"/>
        <v>0.29321663019693656</v>
      </c>
      <c r="N27" s="38">
        <v>123</v>
      </c>
      <c r="O27" s="38">
        <f t="shared" si="11"/>
        <v>31.208955223880611</v>
      </c>
      <c r="P27" s="38">
        <f t="shared" si="12"/>
        <v>84.919504643962867</v>
      </c>
      <c r="Q27" s="38">
        <f t="shared" si="13"/>
        <v>38.080495356037154</v>
      </c>
      <c r="R27" s="38">
        <f t="shared" si="14"/>
        <v>91.791044776119392</v>
      </c>
      <c r="S27" s="39">
        <f t="shared" si="15"/>
        <v>-6.871540132156543</v>
      </c>
      <c r="T27" s="39">
        <f t="shared" si="16"/>
        <v>-6.8715401321565253</v>
      </c>
      <c r="U27" t="s">
        <v>183</v>
      </c>
      <c r="V27" t="s">
        <v>188</v>
      </c>
      <c r="W27" t="s">
        <v>375</v>
      </c>
      <c r="X27" t="s">
        <v>440</v>
      </c>
      <c r="Y27" s="41"/>
    </row>
    <row r="28" spans="1:25" ht="15" x14ac:dyDescent="0.25">
      <c r="A28">
        <v>1.78</v>
      </c>
      <c r="B28">
        <v>2.13</v>
      </c>
      <c r="C28" s="29">
        <f t="shared" si="0"/>
        <v>3.128132088410629E-2</v>
      </c>
      <c r="D28" s="30">
        <f>IF(OR($A28="",$B28=""),"",A28*'MPTO_working_2-way'!$G27)</f>
        <v>1.8356807511737092</v>
      </c>
      <c r="E28" s="32">
        <f>IF(OR($A28="",$B28=""),"",B28*'MPTO_working_2-way'!$G27)</f>
        <v>2.1966292134831464</v>
      </c>
      <c r="F28" s="30">
        <f>IF(OR($A28="",$B28=""),"",'MPTO_working_2-way'!D27)</f>
        <v>1.8309750325976726</v>
      </c>
      <c r="G28" s="32">
        <f>IF(OR($A28="",$B28=""),"",'MPTO_working_2-way'!E27)</f>
        <v>2.2034055907479515</v>
      </c>
      <c r="H28" s="30">
        <f>IF(OR($A28="",$B28=""),"",'OddsRatio_working_2-way'!M27)</f>
        <v>1.8308221751528204</v>
      </c>
      <c r="I28" s="30">
        <f>IF(OR($A28="",$B28=""),"",'OddsRatio_working_2-way'!N27)</f>
        <v>2.2036269973367788</v>
      </c>
      <c r="J28" s="30">
        <f>IF('Log_working_2-way'!$D27="","",A28^('Log_working_2-way'!$D27))</f>
        <v>1.8286894264917752</v>
      </c>
      <c r="K28" s="32">
        <f>IF('Log_working_2-way'!$D27="","",B28^('Log_working_2-way'!$D27))</f>
        <v>2.2067247005110642</v>
      </c>
      <c r="L28" s="37">
        <f t="shared" si="9"/>
        <v>0.54475703324808178</v>
      </c>
      <c r="M28" s="37">
        <f t="shared" si="10"/>
        <v>0.45524296675191805</v>
      </c>
      <c r="N28" s="38">
        <v>124</v>
      </c>
      <c r="O28" s="38">
        <f t="shared" si="11"/>
        <v>54.337078651685395</v>
      </c>
      <c r="P28" s="38">
        <f t="shared" si="12"/>
        <v>65.784037558685455</v>
      </c>
      <c r="Q28" s="38">
        <f t="shared" si="13"/>
        <v>58.215962441314552</v>
      </c>
      <c r="R28" s="38">
        <f t="shared" si="14"/>
        <v>69.662921348314612</v>
      </c>
      <c r="S28" s="39">
        <f t="shared" si="15"/>
        <v>-3.8788837896291568</v>
      </c>
      <c r="T28" s="39">
        <f t="shared" si="16"/>
        <v>-3.8788837896291568</v>
      </c>
      <c r="U28" t="s">
        <v>191</v>
      </c>
      <c r="V28" t="s">
        <v>303</v>
      </c>
      <c r="W28" t="s">
        <v>376</v>
      </c>
      <c r="X28" t="s">
        <v>440</v>
      </c>
      <c r="Y28" s="41"/>
    </row>
    <row r="29" spans="1:25" ht="15" x14ac:dyDescent="0.25">
      <c r="A29">
        <v>1.69</v>
      </c>
      <c r="B29">
        <v>2.2599999999999998</v>
      </c>
      <c r="C29" s="29">
        <f t="shared" si="0"/>
        <v>3.4193852437555794E-2</v>
      </c>
      <c r="D29" s="30">
        <f>IF(OR($A29="",$B29=""),"",A29*'MPTO_working_2-way'!$G28)</f>
        <v>1.7477876106194692</v>
      </c>
      <c r="E29" s="32">
        <f>IF(OR($A29="",$B29=""),"",B29*'MPTO_working_2-way'!$G28)</f>
        <v>2.3372781065088759</v>
      </c>
      <c r="F29" s="30">
        <f>IF(OR($A29="",$B29=""),"",'MPTO_working_2-way'!D28)</f>
        <v>1.740283410033262</v>
      </c>
      <c r="G29" s="32">
        <f>IF(OR($A29="",$B29=""),"",'MPTO_working_2-way'!E28)</f>
        <v>2.3508340001231001</v>
      </c>
      <c r="H29" s="30">
        <f>IF(OR($A29="",$B29=""),"",'OddsRatio_working_2-way'!M28)</f>
        <v>1.7400128699009547</v>
      </c>
      <c r="I29" s="30">
        <f>IF(OR($A29="",$B29=""),"",'OddsRatio_working_2-way'!N28)</f>
        <v>2.351327849384353</v>
      </c>
      <c r="J29" s="30">
        <f>IF('Log_working_2-way'!$D28="","",A29^('Log_working_2-way'!$D28))</f>
        <v>1.7366048392090647</v>
      </c>
      <c r="K29" s="32">
        <f>IF('Log_working_2-way'!$D28="","",B29^('Log_working_2-way'!$D28))</f>
        <v>2.3575800032398484</v>
      </c>
      <c r="L29" s="37">
        <f t="shared" si="9"/>
        <v>0.57215189873417716</v>
      </c>
      <c r="M29" s="37">
        <f t="shared" si="10"/>
        <v>0.42784810126582273</v>
      </c>
      <c r="N29" s="38">
        <v>125</v>
      </c>
      <c r="O29" s="38">
        <f t="shared" si="11"/>
        <v>51.035502958579883</v>
      </c>
      <c r="P29" s="38">
        <f t="shared" si="12"/>
        <v>69.690265486725664</v>
      </c>
      <c r="Q29" s="38">
        <f t="shared" si="13"/>
        <v>55.309734513274336</v>
      </c>
      <c r="R29" s="38">
        <f t="shared" si="14"/>
        <v>73.964497041420117</v>
      </c>
      <c r="S29" s="39">
        <f t="shared" si="15"/>
        <v>-4.2742315546944525</v>
      </c>
      <c r="T29" s="39">
        <f t="shared" si="16"/>
        <v>-4.2742315546944525</v>
      </c>
      <c r="U29" t="s">
        <v>195</v>
      </c>
      <c r="V29" t="s">
        <v>192</v>
      </c>
      <c r="W29" t="s">
        <v>376</v>
      </c>
      <c r="X29" t="s">
        <v>440</v>
      </c>
      <c r="Y29" s="41"/>
    </row>
    <row r="30" spans="1:25" s="35" customFormat="1" ht="15" x14ac:dyDescent="0.25">
      <c r="A30">
        <v>1.65</v>
      </c>
      <c r="B30">
        <v>2.34</v>
      </c>
      <c r="C30" s="29">
        <f t="shared" si="0"/>
        <v>3.3411033411033575E-2</v>
      </c>
      <c r="D30" s="30">
        <f>IF(OR($A30="",$B30=""),"",A30*'MPTO_working_2-way'!$G29)</f>
        <v>1.7051282051282053</v>
      </c>
      <c r="E30" s="32">
        <f>IF(OR($A30="",$B30=""),"",B30*'MPTO_working_2-way'!$G29)</f>
        <v>2.4181818181818184</v>
      </c>
      <c r="F30" s="30">
        <f>IF(OR($A30="",$B30=""),"",'MPTO_working_2-way'!D29)</f>
        <v>1.6967699406723797</v>
      </c>
      <c r="G30" s="32">
        <f>IF(OR($A30="",$B30=""),"",'MPTO_working_2-way'!E29)</f>
        <v>2.4351939451277205</v>
      </c>
      <c r="H30" s="30">
        <f>IF(OR($A30="",$B30=""),"",'OddsRatio_working_2-way'!M29)</f>
        <v>1.6964729907653791</v>
      </c>
      <c r="I30" s="30">
        <f>IF(OR($A30="",$B30=""),"",'OddsRatio_working_2-way'!N29)</f>
        <v>2.4358058578855508</v>
      </c>
      <c r="J30" s="30">
        <f>IF('Log_working_2-way'!$D29="","",A30^('Log_working_2-way'!$D29))</f>
        <v>1.6926770755893317</v>
      </c>
      <c r="K30" s="32">
        <f>IF('Log_working_2-way'!$D29="","",B30^('Log_working_2-way'!$D29))</f>
        <v>2.4436741668534787</v>
      </c>
      <c r="L30" s="37">
        <f t="shared" si="9"/>
        <v>0.5864661654135338</v>
      </c>
      <c r="M30" s="37">
        <f t="shared" si="10"/>
        <v>0.41353383458646614</v>
      </c>
      <c r="N30" s="38">
        <v>126</v>
      </c>
      <c r="O30" s="38">
        <f t="shared" si="11"/>
        <v>49.636363636363626</v>
      </c>
      <c r="P30" s="38">
        <f t="shared" si="12"/>
        <v>72.153846153846146</v>
      </c>
      <c r="Q30" s="38">
        <f t="shared" si="13"/>
        <v>53.846153846153854</v>
      </c>
      <c r="R30" s="38">
        <f t="shared" si="14"/>
        <v>76.36363636363636</v>
      </c>
      <c r="S30" s="39">
        <f t="shared" si="15"/>
        <v>-4.2097902097902278</v>
      </c>
      <c r="T30" s="39">
        <f t="shared" si="16"/>
        <v>-4.2097902097902136</v>
      </c>
      <c r="U30" t="s">
        <v>171</v>
      </c>
      <c r="V30" t="s">
        <v>307</v>
      </c>
      <c r="W30" t="s">
        <v>376</v>
      </c>
      <c r="X30" t="s">
        <v>440</v>
      </c>
      <c r="Y30" s="41"/>
    </row>
    <row r="31" spans="1:25" ht="15" x14ac:dyDescent="0.25">
      <c r="A31">
        <v>1.6</v>
      </c>
      <c r="B31">
        <v>2.44</v>
      </c>
      <c r="C31" s="29">
        <f t="shared" si="0"/>
        <v>3.4836065573770503E-2</v>
      </c>
      <c r="D31" s="30">
        <f>IF(OR($A31="",$B31=""),"",A31*'MPTO_working_2-way'!$G30)</f>
        <v>1.6557377049180328</v>
      </c>
      <c r="E31" s="32">
        <f>IF(OR($A31="",$B31=""),"",B31*'MPTO_working_2-way'!$G30)</f>
        <v>2.5249999999999999</v>
      </c>
      <c r="F31" s="30">
        <f>IF(OR($A31="",$B31=""),"",'MPTO_working_2-way'!D30)</f>
        <v>1.6458684654300169</v>
      </c>
      <c r="G31" s="32">
        <f>IF(OR($A31="",$B31=""),"",'MPTO_working_2-way'!E30)</f>
        <v>2.548302872062663</v>
      </c>
      <c r="H31" s="30">
        <f>IF(OR($A31="",$B31=""),"",'OddsRatio_working_2-way'!M30)</f>
        <v>1.6454972243679031</v>
      </c>
      <c r="I31" s="30">
        <f>IF(OR($A31="",$B31=""),"",'OddsRatio_working_2-way'!N30)</f>
        <v>2.5491933384829668</v>
      </c>
      <c r="J31" s="30">
        <f>IF('Log_working_2-way'!$D30="","",A31^('Log_working_2-way'!$D30))</f>
        <v>1.6410065291696188</v>
      </c>
      <c r="K31" s="32">
        <f>IF('Log_working_2-way'!$D30="","",B31^('Log_working_2-way'!$D30))</f>
        <v>2.5600465119993632</v>
      </c>
      <c r="L31" s="37">
        <f t="shared" si="9"/>
        <v>0.60396039603960394</v>
      </c>
      <c r="M31" s="37">
        <f t="shared" si="10"/>
        <v>0.39603960396039606</v>
      </c>
      <c r="N31" s="38">
        <v>127</v>
      </c>
      <c r="O31" s="38">
        <f t="shared" si="11"/>
        <v>47.625000000000014</v>
      </c>
      <c r="P31" s="38">
        <f t="shared" si="12"/>
        <v>74.950819672131146</v>
      </c>
      <c r="Q31" s="38">
        <f t="shared" si="13"/>
        <v>52.049180327868854</v>
      </c>
      <c r="R31" s="38">
        <f t="shared" si="14"/>
        <v>79.375</v>
      </c>
      <c r="S31" s="39">
        <f t="shared" si="15"/>
        <v>-4.4241803278688394</v>
      </c>
      <c r="T31" s="39">
        <f t="shared" si="16"/>
        <v>-4.4241803278688536</v>
      </c>
      <c r="U31" t="s">
        <v>197</v>
      </c>
      <c r="V31" t="s">
        <v>190</v>
      </c>
      <c r="W31" t="s">
        <v>376</v>
      </c>
      <c r="X31" t="s">
        <v>440</v>
      </c>
      <c r="Y31" s="41"/>
    </row>
    <row r="32" spans="1:25" ht="15" x14ac:dyDescent="0.25">
      <c r="A32">
        <v>1.83</v>
      </c>
      <c r="B32">
        <v>2.08</v>
      </c>
      <c r="C32" s="29">
        <f t="shared" si="0"/>
        <v>2.7217318200924545E-2</v>
      </c>
      <c r="D32" s="30">
        <f>IF(OR($A32="",$B32=""),"",A32*'MPTO_working_2-way'!$G31)</f>
        <v>1.8798076923076921</v>
      </c>
      <c r="E32" s="32">
        <f>IF(OR($A32="",$B32=""),"",B32*'MPTO_working_2-way'!$G31)</f>
        <v>2.136612021857923</v>
      </c>
      <c r="F32" s="30">
        <f>IF(OR($A32="",$B32=""),"",'MPTO_working_2-way'!D31)</f>
        <v>1.8767379942806428</v>
      </c>
      <c r="G32" s="32">
        <f>IF(OR($A32="",$B32=""),"",'MPTO_working_2-way'!E31)</f>
        <v>2.1405916094927453</v>
      </c>
      <c r="H32" s="30">
        <f>IF(OR($A32="",$B32=""),"",'OddsRatio_working_2-way'!M31)</f>
        <v>1.8766518798921943</v>
      </c>
      <c r="I32" s="30">
        <f>IF(OR($A32="",$B32=""),"",'OddsRatio_working_2-way'!N31)</f>
        <v>2.1407036509440598</v>
      </c>
      <c r="J32" s="30">
        <f>IF('Log_working_2-way'!$D31="","",A32^('Log_working_2-way'!$D31))</f>
        <v>1.875264356990918</v>
      </c>
      <c r="K32" s="32">
        <f>IF('Log_working_2-way'!$D31="","",B32^('Log_working_2-way'!$D31))</f>
        <v>2.1425119645428072</v>
      </c>
      <c r="L32" s="37">
        <f t="shared" si="9"/>
        <v>0.53196930946291565</v>
      </c>
      <c r="M32" s="37">
        <f t="shared" si="10"/>
        <v>0.46803069053708451</v>
      </c>
      <c r="N32" s="38">
        <v>128</v>
      </c>
      <c r="O32" s="38">
        <f t="shared" si="11"/>
        <v>58.05464480874317</v>
      </c>
      <c r="P32" s="38">
        <f t="shared" si="12"/>
        <v>66.461538461538467</v>
      </c>
      <c r="Q32" s="38">
        <f t="shared" si="13"/>
        <v>61.538461538461533</v>
      </c>
      <c r="R32" s="38">
        <f t="shared" si="14"/>
        <v>69.945355191256823</v>
      </c>
      <c r="S32" s="39">
        <f t="shared" si="15"/>
        <v>-3.4838167297183631</v>
      </c>
      <c r="T32" s="39">
        <f t="shared" si="16"/>
        <v>-3.483816729718356</v>
      </c>
      <c r="U32" t="s">
        <v>362</v>
      </c>
      <c r="V32" t="s">
        <v>204</v>
      </c>
      <c r="W32" t="s">
        <v>379</v>
      </c>
      <c r="X32" t="s">
        <v>440</v>
      </c>
      <c r="Y32" s="41"/>
    </row>
    <row r="33" spans="1:25" ht="15" x14ac:dyDescent="0.25">
      <c r="A33">
        <v>1.87</v>
      </c>
      <c r="B33">
        <v>2.04</v>
      </c>
      <c r="C33" s="29">
        <f t="shared" si="0"/>
        <v>2.4955436720142554E-2</v>
      </c>
      <c r="D33" s="30">
        <f>IF(OR($A33="",$B33=""),"",A33*'MPTO_working_2-way'!$G32)</f>
        <v>1.9166666666666667</v>
      </c>
      <c r="E33" s="32">
        <f>IF(OR($A33="",$B33=""),"",B33*'MPTO_working_2-way'!$G32)</f>
        <v>2.0909090909090908</v>
      </c>
      <c r="F33" s="30">
        <f>IF(OR($A33="",$B33=""),"",'MPTO_working_2-way'!D32)</f>
        <v>1.9146757679180888</v>
      </c>
      <c r="G33" s="32">
        <f>IF(OR($A33="",$B33=""),"",'MPTO_working_2-way'!E32)</f>
        <v>2.0932835820895521</v>
      </c>
      <c r="H33" s="30">
        <f>IF(OR($A33="",$B33=""),"",'OddsRatio_working_2-way'!M32)</f>
        <v>1.9146247654303168</v>
      </c>
      <c r="I33" s="30">
        <f>IF(OR($A33="",$B33=""),"",'OddsRatio_working_2-way'!N32)</f>
        <v>2.0933445471810685</v>
      </c>
      <c r="J33" s="30">
        <f>IF('Log_working_2-way'!$D32="","",A33^('Log_working_2-way'!$D32))</f>
        <v>1.9137261145840778</v>
      </c>
      <c r="K33" s="32">
        <f>IF('Log_working_2-way'!$D32="","",B33^('Log_working_2-way'!$D32))</f>
        <v>2.0944198529941209</v>
      </c>
      <c r="L33" s="37">
        <f t="shared" si="9"/>
        <v>0.52173913043478259</v>
      </c>
      <c r="M33" s="37">
        <f t="shared" si="10"/>
        <v>0.47826086956521741</v>
      </c>
      <c r="N33" s="38">
        <v>129</v>
      </c>
      <c r="O33" s="38">
        <f t="shared" si="11"/>
        <v>60.016042780748663</v>
      </c>
      <c r="P33" s="38">
        <f t="shared" si="12"/>
        <v>65.764705882352956</v>
      </c>
      <c r="Q33" s="38">
        <f t="shared" si="13"/>
        <v>63.235294117647058</v>
      </c>
      <c r="R33" s="38">
        <f t="shared" si="14"/>
        <v>68.983957219251323</v>
      </c>
      <c r="S33" s="39">
        <f t="shared" si="15"/>
        <v>-3.2192513368983953</v>
      </c>
      <c r="T33" s="39">
        <f t="shared" si="16"/>
        <v>-3.2192513368983668</v>
      </c>
      <c r="U33" t="s">
        <v>205</v>
      </c>
      <c r="V33" t="s">
        <v>408</v>
      </c>
      <c r="W33" t="s">
        <v>379</v>
      </c>
      <c r="X33" t="s">
        <v>440</v>
      </c>
      <c r="Y33" s="41"/>
    </row>
    <row r="34" spans="1:25" ht="15" x14ac:dyDescent="0.25">
      <c r="A34">
        <v>1.4</v>
      </c>
      <c r="B34">
        <v>3.11</v>
      </c>
      <c r="C34" s="29">
        <f t="shared" si="0"/>
        <v>3.5829122645842926E-2</v>
      </c>
      <c r="D34" s="30">
        <f>IF(OR($A34="",$B34=""),"",A34*'MPTO_working_2-way'!$G33)</f>
        <v>1.45016077170418</v>
      </c>
      <c r="E34" s="32">
        <f>IF(OR($A34="",$B34=""),"",B34*'MPTO_working_2-way'!$G33)</f>
        <v>3.2214285714285715</v>
      </c>
      <c r="F34" s="30">
        <f>IF(OR($A34="",$B34=""),"",'MPTO_working_2-way'!D33)</f>
        <v>1.4360158311345645</v>
      </c>
      <c r="G34" s="32">
        <f>IF(OR($A34="",$B34=""),"",'MPTO_working_2-way'!E33)</f>
        <v>3.2934947049924355</v>
      </c>
      <c r="H34" s="30">
        <f>IF(OR($A34="",$B34=""),"",'OddsRatio_working_2-way'!M33)</f>
        <v>1.4354003441841086</v>
      </c>
      <c r="I34" s="30">
        <f>IF(OR($A34="",$B34=""),"",'OddsRatio_working_2-way'!N33)</f>
        <v>3.2967368155711703</v>
      </c>
      <c r="J34" s="30">
        <f>IF('Log_working_2-way'!$D33="","",A34^('Log_working_2-way'!$D33))</f>
        <v>1.4288780421157032</v>
      </c>
      <c r="K34" s="32">
        <f>IF('Log_working_2-way'!$D33="","",B34^('Log_working_2-way'!$D33))</f>
        <v>3.3316651863686726</v>
      </c>
      <c r="L34" s="37">
        <f t="shared" si="9"/>
        <v>0.68957871396895787</v>
      </c>
      <c r="M34" s="37">
        <f t="shared" si="10"/>
        <v>0.31042128603104213</v>
      </c>
      <c r="N34" s="38">
        <v>130</v>
      </c>
      <c r="O34" s="38">
        <f t="shared" si="11"/>
        <v>37.142857142857146</v>
      </c>
      <c r="P34" s="38">
        <f t="shared" si="12"/>
        <v>88.19935691318328</v>
      </c>
      <c r="Q34" s="38">
        <f t="shared" si="13"/>
        <v>41.80064308681672</v>
      </c>
      <c r="R34" s="38">
        <f t="shared" si="14"/>
        <v>92.857142857142861</v>
      </c>
      <c r="S34" s="39">
        <f t="shared" si="15"/>
        <v>-4.6577859439595741</v>
      </c>
      <c r="T34" s="39">
        <f t="shared" si="16"/>
        <v>-4.6577859439595812</v>
      </c>
      <c r="U34" t="s">
        <v>406</v>
      </c>
      <c r="V34" t="s">
        <v>198</v>
      </c>
      <c r="W34" t="s">
        <v>379</v>
      </c>
      <c r="X34" t="s">
        <v>440</v>
      </c>
      <c r="Y34" s="41"/>
    </row>
    <row r="35" spans="1:25" ht="15" x14ac:dyDescent="0.25">
      <c r="A35">
        <v>1.97</v>
      </c>
      <c r="B35">
        <v>1.93</v>
      </c>
      <c r="C35" s="29">
        <f t="shared" si="0"/>
        <v>2.5748928223876311E-2</v>
      </c>
      <c r="D35" s="30">
        <f>IF(OR($A35="",$B35=""),"",A35*'MPTO_working_2-way'!$G34)</f>
        <v>2.0207253886010363</v>
      </c>
      <c r="E35" s="32">
        <f>IF(OR($A35="",$B35=""),"",B35*'MPTO_working_2-way'!$G34)</f>
        <v>1.9796954314720812</v>
      </c>
      <c r="F35" s="30">
        <f>IF(OR($A35="",$B35=""),"",'MPTO_working_2-way'!D34)</f>
        <v>2.0212647191728026</v>
      </c>
      <c r="G35" s="32">
        <f>IF(OR($A35="",$B35=""),"",'MPTO_working_2-way'!E34)</f>
        <v>1.9791780536685666</v>
      </c>
      <c r="H35" s="30">
        <f>IF(OR($A35="",$B35=""),"",'OddsRatio_working_2-way'!M34)</f>
        <v>2.021278978873144</v>
      </c>
      <c r="I35" s="30">
        <f>IF(OR($A35="",$B35=""),"",'OddsRatio_working_2-way'!N34)</f>
        <v>1.9791643818062103</v>
      </c>
      <c r="J35" s="30">
        <f>IF('Log_working_2-way'!$D34="","",A35^('Log_working_2-way'!$D34))</f>
        <v>2.0215229873993761</v>
      </c>
      <c r="K35" s="32">
        <f>IF('Log_working_2-way'!$D34="","",B35^('Log_working_2-way'!$D34))</f>
        <v>1.9789304913693861</v>
      </c>
      <c r="L35" s="37">
        <f t="shared" si="9"/>
        <v>0.49487179487179483</v>
      </c>
      <c r="M35" s="37">
        <f t="shared" si="10"/>
        <v>0.50512820512820511</v>
      </c>
      <c r="N35" s="38">
        <v>131</v>
      </c>
      <c r="O35" s="38">
        <f t="shared" si="11"/>
        <v>64.502538071065985</v>
      </c>
      <c r="P35" s="38">
        <f t="shared" si="12"/>
        <v>63.124352331606218</v>
      </c>
      <c r="Q35" s="38">
        <f t="shared" si="13"/>
        <v>67.875647668393796</v>
      </c>
      <c r="R35" s="38">
        <f t="shared" si="14"/>
        <v>66.497461928934001</v>
      </c>
      <c r="S35" s="39">
        <f t="shared" si="15"/>
        <v>-3.3731095973278116</v>
      </c>
      <c r="T35" s="39">
        <f t="shared" si="16"/>
        <v>-3.3731095973277831</v>
      </c>
      <c r="U35" t="s">
        <v>200</v>
      </c>
      <c r="V35" t="s">
        <v>311</v>
      </c>
      <c r="W35" t="s">
        <v>379</v>
      </c>
      <c r="X35" t="s">
        <v>440</v>
      </c>
      <c r="Y35" s="41"/>
    </row>
    <row r="36" spans="1:25" ht="15" x14ac:dyDescent="0.25">
      <c r="A36">
        <v>1.88</v>
      </c>
      <c r="B36">
        <v>2.0299999999999998</v>
      </c>
      <c r="C36" s="29">
        <f t="shared" si="0"/>
        <v>2.4525731055444977E-2</v>
      </c>
      <c r="D36" s="30">
        <f>IF(OR($A36="",$B36=""),"",A36*'MPTO_working_2-way'!$G35)</f>
        <v>1.9261083743842364</v>
      </c>
      <c r="E36" s="32">
        <f>IF(OR($A36="",$B36=""),"",B36*'MPTO_working_2-way'!$G35)</f>
        <v>2.0797872340425529</v>
      </c>
      <c r="F36" s="30">
        <f>IF(OR($A36="",$B36=""),"",'MPTO_working_2-way'!D35)</f>
        <v>1.9243646631706333</v>
      </c>
      <c r="G36" s="32">
        <f>IF(OR($A36="",$B36=""),"",'MPTO_working_2-way'!E35)</f>
        <v>2.0818241326641935</v>
      </c>
      <c r="H36" s="30">
        <f>IF(OR($A36="",$B36=""),"",'OddsRatio_working_2-way'!M35)</f>
        <v>1.9243207949834495</v>
      </c>
      <c r="I36" s="30">
        <f>IF(OR($A36="",$B36=""),"",'OddsRatio_working_2-way'!N35)</f>
        <v>2.081875475946537</v>
      </c>
      <c r="J36" s="30">
        <f>IF('Log_working_2-way'!$D35="","",A36^('Log_working_2-way'!$D35))</f>
        <v>1.9235339030630429</v>
      </c>
      <c r="K36" s="32">
        <f>IF('Log_working_2-way'!$D35="","",B36^('Log_working_2-way'!$D35))</f>
        <v>2.0827972819225606</v>
      </c>
      <c r="L36" s="37">
        <f t="shared" si="9"/>
        <v>0.51918158567774941</v>
      </c>
      <c r="M36" s="37">
        <f t="shared" si="10"/>
        <v>0.4808184143222507</v>
      </c>
      <c r="N36" s="38">
        <v>132</v>
      </c>
      <c r="O36" s="38">
        <f t="shared" si="11"/>
        <v>61.787234042553187</v>
      </c>
      <c r="P36" s="38">
        <f t="shared" si="12"/>
        <v>66.975369458128071</v>
      </c>
      <c r="Q36" s="38">
        <f t="shared" si="13"/>
        <v>65.024630541871929</v>
      </c>
      <c r="R36" s="38">
        <f t="shared" si="14"/>
        <v>70.212765957446805</v>
      </c>
      <c r="S36" s="39">
        <f t="shared" si="15"/>
        <v>-3.2373964993187414</v>
      </c>
      <c r="T36" s="39">
        <f t="shared" si="16"/>
        <v>-3.2373964993187343</v>
      </c>
      <c r="U36" t="s">
        <v>202</v>
      </c>
      <c r="V36" t="s">
        <v>310</v>
      </c>
      <c r="W36" t="s">
        <v>379</v>
      </c>
      <c r="X36" t="s">
        <v>440</v>
      </c>
      <c r="Y36" s="41"/>
    </row>
    <row r="37" spans="1:25" ht="15" x14ac:dyDescent="0.25">
      <c r="A37">
        <v>2.09</v>
      </c>
      <c r="B37">
        <v>1.8</v>
      </c>
      <c r="C37" s="29">
        <f t="shared" si="0"/>
        <v>3.4024455077086735E-2</v>
      </c>
      <c r="D37" s="30">
        <f>IF(OR($A37="",$B37=""),"",A37*'MPTO_working_2-way'!$G36)</f>
        <v>2.161111111111111</v>
      </c>
      <c r="E37" s="32">
        <f>IF(OR($A37="",$B37=""),"",B37*'MPTO_working_2-way'!$G36)</f>
        <v>1.8612440191387563</v>
      </c>
      <c r="F37" s="30">
        <f>IF(OR($A37="",$B37=""),"",'MPTO_working_2-way'!D36)</f>
        <v>2.1670506912442398</v>
      </c>
      <c r="G37" s="32">
        <f>IF(OR($A37="",$B37=""),"",'MPTO_working_2-way'!E36)</f>
        <v>1.8568608094768018</v>
      </c>
      <c r="H37" s="30">
        <f>IF(OR($A37="",$B37=""),"",'OddsRatio_working_2-way'!M36)</f>
        <v>2.1672617529928755</v>
      </c>
      <c r="I37" s="30">
        <f>IF(OR($A37="",$B37=""),"",'OddsRatio_working_2-way'!N36)</f>
        <v>1.8567058737562385</v>
      </c>
      <c r="J37" s="30">
        <f>IF('Log_working_2-way'!$D36="","",A37^('Log_working_2-way'!$D36))</f>
        <v>2.1699807722915003</v>
      </c>
      <c r="K37" s="32">
        <f>IF('Log_working_2-way'!$D36="","",B37^('Log_working_2-way'!$D36))</f>
        <v>1.8547149010332622</v>
      </c>
      <c r="L37" s="37">
        <f t="shared" si="9"/>
        <v>0.46272493573264784</v>
      </c>
      <c r="M37" s="37">
        <f t="shared" si="10"/>
        <v>0.53727506426735205</v>
      </c>
      <c r="N37" s="38">
        <v>133</v>
      </c>
      <c r="O37" s="38">
        <f t="shared" si="11"/>
        <v>69.36363636363636</v>
      </c>
      <c r="P37" s="38">
        <f t="shared" si="12"/>
        <v>59.111111111111114</v>
      </c>
      <c r="Q37" s="38">
        <f t="shared" si="13"/>
        <v>73.888888888888886</v>
      </c>
      <c r="R37" s="38">
        <f t="shared" si="14"/>
        <v>63.63636363636364</v>
      </c>
      <c r="S37" s="39">
        <f t="shared" si="15"/>
        <v>-4.525252525252526</v>
      </c>
      <c r="T37" s="39">
        <f t="shared" si="16"/>
        <v>-4.525252525252526</v>
      </c>
      <c r="U37" t="s">
        <v>218</v>
      </c>
      <c r="V37" t="s">
        <v>206</v>
      </c>
      <c r="W37" t="s">
        <v>377</v>
      </c>
      <c r="X37" t="s">
        <v>440</v>
      </c>
      <c r="Y37" s="41"/>
    </row>
    <row r="38" spans="1:25" ht="15" x14ac:dyDescent="0.25">
      <c r="A38">
        <v>2.21</v>
      </c>
      <c r="B38">
        <v>1.72</v>
      </c>
      <c r="C38" s="29">
        <f t="shared" si="0"/>
        <v>3.3884036620014824E-2</v>
      </c>
      <c r="D38" s="30">
        <f>IF(OR($A38="",$B38=""),"",A38*'MPTO_working_2-way'!$G37)</f>
        <v>2.2848837209302326</v>
      </c>
      <c r="E38" s="32">
        <f>IF(OR($A38="",$B38=""),"",B38*'MPTO_working_2-way'!$G37)</f>
        <v>1.7782805429864255</v>
      </c>
      <c r="F38" s="30">
        <f>IF(OR($A38="",$B38=""),"",'MPTO_working_2-way'!D37)</f>
        <v>2.2959652089876781</v>
      </c>
      <c r="G38" s="32">
        <f>IF(OR($A38="",$B38=""),"",'MPTO_working_2-way'!E37)</f>
        <v>1.7716256524981358</v>
      </c>
      <c r="H38" s="30">
        <f>IF(OR($A38="",$B38=""),"",'OddsRatio_working_2-way'!M37)</f>
        <v>2.2963624321753371</v>
      </c>
      <c r="I38" s="30">
        <f>IF(OR($A38="",$B38=""),"",'OddsRatio_working_2-way'!N37)</f>
        <v>1.7713892158398703</v>
      </c>
      <c r="J38" s="30">
        <f>IF('Log_working_2-way'!$D37="","",A38^('Log_working_2-way'!$D37))</f>
        <v>2.3014598613122459</v>
      </c>
      <c r="K38" s="32">
        <f>IF('Log_working_2-way'!$D37="","",B38^('Log_working_2-way'!$D37))</f>
        <v>1.7683679149287428</v>
      </c>
      <c r="L38" s="37">
        <f t="shared" si="9"/>
        <v>0.43765903307888038</v>
      </c>
      <c r="M38" s="37">
        <f t="shared" si="10"/>
        <v>0.56234096692111957</v>
      </c>
      <c r="N38" s="38">
        <v>134</v>
      </c>
      <c r="O38" s="38">
        <f t="shared" si="11"/>
        <v>73.36651583710406</v>
      </c>
      <c r="P38" s="38">
        <f t="shared" si="12"/>
        <v>56.093023255813954</v>
      </c>
      <c r="Q38" s="38">
        <f t="shared" si="13"/>
        <v>77.906976744186053</v>
      </c>
      <c r="R38" s="38">
        <f t="shared" si="14"/>
        <v>60.633484162895925</v>
      </c>
      <c r="S38" s="39">
        <f t="shared" si="15"/>
        <v>-4.540460907081993</v>
      </c>
      <c r="T38" s="39">
        <f t="shared" si="16"/>
        <v>-4.5404609070819717</v>
      </c>
      <c r="U38" t="s">
        <v>312</v>
      </c>
      <c r="V38" t="s">
        <v>219</v>
      </c>
      <c r="W38" t="s">
        <v>377</v>
      </c>
      <c r="X38" t="s">
        <v>440</v>
      </c>
      <c r="Y38" s="41"/>
    </row>
    <row r="39" spans="1:25" ht="15" x14ac:dyDescent="0.25">
      <c r="A39">
        <v>1.85</v>
      </c>
      <c r="B39">
        <v>2.0499999999999998</v>
      </c>
      <c r="C39" s="29">
        <f t="shared" si="0"/>
        <v>2.8345418589321048E-2</v>
      </c>
      <c r="D39" s="30">
        <f>IF(OR($A39="",$B39=""),"",A39*'MPTO_working_2-way'!$G38)</f>
        <v>1.902439024390244</v>
      </c>
      <c r="E39" s="32">
        <f>IF(OR($A39="",$B39=""),"",B39*'MPTO_working_2-way'!$G38)</f>
        <v>2.1081081081081079</v>
      </c>
      <c r="F39" s="30">
        <f>IF(OR($A39="",$B39=""),"",'MPTO_working_2-way'!D38)</f>
        <v>1.8998121477770822</v>
      </c>
      <c r="G39" s="32">
        <f>IF(OR($A39="",$B39=""),"",'MPTO_working_2-way'!E38)</f>
        <v>2.1113430758524703</v>
      </c>
      <c r="H39" s="30">
        <f>IF(OR($A39="",$B39=""),"",'OddsRatio_working_2-way'!M38)</f>
        <v>1.8997354108424378</v>
      </c>
      <c r="I39" s="30">
        <f>IF(OR($A39="",$B39=""),"",'OddsRatio_working_2-way'!N38)</f>
        <v>2.1114378604524222</v>
      </c>
      <c r="J39" s="30">
        <f>IF('Log_working_2-way'!$D38="","",A39^('Log_working_2-way'!$D38))</f>
        <v>1.8985467665018629</v>
      </c>
      <c r="K39" s="32">
        <f>IF('Log_working_2-way'!$D38="","",B39^('Log_working_2-way'!$D38))</f>
        <v>2.1129081281913611</v>
      </c>
      <c r="L39" s="37">
        <f t="shared" si="9"/>
        <v>0.52564102564102555</v>
      </c>
      <c r="M39" s="37">
        <f t="shared" si="10"/>
        <v>0.47435897435897439</v>
      </c>
      <c r="N39" s="38">
        <v>135</v>
      </c>
      <c r="O39" s="38">
        <f t="shared" si="11"/>
        <v>62.027027027027017</v>
      </c>
      <c r="P39" s="38">
        <f t="shared" si="12"/>
        <v>69.146341463414643</v>
      </c>
      <c r="Q39" s="38">
        <f t="shared" si="13"/>
        <v>65.853658536585371</v>
      </c>
      <c r="R39" s="38">
        <f t="shared" si="14"/>
        <v>72.972972972972968</v>
      </c>
      <c r="S39" s="39">
        <f t="shared" si="15"/>
        <v>-3.8266315095583536</v>
      </c>
      <c r="T39" s="39">
        <f t="shared" si="16"/>
        <v>-3.8266315095583252</v>
      </c>
      <c r="U39" t="s">
        <v>210</v>
      </c>
      <c r="V39" t="s">
        <v>223</v>
      </c>
      <c r="W39" t="s">
        <v>377</v>
      </c>
      <c r="X39" t="s">
        <v>440</v>
      </c>
      <c r="Y39" s="41"/>
    </row>
    <row r="40" spans="1:25" ht="15" x14ac:dyDescent="0.25">
      <c r="A40">
        <v>2.0499999999999998</v>
      </c>
      <c r="B40">
        <v>1.85</v>
      </c>
      <c r="C40" s="29">
        <f t="shared" si="0"/>
        <v>2.8345418589321048E-2</v>
      </c>
      <c r="D40" s="30">
        <f>IF(OR($A40="",$B40=""),"",A40*'MPTO_working_2-way'!$G39)</f>
        <v>2.1081081081081079</v>
      </c>
      <c r="E40" s="32">
        <f>IF(OR($A40="",$B40=""),"",B40*'MPTO_working_2-way'!$G39)</f>
        <v>1.902439024390244</v>
      </c>
      <c r="F40" s="30">
        <f>IF(OR($A40="",$B40=""),"",'MPTO_working_2-way'!D39)</f>
        <v>2.1113430758524703</v>
      </c>
      <c r="G40" s="32">
        <f>IF(OR($A40="",$B40=""),"",'MPTO_working_2-way'!E39)</f>
        <v>1.8998121477770822</v>
      </c>
      <c r="H40" s="30">
        <f>IF(OR($A40="",$B40=""),"",'OddsRatio_working_2-way'!M39)</f>
        <v>2.1114378604524222</v>
      </c>
      <c r="I40" s="30">
        <f>IF(OR($A40="",$B40=""),"",'OddsRatio_working_2-way'!N39)</f>
        <v>1.8997354108424378</v>
      </c>
      <c r="J40" s="30">
        <f>IF('Log_working_2-way'!$D39="","",A40^('Log_working_2-way'!$D39))</f>
        <v>2.1129081281913611</v>
      </c>
      <c r="K40" s="32">
        <f>IF('Log_working_2-way'!$D39="","",B40^('Log_working_2-way'!$D39))</f>
        <v>1.8985467665018629</v>
      </c>
      <c r="L40" s="37">
        <f t="shared" si="9"/>
        <v>0.47435897435897439</v>
      </c>
      <c r="M40" s="37">
        <f t="shared" si="10"/>
        <v>0.52564102564102555</v>
      </c>
      <c r="N40" s="38">
        <v>136</v>
      </c>
      <c r="O40" s="38">
        <f t="shared" si="11"/>
        <v>69.658536585365837</v>
      </c>
      <c r="P40" s="38">
        <f t="shared" si="12"/>
        <v>62.486486486486491</v>
      </c>
      <c r="Q40" s="38">
        <f t="shared" si="13"/>
        <v>73.513513513513502</v>
      </c>
      <c r="R40" s="38">
        <f t="shared" si="14"/>
        <v>66.341463414634148</v>
      </c>
      <c r="S40" s="39">
        <f t="shared" si="15"/>
        <v>-3.8549769281476642</v>
      </c>
      <c r="T40" s="39">
        <f t="shared" si="16"/>
        <v>-3.8549769281476571</v>
      </c>
      <c r="U40" t="s">
        <v>216</v>
      </c>
      <c r="V40" t="s">
        <v>211</v>
      </c>
      <c r="W40" t="s">
        <v>377</v>
      </c>
      <c r="X40" t="s">
        <v>440</v>
      </c>
      <c r="Y40" s="41"/>
    </row>
    <row r="41" spans="1:25" s="35" customFormat="1" ht="15" x14ac:dyDescent="0.25">
      <c r="A41">
        <v>2.16</v>
      </c>
      <c r="B41">
        <v>1.75</v>
      </c>
      <c r="C41" s="29">
        <f t="shared" si="0"/>
        <v>3.4391534391534417E-2</v>
      </c>
      <c r="D41" s="30">
        <f>IF(OR($A41="",$B41=""),"",A41*'MPTO_working_2-way'!$G40)</f>
        <v>2.2342857142857144</v>
      </c>
      <c r="E41" s="32">
        <f>IF(OR($A41="",$B41=""),"",B41*'MPTO_working_2-way'!$G40)</f>
        <v>1.8101851851851851</v>
      </c>
      <c r="F41" s="30">
        <f>IF(OR($A41="",$B41=""),"",'MPTO_working_2-way'!D40)</f>
        <v>2.2433234421364987</v>
      </c>
      <c r="G41" s="32">
        <f>IF(OR($A41="",$B41=""),"",'MPTO_working_2-way'!E40)</f>
        <v>1.8042959427207637</v>
      </c>
      <c r="H41" s="30">
        <f>IF(OR($A41="",$B41=""),"",'OddsRatio_working_2-way'!M40)</f>
        <v>2.2436505404118421</v>
      </c>
      <c r="I41" s="30">
        <f>IF(OR($A41="",$B41=""),"",'OddsRatio_working_2-way'!N40)</f>
        <v>1.8040844011283466</v>
      </c>
      <c r="J41" s="30">
        <f>IF('Log_working_2-way'!$D40="","",A41^('Log_working_2-way'!$D40))</f>
        <v>2.2478012615174499</v>
      </c>
      <c r="K41" s="32">
        <f>IF('Log_working_2-way'!$D40="","",B41^('Log_working_2-way'!$D40))</f>
        <v>1.8014096722292445</v>
      </c>
      <c r="L41" s="37">
        <f t="shared" si="9"/>
        <v>0.4475703324808184</v>
      </c>
      <c r="M41" s="37">
        <f t="shared" si="10"/>
        <v>0.55242966751918166</v>
      </c>
      <c r="N41" s="38">
        <v>137</v>
      </c>
      <c r="O41" s="38">
        <f t="shared" si="11"/>
        <v>73.574074074074076</v>
      </c>
      <c r="P41" s="38">
        <f t="shared" si="12"/>
        <v>58.714285714285708</v>
      </c>
      <c r="Q41" s="38">
        <f t="shared" si="13"/>
        <v>78.285714285714278</v>
      </c>
      <c r="R41" s="38">
        <f t="shared" si="14"/>
        <v>63.425925925925917</v>
      </c>
      <c r="S41" s="39">
        <f t="shared" si="15"/>
        <v>-4.7116402116402014</v>
      </c>
      <c r="T41" s="39">
        <f t="shared" si="16"/>
        <v>-4.7116402116402085</v>
      </c>
      <c r="U41" t="s">
        <v>174</v>
      </c>
      <c r="V41" t="s">
        <v>209</v>
      </c>
      <c r="W41" t="s">
        <v>377</v>
      </c>
      <c r="X41" t="s">
        <v>440</v>
      </c>
      <c r="Y41" s="41"/>
    </row>
    <row r="42" spans="1:25" ht="15" x14ac:dyDescent="0.25">
      <c r="A42">
        <v>1.85</v>
      </c>
      <c r="B42">
        <v>2.04</v>
      </c>
      <c r="C42" s="29">
        <f t="shared" si="0"/>
        <v>3.0736618971912932E-2</v>
      </c>
      <c r="D42" s="30">
        <f>IF(OR($A42="",$B42=""),"",A42*'MPTO_working_2-way'!$G41)</f>
        <v>1.9068627450980391</v>
      </c>
      <c r="E42" s="32">
        <f>IF(OR($A42="",$B42=""),"",B42*'MPTO_working_2-way'!$G41)</f>
        <v>2.1027027027027025</v>
      </c>
      <c r="F42" s="30">
        <f>IF(OR($A42="",$B42=""),"",'MPTO_working_2-way'!D41)</f>
        <v>1.9041372351160444</v>
      </c>
      <c r="G42" s="32">
        <f>IF(OR($A42="",$B42=""),"",'MPTO_working_2-way'!E41)</f>
        <v>2.1060267857142851</v>
      </c>
      <c r="H42" s="30">
        <f>IF(OR($A42="",$B42=""),"",'OddsRatio_working_2-way'!M41)</f>
        <v>1.904050713349474</v>
      </c>
      <c r="I42" s="30">
        <f>IF(OR($A42="",$B42=""),"",'OddsRatio_working_2-way'!N41)</f>
        <v>2.1061326375099441</v>
      </c>
      <c r="J42" s="30">
        <f>IF('Log_working_2-way'!$D41="","",A42^('Log_working_2-way'!$D41))</f>
        <v>1.9028150891340896</v>
      </c>
      <c r="K42" s="32">
        <f>IF('Log_working_2-way'!$D41="","",B42^('Log_working_2-way'!$D41))</f>
        <v>2.1076465292124213</v>
      </c>
      <c r="L42" s="37">
        <f t="shared" si="9"/>
        <v>0.52442159383033427</v>
      </c>
      <c r="M42" s="37">
        <f t="shared" si="10"/>
        <v>0.47557840616966585</v>
      </c>
      <c r="N42" s="38">
        <v>138</v>
      </c>
      <c r="O42" s="38">
        <f t="shared" si="11"/>
        <v>63.405405405405403</v>
      </c>
      <c r="P42" s="38">
        <f t="shared" si="12"/>
        <v>70.35294117647058</v>
      </c>
      <c r="Q42" s="38">
        <f t="shared" si="13"/>
        <v>67.647058823529406</v>
      </c>
      <c r="R42" s="38">
        <f t="shared" si="14"/>
        <v>74.594594594594582</v>
      </c>
      <c r="S42" s="39">
        <f t="shared" si="15"/>
        <v>-4.2416534181240024</v>
      </c>
      <c r="T42" s="39">
        <f t="shared" si="16"/>
        <v>-4.2416534181240024</v>
      </c>
      <c r="U42" t="s">
        <v>220</v>
      </c>
      <c r="V42" t="s">
        <v>207</v>
      </c>
      <c r="W42" t="s">
        <v>377</v>
      </c>
      <c r="X42" t="s">
        <v>440</v>
      </c>
      <c r="Y42" s="41"/>
    </row>
    <row r="43" spans="1:25" ht="15" x14ac:dyDescent="0.25">
      <c r="A43">
        <v>2.0699999999999998</v>
      </c>
      <c r="B43">
        <v>1.83</v>
      </c>
      <c r="C43" s="29">
        <f t="shared" si="0"/>
        <v>2.9539874871307603E-2</v>
      </c>
      <c r="D43" s="30">
        <f>IF(OR($A43="",$B43=""),"",A43*'MPTO_working_2-way'!$G42)</f>
        <v>2.1311475409836067</v>
      </c>
      <c r="E43" s="32">
        <f>IF(OR($A43="",$B43=""),"",B43*'MPTO_working_2-way'!$G42)</f>
        <v>1.8840579710144929</v>
      </c>
      <c r="F43" s="30">
        <f>IF(OR($A43="",$B43=""),"",'MPTO_working_2-way'!D42)</f>
        <v>2.1352836729517204</v>
      </c>
      <c r="G43" s="32">
        <f>IF(OR($A43="",$B43=""),"",'MPTO_working_2-way'!E42)</f>
        <v>1.8808371192373576</v>
      </c>
      <c r="H43" s="30">
        <f>IF(OR($A43="",$B43=""),"",'OddsRatio_working_2-way'!M42)</f>
        <v>2.1354103339788768</v>
      </c>
      <c r="I43" s="30">
        <f>IF(OR($A43="",$B43=""),"",'OddsRatio_working_2-way'!N42)</f>
        <v>1.8807388571985679</v>
      </c>
      <c r="J43" s="30">
        <f>IF('Log_working_2-way'!$D42="","",A43^('Log_working_2-way'!$D42))</f>
        <v>2.137293622577233</v>
      </c>
      <c r="K43" s="32">
        <f>IF('Log_working_2-way'!$D42="","",B43^('Log_working_2-way'!$D42))</f>
        <v>1.8792804075818812</v>
      </c>
      <c r="L43" s="37">
        <f t="shared" si="9"/>
        <v>0.46923076923076917</v>
      </c>
      <c r="M43" s="37">
        <f t="shared" si="10"/>
        <v>0.53076923076923077</v>
      </c>
      <c r="N43" s="38">
        <v>139</v>
      </c>
      <c r="O43" s="38">
        <f t="shared" si="11"/>
        <v>71.850241545893709</v>
      </c>
      <c r="P43" s="38">
        <f t="shared" si="12"/>
        <v>63.04371584699453</v>
      </c>
      <c r="Q43" s="38">
        <f t="shared" si="13"/>
        <v>75.956284153005456</v>
      </c>
      <c r="R43" s="38">
        <f t="shared" si="14"/>
        <v>67.149758454106291</v>
      </c>
      <c r="S43" s="39">
        <f t="shared" si="15"/>
        <v>-4.1060426071117462</v>
      </c>
      <c r="T43" s="39">
        <f t="shared" si="16"/>
        <v>-4.1060426071117604</v>
      </c>
      <c r="U43" t="s">
        <v>225</v>
      </c>
      <c r="V43" t="s">
        <v>212</v>
      </c>
      <c r="W43" t="s">
        <v>377</v>
      </c>
      <c r="X43" t="s">
        <v>440</v>
      </c>
      <c r="Y43" s="41"/>
    </row>
    <row r="44" spans="1:25" ht="15" x14ac:dyDescent="0.25">
      <c r="A44">
        <v>2.0499999999999998</v>
      </c>
      <c r="B44">
        <v>1.85</v>
      </c>
      <c r="C44" s="29">
        <f t="shared" si="0"/>
        <v>2.8345418589321048E-2</v>
      </c>
      <c r="D44" s="30">
        <f>IF(OR($A44="",$B44=""),"",A44*'MPTO_working_2-way'!$G43)</f>
        <v>2.1081081081081079</v>
      </c>
      <c r="E44" s="32">
        <f>IF(OR($A44="",$B44=""),"",B44*'MPTO_working_2-way'!$G43)</f>
        <v>1.902439024390244</v>
      </c>
      <c r="F44" s="30">
        <f>IF(OR($A44="",$B44=""),"",'MPTO_working_2-way'!D43)</f>
        <v>2.1113430758524703</v>
      </c>
      <c r="G44" s="32">
        <f>IF(OR($A44="",$B44=""),"",'MPTO_working_2-way'!E43)</f>
        <v>1.8998121477770822</v>
      </c>
      <c r="H44" s="30">
        <f>IF(OR($A44="",$B44=""),"",'OddsRatio_working_2-way'!M43)</f>
        <v>2.1114378604524222</v>
      </c>
      <c r="I44" s="30">
        <f>IF(OR($A44="",$B44=""),"",'OddsRatio_working_2-way'!N43)</f>
        <v>1.8997354108424378</v>
      </c>
      <c r="J44" s="30">
        <f>IF('Log_working_2-way'!$D43="","",A44^('Log_working_2-way'!$D43))</f>
        <v>2.1129081281913611</v>
      </c>
      <c r="K44" s="32">
        <f>IF('Log_working_2-way'!$D43="","",B44^('Log_working_2-way'!$D43))</f>
        <v>1.8985467665018629</v>
      </c>
      <c r="L44" s="37">
        <f t="shared" si="9"/>
        <v>0.47435897435897439</v>
      </c>
      <c r="M44" s="37">
        <f t="shared" si="10"/>
        <v>0.52564102564102555</v>
      </c>
      <c r="N44" s="38">
        <v>140</v>
      </c>
      <c r="O44" s="38">
        <f t="shared" si="11"/>
        <v>71.707317073170742</v>
      </c>
      <c r="P44" s="38">
        <f t="shared" si="12"/>
        <v>64.324324324324309</v>
      </c>
      <c r="Q44" s="38">
        <f t="shared" si="13"/>
        <v>75.675675675675663</v>
      </c>
      <c r="R44" s="38">
        <f t="shared" si="14"/>
        <v>68.292682926829272</v>
      </c>
      <c r="S44" s="39">
        <f t="shared" si="15"/>
        <v>-3.9683586025049209</v>
      </c>
      <c r="T44" s="39">
        <f t="shared" si="16"/>
        <v>-3.9683586025049635</v>
      </c>
      <c r="U44" t="s">
        <v>224</v>
      </c>
      <c r="V44" t="s">
        <v>222</v>
      </c>
      <c r="W44" t="s">
        <v>377</v>
      </c>
      <c r="X44" t="s">
        <v>440</v>
      </c>
      <c r="Y44" s="41"/>
    </row>
    <row r="45" spans="1:25" ht="15" x14ac:dyDescent="0.25">
      <c r="A45">
        <v>2.13</v>
      </c>
      <c r="B45">
        <v>1.78</v>
      </c>
      <c r="C45" s="29">
        <f t="shared" si="0"/>
        <v>3.128132088410629E-2</v>
      </c>
      <c r="D45" s="30">
        <f>IF(OR($A45="",$B45=""),"",A45*'MPTO_working_2-way'!$G44)</f>
        <v>2.1966292134831464</v>
      </c>
      <c r="E45" s="32">
        <f>IF(OR($A45="",$B45=""),"",B45*'MPTO_working_2-way'!$G44)</f>
        <v>1.8356807511737092</v>
      </c>
      <c r="F45" s="30">
        <f>IF(OR($A45="",$B45=""),"",'MPTO_working_2-way'!D44)</f>
        <v>2.2034055907479515</v>
      </c>
      <c r="G45" s="32">
        <f>IF(OR($A45="",$B45=""),"",'MPTO_working_2-way'!E44)</f>
        <v>1.8309750325976726</v>
      </c>
      <c r="H45" s="30">
        <f>IF(OR($A45="",$B45=""),"",'OddsRatio_working_2-way'!M44)</f>
        <v>2.2036269973367788</v>
      </c>
      <c r="I45" s="30">
        <f>IF(OR($A45="",$B45=""),"",'OddsRatio_working_2-way'!N44)</f>
        <v>1.8308221751528204</v>
      </c>
      <c r="J45" s="30">
        <f>IF('Log_working_2-way'!$D44="","",A45^('Log_working_2-way'!$D44))</f>
        <v>2.2067247005110642</v>
      </c>
      <c r="K45" s="32">
        <f>IF('Log_working_2-way'!$D44="","",B45^('Log_working_2-way'!$D44))</f>
        <v>1.8286894264917752</v>
      </c>
      <c r="L45" s="37">
        <f t="shared" si="9"/>
        <v>0.45524296675191805</v>
      </c>
      <c r="M45" s="37">
        <f t="shared" si="10"/>
        <v>0.54475703324808178</v>
      </c>
      <c r="N45" s="38">
        <v>141</v>
      </c>
      <c r="O45" s="38">
        <f t="shared" si="11"/>
        <v>74.802816901408448</v>
      </c>
      <c r="P45" s="38">
        <f t="shared" si="12"/>
        <v>61.786516853932582</v>
      </c>
      <c r="Q45" s="38">
        <f t="shared" si="13"/>
        <v>79.213483146067418</v>
      </c>
      <c r="R45" s="38">
        <f t="shared" si="14"/>
        <v>66.197183098591552</v>
      </c>
      <c r="S45" s="39">
        <f t="shared" si="15"/>
        <v>-4.4106662446589695</v>
      </c>
      <c r="T45" s="39">
        <f t="shared" si="16"/>
        <v>-4.4106662446589695</v>
      </c>
      <c r="U45" t="s">
        <v>213</v>
      </c>
      <c r="V45" t="s">
        <v>221</v>
      </c>
      <c r="W45" t="s">
        <v>377</v>
      </c>
      <c r="X45" t="s">
        <v>440</v>
      </c>
      <c r="Y45" s="41"/>
    </row>
    <row r="46" spans="1:25" s="50" customFormat="1" ht="15" x14ac:dyDescent="0.25">
      <c r="A46">
        <v>2.0499999999999998</v>
      </c>
      <c r="B46">
        <v>1.85</v>
      </c>
      <c r="C46" s="29">
        <f t="shared" si="0"/>
        <v>2.8345418589321048E-2</v>
      </c>
      <c r="D46" s="30">
        <f>IF(OR($A46="",$B46=""),"",A46*'MPTO_working_2-way'!$G45)</f>
        <v>2.1081081081081079</v>
      </c>
      <c r="E46" s="32">
        <f>IF(OR($A46="",$B46=""),"",B46*'MPTO_working_2-way'!$G45)</f>
        <v>1.902439024390244</v>
      </c>
      <c r="F46" s="30">
        <f>IF(OR($A46="",$B46=""),"",'MPTO_working_2-way'!D45)</f>
        <v>2.1113430758524703</v>
      </c>
      <c r="G46" s="32">
        <f>IF(OR($A46="",$B46=""),"",'MPTO_working_2-way'!E45)</f>
        <v>1.8998121477770822</v>
      </c>
      <c r="H46" s="30">
        <f>IF(OR($A46="",$B46=""),"",'OddsRatio_working_2-way'!M45)</f>
        <v>2.1114378604524222</v>
      </c>
      <c r="I46" s="30">
        <f>IF(OR($A46="",$B46=""),"",'OddsRatio_working_2-way'!N45)</f>
        <v>1.8997354108424378</v>
      </c>
      <c r="J46" s="30">
        <f>IF('Log_working_2-way'!$D45="","",A46^('Log_working_2-way'!$D45))</f>
        <v>2.1129081281913611</v>
      </c>
      <c r="K46" s="32">
        <f>IF('Log_working_2-way'!$D45="","",B46^('Log_working_2-way'!$D45))</f>
        <v>1.8985467665018629</v>
      </c>
      <c r="L46" s="37">
        <f t="shared" si="9"/>
        <v>0.47435897435897439</v>
      </c>
      <c r="M46" s="37">
        <f t="shared" si="10"/>
        <v>0.52564102564102555</v>
      </c>
      <c r="N46" s="38">
        <v>142</v>
      </c>
      <c r="O46" s="38">
        <f t="shared" si="11"/>
        <v>72.731707317073159</v>
      </c>
      <c r="P46" s="38">
        <f t="shared" si="12"/>
        <v>65.243243243243228</v>
      </c>
      <c r="Q46" s="38">
        <f t="shared" si="13"/>
        <v>76.756756756756744</v>
      </c>
      <c r="R46" s="38">
        <f t="shared" si="14"/>
        <v>69.268292682926841</v>
      </c>
      <c r="S46" s="39">
        <f t="shared" si="15"/>
        <v>-4.0250494396835848</v>
      </c>
      <c r="T46" s="39">
        <f t="shared" si="16"/>
        <v>-4.0250494396836132</v>
      </c>
      <c r="U46" t="s">
        <v>313</v>
      </c>
      <c r="V46" t="s">
        <v>214</v>
      </c>
      <c r="W46" t="s">
        <v>377</v>
      </c>
      <c r="X46" t="s">
        <v>440</v>
      </c>
      <c r="Y46" s="51"/>
    </row>
    <row r="47" spans="1:25" ht="15" x14ac:dyDescent="0.25">
      <c r="A47">
        <v>1.79</v>
      </c>
      <c r="B47">
        <v>2.0499999999999998</v>
      </c>
      <c r="C47" s="29">
        <f t="shared" si="0"/>
        <v>4.6464095925875526E-2</v>
      </c>
      <c r="D47" s="30">
        <f>IF(OR($A47="",$B47=""),"",A47*'MPTO_working_2-way'!$G46)</f>
        <v>1.8731707317073172</v>
      </c>
      <c r="E47" s="32">
        <f>IF(OR($A47="",$B47=""),"",B47*'MPTO_working_2-way'!$G46)</f>
        <v>2.1452513966480447</v>
      </c>
      <c r="F47" s="30">
        <f>IF(OR($A47="",$B47=""),"",'MPTO_working_2-way'!D46)</f>
        <v>1.8676676421936633</v>
      </c>
      <c r="G47" s="32">
        <f>IF(OR($A47="",$B47=""),"",'MPTO_working_2-way'!E46)</f>
        <v>2.1525150315295498</v>
      </c>
      <c r="H47" s="30">
        <f>IF(OR($A47="",$B47=""),"",'OddsRatio_working_2-way'!M46)</f>
        <v>1.8673989580239028</v>
      </c>
      <c r="I47" s="30">
        <f>IF(OR($A47="",$B47=""),"",'OddsRatio_working_2-way'!N46)</f>
        <v>2.1528720328165796</v>
      </c>
      <c r="J47" s="30">
        <f>IF('Log_working_2-way'!$D46="","",A47^('Log_working_2-way'!$D46))</f>
        <v>1.8648753168978718</v>
      </c>
      <c r="K47" s="32">
        <f>IF('Log_working_2-way'!$D46="","",B47^('Log_working_2-way'!$D46))</f>
        <v>2.1562360266982945</v>
      </c>
      <c r="L47" s="37">
        <f t="shared" si="9"/>
        <v>0.53385416666666663</v>
      </c>
      <c r="M47" s="37">
        <f t="shared" si="10"/>
        <v>0.46614583333333331</v>
      </c>
      <c r="N47" s="38">
        <v>143</v>
      </c>
      <c r="O47" s="38">
        <f t="shared" si="11"/>
        <v>63.111731843575413</v>
      </c>
      <c r="P47" s="38">
        <f t="shared" si="12"/>
        <v>73.243902439024382</v>
      </c>
      <c r="Q47" s="38">
        <f t="shared" si="13"/>
        <v>69.756097560975618</v>
      </c>
      <c r="R47" s="38">
        <f t="shared" si="14"/>
        <v>79.888268156424573</v>
      </c>
      <c r="S47" s="39">
        <f t="shared" si="15"/>
        <v>-6.6443657174002055</v>
      </c>
      <c r="T47" s="39">
        <f t="shared" si="16"/>
        <v>-6.6443657174001913</v>
      </c>
      <c r="U47" t="s">
        <v>88</v>
      </c>
      <c r="V47" t="s">
        <v>87</v>
      </c>
      <c r="W47" t="s">
        <v>70</v>
      </c>
      <c r="X47" t="s">
        <v>440</v>
      </c>
      <c r="Y47" s="41"/>
    </row>
    <row r="48" spans="1:25" ht="15" x14ac:dyDescent="0.25">
      <c r="A48">
        <v>2.25</v>
      </c>
      <c r="B48">
        <v>1.66</v>
      </c>
      <c r="C48" s="29">
        <f t="shared" si="0"/>
        <v>4.685408299866145E-2</v>
      </c>
      <c r="D48" s="30">
        <f>IF(OR($A48="",$B48=""),"",A48*'MPTO_working_2-way'!$G47)</f>
        <v>2.3554216867469884</v>
      </c>
      <c r="E48" s="32">
        <f>IF(OR($A48="",$B48=""),"",B48*'MPTO_working_2-way'!$G47)</f>
        <v>1.7377777777777779</v>
      </c>
      <c r="F48" s="30">
        <f>IF(OR($A48="",$B48=""),"",'MPTO_working_2-way'!D47)</f>
        <v>2.375198728139905</v>
      </c>
      <c r="G48" s="32">
        <f>IF(OR($A48="",$B48=""),"",'MPTO_working_2-way'!E47)</f>
        <v>1.7271676300578036</v>
      </c>
      <c r="H48" s="30">
        <f>IF(OR($A48="",$B48=""),"",'OddsRatio_working_2-way'!M47)</f>
        <v>2.3762047064079508</v>
      </c>
      <c r="I48" s="30">
        <f>IF(OR($A48="",$B48=""),"",'OddsRatio_working_2-way'!N47)</f>
        <v>1.7266360849833982</v>
      </c>
      <c r="J48" s="30">
        <f>IF('Log_working_2-way'!$D47="","",A48^('Log_working_2-way'!$D47))</f>
        <v>2.3854680656592984</v>
      </c>
      <c r="K48" s="32">
        <f>IF('Log_working_2-way'!$D47="","",B48^('Log_working_2-way'!$D47))</f>
        <v>1.7217777333058093</v>
      </c>
      <c r="L48" s="37">
        <f t="shared" si="9"/>
        <v>0.4245524296675191</v>
      </c>
      <c r="M48" s="37">
        <f t="shared" si="10"/>
        <v>0.57544757033248084</v>
      </c>
      <c r="N48" s="38">
        <v>144</v>
      </c>
      <c r="O48" s="38">
        <f t="shared" si="11"/>
        <v>80</v>
      </c>
      <c r="P48" s="38">
        <f t="shared" si="12"/>
        <v>57.253012048192772</v>
      </c>
      <c r="Q48" s="38">
        <f t="shared" si="13"/>
        <v>86.746987951807242</v>
      </c>
      <c r="R48" s="38">
        <f t="shared" si="14"/>
        <v>64</v>
      </c>
      <c r="S48" s="39">
        <f t="shared" si="15"/>
        <v>-6.7469879518072418</v>
      </c>
      <c r="T48" s="39">
        <f t="shared" si="16"/>
        <v>-6.7469879518072275</v>
      </c>
      <c r="U48" t="s">
        <v>86</v>
      </c>
      <c r="V48" t="s">
        <v>89</v>
      </c>
      <c r="W48" t="s">
        <v>70</v>
      </c>
      <c r="X48" t="s">
        <v>440</v>
      </c>
      <c r="Y48" s="41"/>
    </row>
    <row r="49" spans="1:25" ht="15" x14ac:dyDescent="0.25">
      <c r="A49">
        <v>1.82</v>
      </c>
      <c r="B49">
        <v>2.0299999999999998</v>
      </c>
      <c r="C49" s="29">
        <f t="shared" si="0"/>
        <v>4.2061386888973207E-2</v>
      </c>
      <c r="D49" s="30">
        <f>IF(OR($A49="",$B49=""),"",A49*'MPTO_working_2-way'!$G48)</f>
        <v>1.8965517241379313</v>
      </c>
      <c r="E49" s="32">
        <f>IF(OR($A49="",$B49=""),"",B49*'MPTO_working_2-way'!$G48)</f>
        <v>2.1153846153846154</v>
      </c>
      <c r="F49" s="30">
        <f>IF(OR($A49="",$B49=""),"",'MPTO_working_2-way'!D48)</f>
        <v>1.8924345643599858</v>
      </c>
      <c r="G49" s="32">
        <f>IF(OR($A49="",$B49=""),"",'MPTO_working_2-way'!E48)</f>
        <v>2.1205303334672561</v>
      </c>
      <c r="H49" s="30">
        <f>IF(OR($A49="",$B49=""),"",'OddsRatio_working_2-way'!M48)</f>
        <v>1.892253610166061</v>
      </c>
      <c r="I49" s="30">
        <f>IF(OR($A49="",$B49=""),"",'OddsRatio_working_2-way'!N48)</f>
        <v>2.1207575835012715</v>
      </c>
      <c r="J49" s="30">
        <f>IF('Log_working_2-way'!$D48="","",A49^('Log_working_2-way'!$D48))</f>
        <v>1.8903709385493244</v>
      </c>
      <c r="K49" s="32">
        <f>IF('Log_working_2-way'!$D48="","",B49^('Log_working_2-way'!$D48))</f>
        <v>2.1231274030900367</v>
      </c>
      <c r="L49" s="37">
        <f t="shared" si="9"/>
        <v>0.52727272727272723</v>
      </c>
      <c r="M49" s="37">
        <f t="shared" si="10"/>
        <v>0.47272727272727272</v>
      </c>
      <c r="N49" s="38">
        <v>145</v>
      </c>
      <c r="O49" s="38">
        <f t="shared" si="11"/>
        <v>65.329670329670336</v>
      </c>
      <c r="P49" s="38">
        <f t="shared" si="12"/>
        <v>73.571428571428569</v>
      </c>
      <c r="Q49" s="38">
        <f t="shared" si="13"/>
        <v>71.428571428571445</v>
      </c>
      <c r="R49" s="38">
        <f t="shared" si="14"/>
        <v>79.670329670329664</v>
      </c>
      <c r="S49" s="39">
        <f t="shared" si="15"/>
        <v>-6.0989010989011092</v>
      </c>
      <c r="T49" s="39">
        <f t="shared" si="16"/>
        <v>-6.098901098901095</v>
      </c>
      <c r="U49" t="s">
        <v>113</v>
      </c>
      <c r="V49" t="s">
        <v>227</v>
      </c>
      <c r="W49" t="s">
        <v>70</v>
      </c>
      <c r="X49" t="s">
        <v>440</v>
      </c>
      <c r="Y49" s="41"/>
    </row>
    <row r="50" spans="1:25" ht="15" x14ac:dyDescent="0.25">
      <c r="A50">
        <v>2.11</v>
      </c>
      <c r="B50">
        <v>1.75</v>
      </c>
      <c r="C50" s="29">
        <f t="shared" si="0"/>
        <v>4.5362220717670931E-2</v>
      </c>
      <c r="D50" s="30">
        <f>IF(OR($A50="",$B50=""),"",A50*'MPTO_working_2-way'!$G49)</f>
        <v>2.2057142857142855</v>
      </c>
      <c r="E50" s="32">
        <f>IF(OR($A50="",$B50=""),"",B50*'MPTO_working_2-way'!$G49)</f>
        <v>1.8293838862559242</v>
      </c>
      <c r="F50" s="30">
        <f>IF(OR($A50="",$B50=""),"",'MPTO_working_2-way'!D49)</f>
        <v>2.2160540135033755</v>
      </c>
      <c r="G50" s="32">
        <f>IF(OR($A50="",$B50=""),"",'MPTO_working_2-way'!E49)</f>
        <v>1.8223318938926589</v>
      </c>
      <c r="H50" s="30">
        <f>IF(OR($A50="",$B50=""),"",'OddsRatio_working_2-way'!M49)</f>
        <v>2.216552506059644</v>
      </c>
      <c r="I50" s="30">
        <f>IF(OR($A50="",$B50=""),"",'OddsRatio_working_2-way'!N49)</f>
        <v>1.8219949365267862</v>
      </c>
      <c r="J50" s="30">
        <f>IF('Log_working_2-way'!$D49="","",A50^('Log_working_2-way'!$D49))</f>
        <v>2.2213495885331906</v>
      </c>
      <c r="K50" s="32">
        <f>IF('Log_working_2-way'!$D49="","",B50^('Log_working_2-way'!$D49))</f>
        <v>1.8187663952959283</v>
      </c>
      <c r="L50" s="37">
        <f t="shared" si="9"/>
        <v>0.45336787564766845</v>
      </c>
      <c r="M50" s="37">
        <f t="shared" si="10"/>
        <v>0.54663212435233155</v>
      </c>
      <c r="N50" s="38">
        <v>146</v>
      </c>
      <c r="O50" s="38">
        <f t="shared" si="11"/>
        <v>76.805687203791479</v>
      </c>
      <c r="P50" s="38">
        <f t="shared" si="12"/>
        <v>62.571428571428569</v>
      </c>
      <c r="Q50" s="38">
        <f t="shared" si="13"/>
        <v>83.428571428571431</v>
      </c>
      <c r="R50" s="38">
        <f t="shared" si="14"/>
        <v>69.194312796208536</v>
      </c>
      <c r="S50" s="39">
        <f t="shared" si="15"/>
        <v>-6.622884224779952</v>
      </c>
      <c r="T50" s="39">
        <f t="shared" si="16"/>
        <v>-6.6228842247799662</v>
      </c>
      <c r="U50" t="s">
        <v>228</v>
      </c>
      <c r="V50" t="s">
        <v>116</v>
      </c>
      <c r="W50" t="s">
        <v>70</v>
      </c>
      <c r="X50" t="s">
        <v>440</v>
      </c>
      <c r="Y50" s="41"/>
    </row>
    <row r="51" spans="1:25" ht="15" x14ac:dyDescent="0.25">
      <c r="A51">
        <v>1.9</v>
      </c>
      <c r="B51">
        <v>1.93</v>
      </c>
      <c r="C51" s="29">
        <f t="shared" si="0"/>
        <v>4.445050449959087E-2</v>
      </c>
      <c r="D51" s="30">
        <f>IF(OR($A51="",$B51=""),"",A51*'MPTO_working_2-way'!$G50)</f>
        <v>1.9844559585492225</v>
      </c>
      <c r="E51" s="32">
        <f>IF(OR($A51="",$B51=""),"",B51*'MPTO_working_2-way'!$G50)</f>
        <v>2.0157894736842104</v>
      </c>
      <c r="F51" s="30">
        <f>IF(OR($A51="",$B51=""),"",'MPTO_working_2-way'!D50)</f>
        <v>1.9837706248309437</v>
      </c>
      <c r="G51" s="32">
        <f>IF(OR($A51="",$B51=""),"",'MPTO_working_2-way'!E50)</f>
        <v>2.0164971130052241</v>
      </c>
      <c r="H51" s="30">
        <f>IF(OR($A51="",$B51=""),"",'OddsRatio_working_2-way'!M50)</f>
        <v>1.9837387536759294</v>
      </c>
      <c r="I51" s="30">
        <f>IF(OR($A51="",$B51=""),"",'OddsRatio_working_2-way'!N50)</f>
        <v>2.0165300454651267</v>
      </c>
      <c r="J51" s="30">
        <f>IF('Log_working_2-way'!$D50="","",A51^('Log_working_2-way'!$D50))</f>
        <v>1.9834239894126766</v>
      </c>
      <c r="K51" s="32">
        <f>IF('Log_working_2-way'!$D50="","",B51^('Log_working_2-way'!$D50))</f>
        <v>2.0168554059748378</v>
      </c>
      <c r="L51" s="37">
        <f t="shared" si="9"/>
        <v>0.50391644908616195</v>
      </c>
      <c r="M51" s="37">
        <f t="shared" si="10"/>
        <v>0.49608355091383816</v>
      </c>
      <c r="N51" s="38">
        <v>147</v>
      </c>
      <c r="O51" s="38">
        <f t="shared" si="11"/>
        <v>69.631578947368425</v>
      </c>
      <c r="P51" s="38">
        <f t="shared" si="12"/>
        <v>70.834196891191709</v>
      </c>
      <c r="Q51" s="38">
        <f t="shared" si="13"/>
        <v>76.165803108808305</v>
      </c>
      <c r="R51" s="38">
        <f t="shared" si="14"/>
        <v>77.368421052631575</v>
      </c>
      <c r="S51" s="39">
        <f t="shared" si="15"/>
        <v>-6.5342241614398802</v>
      </c>
      <c r="T51" s="39">
        <f t="shared" si="16"/>
        <v>-6.534224161439866</v>
      </c>
      <c r="U51" t="s">
        <v>115</v>
      </c>
      <c r="V51" t="s">
        <v>232</v>
      </c>
      <c r="W51" t="s">
        <v>70</v>
      </c>
      <c r="X51" t="s">
        <v>440</v>
      </c>
      <c r="Y51" s="41"/>
    </row>
    <row r="52" spans="1:25" ht="15" x14ac:dyDescent="0.25">
      <c r="A52">
        <v>2.29</v>
      </c>
      <c r="B52">
        <v>1.64</v>
      </c>
      <c r="C52" s="29">
        <f t="shared" si="0"/>
        <v>4.6437320268399196E-2</v>
      </c>
      <c r="D52" s="30">
        <f>IF(OR($A52="",$B52=""),"",A52*'MPTO_working_2-way'!$G51)</f>
        <v>2.3963414634146343</v>
      </c>
      <c r="E52" s="32">
        <f>IF(OR($A52="",$B52=""),"",B52*'MPTO_working_2-way'!$G51)</f>
        <v>1.7161572052401746</v>
      </c>
      <c r="F52" s="30">
        <f>IF(OR($A52="",$B52=""),"",'MPTO_working_2-way'!D51)</f>
        <v>2.4185986604842866</v>
      </c>
      <c r="G52" s="32">
        <f>IF(OR($A52="",$B52=""),"",'MPTO_working_2-way'!E51)</f>
        <v>1.7049210096241147</v>
      </c>
      <c r="H52" s="30">
        <f>IF(OR($A52="",$B52=""),"",'OddsRatio_working_2-way'!M51)</f>
        <v>2.4197270864500684</v>
      </c>
      <c r="I52" s="30">
        <f>IF(OR($A52="",$B52=""),"",'OddsRatio_working_2-way'!N51)</f>
        <v>1.7043607250604993</v>
      </c>
      <c r="J52" s="30">
        <f>IF('Log_working_2-way'!$D51="","",A52^('Log_working_2-way'!$D51))</f>
        <v>2.4301711268758348</v>
      </c>
      <c r="K52" s="32">
        <f>IF('Log_working_2-way'!$D51="","",B52^('Log_working_2-way'!$D51))</f>
        <v>1.6992170245973379</v>
      </c>
      <c r="L52" s="37">
        <f t="shared" si="9"/>
        <v>0.41730279898218825</v>
      </c>
      <c r="M52" s="37">
        <f t="shared" si="10"/>
        <v>0.58269720101781175</v>
      </c>
      <c r="N52" s="38">
        <v>148</v>
      </c>
      <c r="O52" s="38">
        <f t="shared" si="11"/>
        <v>83.371179039301325</v>
      </c>
      <c r="P52" s="38">
        <f t="shared" si="12"/>
        <v>57.756097560975611</v>
      </c>
      <c r="Q52" s="38">
        <f t="shared" si="13"/>
        <v>90.243902439024382</v>
      </c>
      <c r="R52" s="38">
        <f t="shared" si="14"/>
        <v>64.62882096069869</v>
      </c>
      <c r="S52" s="39">
        <f t="shared" si="15"/>
        <v>-6.872723399723057</v>
      </c>
      <c r="T52" s="39">
        <f t="shared" si="16"/>
        <v>-6.8727233997230783</v>
      </c>
      <c r="U52" t="s">
        <v>229</v>
      </c>
      <c r="V52" t="s">
        <v>114</v>
      </c>
      <c r="W52" t="s">
        <v>70</v>
      </c>
      <c r="X52" t="s">
        <v>440</v>
      </c>
      <c r="Y52" s="41"/>
    </row>
    <row r="53" spans="1:25" s="35" customFormat="1" ht="15" x14ac:dyDescent="0.25">
      <c r="A53">
        <v>1.84</v>
      </c>
      <c r="B53">
        <v>2</v>
      </c>
      <c r="C53" s="29">
        <f t="shared" si="0"/>
        <v>4.3478260869565188E-2</v>
      </c>
      <c r="D53" s="30">
        <f>IF(OR($A53="",$B53=""),"",A53*'MPTO_working_2-way'!$G52)</f>
        <v>1.92</v>
      </c>
      <c r="E53" s="32">
        <f>IF(OR($A53="",$B53=""),"",B53*'MPTO_working_2-way'!$G52)</f>
        <v>2.0869565217391304</v>
      </c>
      <c r="F53" s="30">
        <f>IF(OR($A53="",$B53=""),"",'MPTO_working_2-way'!D52)</f>
        <v>1.9166666666666665</v>
      </c>
      <c r="G53" s="32">
        <f>IF(OR($A53="",$B53=""),"",'MPTO_working_2-way'!E52)</f>
        <v>2.0909090909090908</v>
      </c>
      <c r="H53" s="30">
        <f>IF(OR($A53="",$B53=""),"",'OddsRatio_working_2-way'!M52)</f>
        <v>1.9165151389911681</v>
      </c>
      <c r="I53" s="30">
        <f>IF(OR($A53="",$B53=""),"",'OddsRatio_working_2-way'!N52)</f>
        <v>2.091089451179962</v>
      </c>
      <c r="J53" s="30">
        <f>IF('Log_working_2-way'!$D52="","",A53^('Log_working_2-way'!$D52))</f>
        <v>1.9149883303671131</v>
      </c>
      <c r="K53" s="32">
        <f>IF('Log_working_2-way'!$D52="","",B53^('Log_working_2-way'!$D52))</f>
        <v>2.0929101135076231</v>
      </c>
      <c r="L53" s="37">
        <f t="shared" si="9"/>
        <v>0.52083333333333337</v>
      </c>
      <c r="M53" s="37">
        <f t="shared" si="10"/>
        <v>0.47916666666666669</v>
      </c>
      <c r="N53" s="38">
        <v>149</v>
      </c>
      <c r="O53" s="38">
        <f t="shared" si="11"/>
        <v>68.021739130434796</v>
      </c>
      <c r="P53" s="38">
        <f t="shared" si="12"/>
        <v>74.5</v>
      </c>
      <c r="Q53" s="38">
        <f t="shared" si="13"/>
        <v>74.5</v>
      </c>
      <c r="R53" s="38">
        <f t="shared" si="14"/>
        <v>80.978260869565219</v>
      </c>
      <c r="S53" s="39">
        <f t="shared" si="15"/>
        <v>-6.4782608695652044</v>
      </c>
      <c r="T53" s="39">
        <f t="shared" si="16"/>
        <v>-6.4782608695652186</v>
      </c>
      <c r="U53" t="s">
        <v>230</v>
      </c>
      <c r="V53" t="s">
        <v>231</v>
      </c>
      <c r="W53" t="s">
        <v>70</v>
      </c>
      <c r="X53" t="s">
        <v>440</v>
      </c>
      <c r="Y53" s="41"/>
    </row>
    <row r="54" spans="1:25" ht="15" x14ac:dyDescent="0.25">
      <c r="A54">
        <v>2.06</v>
      </c>
      <c r="B54">
        <v>1.78</v>
      </c>
      <c r="C54" s="29">
        <f t="shared" si="0"/>
        <v>4.7234646012872306E-2</v>
      </c>
      <c r="D54" s="30">
        <f>IF(OR($A54="",$B54=""),"",A54*'MPTO_working_2-way'!$G53)</f>
        <v>2.1573033707865168</v>
      </c>
      <c r="E54" s="32">
        <f>IF(OR($A54="",$B54=""),"",B54*'MPTO_working_2-way'!$G53)</f>
        <v>1.8640776699029127</v>
      </c>
      <c r="F54" s="30">
        <f>IF(OR($A54="",$B54=""),"",'MPTO_working_2-way'!D53)</f>
        <v>2.165347820951931</v>
      </c>
      <c r="G54" s="32">
        <f>IF(OR($A54="",$B54=""),"",'MPTO_working_2-way'!E53)</f>
        <v>1.8581129015911626</v>
      </c>
      <c r="H54" s="30">
        <f>IF(OR($A54="",$B54=""),"",'OddsRatio_working_2-way'!M53)</f>
        <v>2.1657505560686463</v>
      </c>
      <c r="I54" s="30">
        <f>IF(OR($A54="",$B54=""),"",'OddsRatio_working_2-way'!N53)</f>
        <v>1.8578164469184384</v>
      </c>
      <c r="J54" s="30">
        <f>IF('Log_working_2-way'!$D53="","",A54^('Log_working_2-way'!$D53))</f>
        <v>2.169481150379414</v>
      </c>
      <c r="K54" s="32">
        <f>IF('Log_working_2-way'!$D53="","",B54^('Log_working_2-way'!$D53))</f>
        <v>1.855080049537273</v>
      </c>
      <c r="L54" s="37">
        <f t="shared" si="9"/>
        <v>0.46354166666666669</v>
      </c>
      <c r="M54" s="37">
        <f t="shared" si="10"/>
        <v>0.53645833333333337</v>
      </c>
      <c r="N54" s="38">
        <v>150</v>
      </c>
      <c r="O54" s="38">
        <f t="shared" si="11"/>
        <v>77.184466019417471</v>
      </c>
      <c r="P54" s="38">
        <f t="shared" si="12"/>
        <v>65.730337078651687</v>
      </c>
      <c r="Q54" s="38">
        <f t="shared" si="13"/>
        <v>84.269662921348328</v>
      </c>
      <c r="R54" s="38">
        <f t="shared" si="14"/>
        <v>72.815533980582529</v>
      </c>
      <c r="S54" s="39">
        <f t="shared" si="15"/>
        <v>-7.0851969019308569</v>
      </c>
      <c r="T54" s="39">
        <f t="shared" si="16"/>
        <v>-7.0851969019308427</v>
      </c>
      <c r="U54" t="s">
        <v>387</v>
      </c>
      <c r="V54" t="s">
        <v>75</v>
      </c>
      <c r="W54" t="s">
        <v>70</v>
      </c>
      <c r="X54" t="s">
        <v>440</v>
      </c>
      <c r="Y54" s="41"/>
    </row>
    <row r="55" spans="1:25" ht="15" x14ac:dyDescent="0.25">
      <c r="A55">
        <v>1.83</v>
      </c>
      <c r="B55">
        <v>2.02</v>
      </c>
      <c r="C55" s="29">
        <f t="shared" si="0"/>
        <v>4.1497592382188975E-2</v>
      </c>
      <c r="D55" s="30">
        <f>IF(OR($A55="",$B55=""),"",A55*'MPTO_working_2-way'!$G54)</f>
        <v>1.9059405940594059</v>
      </c>
      <c r="E55" s="32">
        <f>IF(OR($A55="",$B55=""),"",B55*'MPTO_working_2-way'!$G54)</f>
        <v>2.1038251366120218</v>
      </c>
      <c r="F55" s="30">
        <f>IF(OR($A55="",$B55=""),"",'MPTO_working_2-way'!D54)</f>
        <v>1.9022281685792208</v>
      </c>
      <c r="G55" s="32">
        <f>IF(OR($A55="",$B55=""),"",'MPTO_working_2-way'!E54)</f>
        <v>2.1083670792220381</v>
      </c>
      <c r="H55" s="30">
        <f>IF(OR($A55="",$B55=""),"",'OddsRatio_working_2-way'!M54)</f>
        <v>1.9020673423841918</v>
      </c>
      <c r="I55" s="30">
        <f>IF(OR($A55="",$B55=""),"",'OddsRatio_working_2-way'!N54)</f>
        <v>2.1085646858215363</v>
      </c>
      <c r="J55" s="30">
        <f>IF('Log_working_2-way'!$D54="","",A55^('Log_working_2-way'!$D54))</f>
        <v>1.9003701370951678</v>
      </c>
      <c r="K55" s="32">
        <f>IF('Log_working_2-way'!$D54="","",B55^('Log_working_2-way'!$D54))</f>
        <v>2.1106543395875321</v>
      </c>
      <c r="L55" s="37">
        <f t="shared" si="9"/>
        <v>0.52467532467532474</v>
      </c>
      <c r="M55" s="37">
        <f t="shared" si="10"/>
        <v>0.47532467532467537</v>
      </c>
      <c r="N55" s="38">
        <v>151</v>
      </c>
      <c r="O55" s="38">
        <f t="shared" si="11"/>
        <v>68.486338797814184</v>
      </c>
      <c r="P55" s="38">
        <f t="shared" si="12"/>
        <v>76.247524752475243</v>
      </c>
      <c r="Q55" s="38">
        <f t="shared" si="13"/>
        <v>74.752475247524757</v>
      </c>
      <c r="R55" s="38">
        <f t="shared" si="14"/>
        <v>82.513661202185787</v>
      </c>
      <c r="S55" s="39">
        <f t="shared" si="15"/>
        <v>-6.2661364497105723</v>
      </c>
      <c r="T55" s="39">
        <f t="shared" si="16"/>
        <v>-6.2661364497105438</v>
      </c>
      <c r="U55" t="s">
        <v>394</v>
      </c>
      <c r="V55" t="s">
        <v>233</v>
      </c>
      <c r="W55" t="s">
        <v>70</v>
      </c>
      <c r="X55" t="s">
        <v>440</v>
      </c>
      <c r="Y55" s="41"/>
    </row>
    <row r="56" spans="1:25" ht="15" x14ac:dyDescent="0.25">
      <c r="A56">
        <v>1.76</v>
      </c>
      <c r="B56">
        <v>2.09</v>
      </c>
      <c r="C56" s="29">
        <f t="shared" si="0"/>
        <v>4.6650717703349276E-2</v>
      </c>
      <c r="D56" s="30">
        <f>IF(OR($A56="",$B56=""),"",A56*'MPTO_working_2-way'!$G55)</f>
        <v>1.8421052631578947</v>
      </c>
      <c r="E56" s="32">
        <f>IF(OR($A56="",$B56=""),"",B56*'MPTO_working_2-way'!$G55)</f>
        <v>2.1875</v>
      </c>
      <c r="F56" s="30">
        <f>IF(OR($A56="",$B56=""),"",'MPTO_working_2-way'!D55)</f>
        <v>1.8353457738748626</v>
      </c>
      <c r="G56" s="32">
        <f>IF(OR($A56="",$B56=""),"",'MPTO_working_2-way'!E55)</f>
        <v>2.1971090670170828</v>
      </c>
      <c r="H56" s="30">
        <f>IF(OR($A56="",$B56=""),"",'OddsRatio_working_2-way'!M55)</f>
        <v>1.8350135965491927</v>
      </c>
      <c r="I56" s="30">
        <f>IF(OR($A56="",$B56=""),"",'OddsRatio_working_2-way'!N55)</f>
        <v>2.197585289787658</v>
      </c>
      <c r="J56" s="30">
        <f>IF('Log_working_2-way'!$D55="","",A56^('Log_working_2-way'!$D55))</f>
        <v>1.8319153686125185</v>
      </c>
      <c r="K56" s="32">
        <f>IF('Log_working_2-way'!$D55="","",B56^('Log_working_2-way'!$D55))</f>
        <v>2.2020453494773053</v>
      </c>
      <c r="L56" s="37">
        <f t="shared" si="9"/>
        <v>0.54285714285714282</v>
      </c>
      <c r="M56" s="37">
        <f t="shared" si="10"/>
        <v>0.45714285714285713</v>
      </c>
      <c r="N56" s="38">
        <v>152</v>
      </c>
      <c r="O56" s="38">
        <f t="shared" si="11"/>
        <v>65.636363636363626</v>
      </c>
      <c r="P56" s="38">
        <f t="shared" si="12"/>
        <v>79.272727272727252</v>
      </c>
      <c r="Q56" s="38">
        <f t="shared" si="13"/>
        <v>72.727272727272734</v>
      </c>
      <c r="R56" s="38">
        <f t="shared" si="14"/>
        <v>86.363636363636374</v>
      </c>
      <c r="S56" s="39">
        <f t="shared" si="15"/>
        <v>-7.0909090909091077</v>
      </c>
      <c r="T56" s="39">
        <f t="shared" si="16"/>
        <v>-7.0909090909091219</v>
      </c>
      <c r="U56" t="s">
        <v>234</v>
      </c>
      <c r="V56" t="s">
        <v>112</v>
      </c>
      <c r="W56" t="s">
        <v>70</v>
      </c>
      <c r="X56" t="s">
        <v>440</v>
      </c>
      <c r="Y56" s="41"/>
    </row>
    <row r="57" spans="1:25" ht="15" x14ac:dyDescent="0.25">
      <c r="A57">
        <v>2.1</v>
      </c>
      <c r="B57">
        <v>1.75</v>
      </c>
      <c r="C57" s="29">
        <f t="shared" si="0"/>
        <v>4.761904761904745E-2</v>
      </c>
      <c r="D57" s="30">
        <f>IF(OR($A57="",$B57=""),"",A57*'MPTO_working_2-way'!$G56)</f>
        <v>2.1999999999999997</v>
      </c>
      <c r="E57" s="32">
        <f>IF(OR($A57="",$B57=""),"",B57*'MPTO_working_2-way'!$G56)</f>
        <v>1.833333333333333</v>
      </c>
      <c r="F57" s="30">
        <f>IF(OR($A57="",$B57=""),"",'MPTO_working_2-way'!D56)</f>
        <v>2.2105263157894735</v>
      </c>
      <c r="G57" s="32">
        <f>IF(OR($A57="",$B57=""),"",'MPTO_working_2-way'!E56)</f>
        <v>1.8260869565217388</v>
      </c>
      <c r="H57" s="30">
        <f>IF(OR($A57="",$B57=""),"",'OddsRatio_working_2-way'!M56)</f>
        <v>2.2110601416389968</v>
      </c>
      <c r="I57" s="30">
        <f>IF(OR($A57="",$B57=""),"",'OddsRatio_working_2-way'!N56)</f>
        <v>1.8257228238447702</v>
      </c>
      <c r="J57" s="30">
        <f>IF('Log_working_2-way'!$D56="","",A57^('Log_working_2-way'!$D56))</f>
        <v>2.2159538718240408</v>
      </c>
      <c r="K57" s="32">
        <f>IF('Log_working_2-way'!$D56="","",B57^('Log_working_2-way'!$D56))</f>
        <v>1.8223996182512778</v>
      </c>
      <c r="L57" s="37">
        <f t="shared" si="9"/>
        <v>0.45454545454545459</v>
      </c>
      <c r="M57" s="37">
        <f t="shared" si="10"/>
        <v>0.54545454545454553</v>
      </c>
      <c r="N57" s="38">
        <v>153</v>
      </c>
      <c r="O57" s="38">
        <f t="shared" si="11"/>
        <v>80.142857142857139</v>
      </c>
      <c r="P57" s="38">
        <f t="shared" si="12"/>
        <v>65.571428571428569</v>
      </c>
      <c r="Q57" s="38">
        <f t="shared" si="13"/>
        <v>87.428571428571431</v>
      </c>
      <c r="R57" s="38">
        <f t="shared" si="14"/>
        <v>72.857142857142847</v>
      </c>
      <c r="S57" s="39">
        <f t="shared" si="15"/>
        <v>-7.2857142857142918</v>
      </c>
      <c r="T57" s="39">
        <f t="shared" si="16"/>
        <v>-7.2857142857142776</v>
      </c>
      <c r="U57" t="s">
        <v>226</v>
      </c>
      <c r="V57" t="s">
        <v>96</v>
      </c>
      <c r="W57" t="s">
        <v>70</v>
      </c>
      <c r="X57" t="s">
        <v>440</v>
      </c>
      <c r="Y57" s="41"/>
    </row>
    <row r="58" spans="1:25" ht="15" x14ac:dyDescent="0.25">
      <c r="A58">
        <v>1.95</v>
      </c>
      <c r="B58">
        <v>1.88</v>
      </c>
      <c r="C58" s="29">
        <f t="shared" si="0"/>
        <v>4.4735406437534042E-2</v>
      </c>
      <c r="D58" s="30">
        <f>IF(OR($A58="",$B58=""),"",A58*'MPTO_working_2-way'!$G57)</f>
        <v>2.0372340425531914</v>
      </c>
      <c r="E58" s="32">
        <f>IF(OR($A58="",$B58=""),"",B58*'MPTO_working_2-way'!$G57)</f>
        <v>1.9641025641025638</v>
      </c>
      <c r="F58" s="30">
        <f>IF(OR($A58="",$B58=""),"",'MPTO_working_2-way'!D57)</f>
        <v>2.0389321468298109</v>
      </c>
      <c r="G58" s="32">
        <f>IF(OR($A58="",$B58=""),"",'MPTO_working_2-way'!E57)</f>
        <v>1.9625267665952888</v>
      </c>
      <c r="H58" s="30">
        <f>IF(OR($A58="",$B58=""),"",'OddsRatio_working_2-way'!M57)</f>
        <v>2.0390117682420414</v>
      </c>
      <c r="I58" s="30">
        <f>IF(OR($A58="",$B58=""),"",'OddsRatio_working_2-way'!N57)</f>
        <v>1.9624530063715757</v>
      </c>
      <c r="J58" s="30">
        <f>IF('Log_working_2-way'!$D57="","",A58^('Log_working_2-way'!$D57))</f>
        <v>2.0397933425150612</v>
      </c>
      <c r="K58" s="32">
        <f>IF('Log_working_2-way'!$D57="","",B58^('Log_working_2-way'!$D57))</f>
        <v>1.9617295659739398</v>
      </c>
      <c r="L58" s="37">
        <f t="shared" si="9"/>
        <v>0.49086161879895562</v>
      </c>
      <c r="M58" s="37">
        <f t="shared" si="10"/>
        <v>0.50913838120104449</v>
      </c>
      <c r="N58" s="38">
        <v>154</v>
      </c>
      <c r="O58" s="38">
        <f t="shared" si="11"/>
        <v>75.025641025641036</v>
      </c>
      <c r="P58" s="38">
        <f t="shared" si="12"/>
        <v>72.085106382978708</v>
      </c>
      <c r="Q58" s="38">
        <f t="shared" si="13"/>
        <v>81.914893617021278</v>
      </c>
      <c r="R58" s="38">
        <f t="shared" si="14"/>
        <v>78.974358974358978</v>
      </c>
      <c r="S58" s="39">
        <f t="shared" si="15"/>
        <v>-6.8892525913802416</v>
      </c>
      <c r="T58" s="39">
        <f t="shared" si="16"/>
        <v>-6.88925259138027</v>
      </c>
      <c r="U58" t="s">
        <v>235</v>
      </c>
      <c r="V58" t="s">
        <v>81</v>
      </c>
      <c r="W58" t="s">
        <v>70</v>
      </c>
      <c r="X58" t="s">
        <v>440</v>
      </c>
      <c r="Y58" s="41"/>
    </row>
    <row r="59" spans="1:25" ht="15" x14ac:dyDescent="0.25">
      <c r="A59">
        <v>2.4</v>
      </c>
      <c r="B59">
        <v>1.58</v>
      </c>
      <c r="C59" s="29">
        <f t="shared" si="0"/>
        <v>4.9578059071729852E-2</v>
      </c>
      <c r="D59" s="30">
        <f>IF(OR($A59="",$B59=""),"",A59*'MPTO_working_2-way'!$G58)</f>
        <v>2.5189873417721516</v>
      </c>
      <c r="E59" s="32">
        <f>IF(OR($A59="",$B59=""),"",B59*'MPTO_working_2-way'!$G58)</f>
        <v>1.6583333333333332</v>
      </c>
      <c r="F59" s="30">
        <f>IF(OR($A59="",$B59=""),"",'MPTO_working_2-way'!D58)</f>
        <v>2.5518169582772541</v>
      </c>
      <c r="G59" s="32">
        <f>IF(OR($A59="",$B59=""),"",'MPTO_working_2-way'!E58)</f>
        <v>1.6444058976582827</v>
      </c>
      <c r="H59" s="30">
        <f>IF(OR($A59="",$B59=""),"",'OddsRatio_working_2-way'!M58)</f>
        <v>2.5536386656646628</v>
      </c>
      <c r="I59" s="30">
        <f>IF(OR($A59="",$B59=""),"",'OddsRatio_working_2-way'!N58)</f>
        <v>1.6436503043467887</v>
      </c>
      <c r="J59" s="30">
        <f>IF('Log_working_2-way'!$D58="","",A59^('Log_working_2-way'!$D58))</f>
        <v>2.5692191120111749</v>
      </c>
      <c r="K59" s="32">
        <f>IF('Log_working_2-way'!$D58="","",B59^('Log_working_2-way'!$D58))</f>
        <v>1.6372596359194791</v>
      </c>
      <c r="L59" s="37">
        <f t="shared" si="9"/>
        <v>0.39698492462311563</v>
      </c>
      <c r="M59" s="37">
        <f t="shared" si="10"/>
        <v>0.60301507537688448</v>
      </c>
      <c r="N59" s="38">
        <v>155</v>
      </c>
      <c r="O59" s="38">
        <f t="shared" si="11"/>
        <v>90.416666666666671</v>
      </c>
      <c r="P59" s="38">
        <f t="shared" si="12"/>
        <v>56.898734177215189</v>
      </c>
      <c r="Q59" s="38">
        <f t="shared" si="13"/>
        <v>98.101265822784796</v>
      </c>
      <c r="R59" s="38">
        <f t="shared" si="14"/>
        <v>64.583333333333343</v>
      </c>
      <c r="S59" s="39">
        <f t="shared" si="15"/>
        <v>-7.6845991561181251</v>
      </c>
      <c r="T59" s="39">
        <f t="shared" si="16"/>
        <v>-7.6845991561181535</v>
      </c>
      <c r="U59" t="s">
        <v>83</v>
      </c>
      <c r="V59" t="s">
        <v>396</v>
      </c>
      <c r="W59" t="s">
        <v>71</v>
      </c>
      <c r="X59" t="s">
        <v>440</v>
      </c>
      <c r="Y59" s="41"/>
    </row>
    <row r="60" spans="1:25" s="35" customFormat="1" ht="15" x14ac:dyDescent="0.25">
      <c r="A60">
        <v>1.93</v>
      </c>
      <c r="B60">
        <v>1.91</v>
      </c>
      <c r="C60" s="29">
        <f t="shared" si="0"/>
        <v>4.1694924449990456E-2</v>
      </c>
      <c r="D60" s="30">
        <f>IF(OR($A60="",$B60=""),"",A60*'MPTO_working_2-way'!$G59)</f>
        <v>2.0104712041884816</v>
      </c>
      <c r="E60" s="32">
        <f>IF(OR($A60="",$B60=""),"",B60*'MPTO_working_2-way'!$G59)</f>
        <v>1.9896373056994816</v>
      </c>
      <c r="F60" s="30">
        <f>IF(OR($A60="",$B60=""),"",'MPTO_working_2-way'!D59)</f>
        <v>2.0109101819272834</v>
      </c>
      <c r="G60" s="32">
        <f>IF(OR($A60="",$B60=""),"",'MPTO_working_2-way'!E59)</f>
        <v>1.9892075654965866</v>
      </c>
      <c r="H60" s="30">
        <f>IF(OR($A60="",$B60=""),"",'OddsRatio_working_2-way'!M59)</f>
        <v>2.0109292863390706</v>
      </c>
      <c r="I60" s="30">
        <f>IF(OR($A60="",$B60=""),"",'OddsRatio_working_2-way'!N59)</f>
        <v>1.9891888715790902</v>
      </c>
      <c r="J60" s="30">
        <f>IF('Log_working_2-way'!$D59="","",A60^('Log_working_2-way'!$D59))</f>
        <v>2.0111305974900358</v>
      </c>
      <c r="K60" s="32">
        <f>IF('Log_working_2-way'!$D59="","",B60^('Log_working_2-way'!$D59))</f>
        <v>1.9889919289180891</v>
      </c>
      <c r="L60" s="37">
        <f t="shared" si="9"/>
        <v>0.49739583333333337</v>
      </c>
      <c r="M60" s="37">
        <f t="shared" si="10"/>
        <v>0.50260416666666674</v>
      </c>
      <c r="N60" s="38">
        <v>156</v>
      </c>
      <c r="O60" s="38">
        <f t="shared" si="11"/>
        <v>75.170984455958546</v>
      </c>
      <c r="P60" s="38">
        <f t="shared" si="12"/>
        <v>74.32460732984292</v>
      </c>
      <c r="Q60" s="38">
        <f t="shared" si="13"/>
        <v>81.675392670157066</v>
      </c>
      <c r="R60" s="38">
        <f t="shared" si="14"/>
        <v>80.829015544041454</v>
      </c>
      <c r="S60" s="39">
        <f t="shared" si="15"/>
        <v>-6.50440821419852</v>
      </c>
      <c r="T60" s="39">
        <f t="shared" si="16"/>
        <v>-6.5044082141985342</v>
      </c>
      <c r="U60" t="s">
        <v>76</v>
      </c>
      <c r="V60" t="s">
        <v>91</v>
      </c>
      <c r="W60" t="s">
        <v>71</v>
      </c>
      <c r="X60" t="s">
        <v>440</v>
      </c>
      <c r="Y60" s="41"/>
    </row>
    <row r="61" spans="1:25" ht="15" x14ac:dyDescent="0.25">
      <c r="A61">
        <v>2.0699999999999998</v>
      </c>
      <c r="B61">
        <v>1.78</v>
      </c>
      <c r="C61" s="29">
        <f t="shared" si="0"/>
        <v>4.4889540248602255E-2</v>
      </c>
      <c r="D61" s="30">
        <f>IF(OR($A61="",$B61=""),"",A61*'MPTO_working_2-way'!$G60)</f>
        <v>2.1629213483146064</v>
      </c>
      <c r="E61" s="32">
        <f>IF(OR($A61="",$B61=""),"",B61*'MPTO_working_2-way'!$G60)</f>
        <v>1.8599033816425121</v>
      </c>
      <c r="F61" s="30">
        <f>IF(OR($A61="",$B61=""),"",'MPTO_working_2-way'!D60)</f>
        <v>2.1708596005420371</v>
      </c>
      <c r="G61" s="32">
        <f>IF(OR($A61="",$B61=""),"",'MPTO_working_2-way'!E60)</f>
        <v>1.8540733658732955</v>
      </c>
      <c r="H61" s="30">
        <f>IF(OR($A61="",$B61=""),"",'OddsRatio_working_2-way'!M60)</f>
        <v>2.1712364713391024</v>
      </c>
      <c r="I61" s="30">
        <f>IF(OR($A61="",$B61=""),"",'OddsRatio_working_2-way'!N60)</f>
        <v>1.8537985492004672</v>
      </c>
      <c r="J61" s="30">
        <f>IF('Log_working_2-way'!$D60="","",A61^('Log_working_2-way'!$D60))</f>
        <v>2.1749101411939322</v>
      </c>
      <c r="K61" s="32">
        <f>IF('Log_working_2-way'!$D60="","",B61^('Log_working_2-way'!$D60))</f>
        <v>1.8511289203643779</v>
      </c>
      <c r="L61" s="37">
        <f t="shared" si="9"/>
        <v>0.46233766233766244</v>
      </c>
      <c r="M61" s="37">
        <f t="shared" si="10"/>
        <v>0.53766233766233762</v>
      </c>
      <c r="N61" s="38">
        <v>157</v>
      </c>
      <c r="O61" s="38">
        <f t="shared" si="11"/>
        <v>81.154589371980663</v>
      </c>
      <c r="P61" s="38">
        <f t="shared" si="12"/>
        <v>68.797752808988761</v>
      </c>
      <c r="Q61" s="38">
        <f t="shared" si="13"/>
        <v>88.202247191011239</v>
      </c>
      <c r="R61" s="38">
        <f t="shared" si="14"/>
        <v>75.845410628019323</v>
      </c>
      <c r="S61" s="39">
        <f t="shared" si="15"/>
        <v>-7.0476578190305759</v>
      </c>
      <c r="T61" s="39">
        <f t="shared" si="16"/>
        <v>-7.0476578190305617</v>
      </c>
      <c r="U61" t="s">
        <v>93</v>
      </c>
      <c r="V61" t="s">
        <v>236</v>
      </c>
      <c r="W61" t="s">
        <v>71</v>
      </c>
      <c r="X61" t="s">
        <v>440</v>
      </c>
      <c r="Y61" s="41"/>
    </row>
    <row r="62" spans="1:25" ht="15" x14ac:dyDescent="0.25">
      <c r="A62">
        <v>2</v>
      </c>
      <c r="B62">
        <v>1.84</v>
      </c>
      <c r="C62" s="29">
        <f t="shared" si="0"/>
        <v>4.3478260869565188E-2</v>
      </c>
      <c r="D62" s="30">
        <f>IF(OR($A62="",$B62=""),"",A62*'MPTO_working_2-way'!$G61)</f>
        <v>2.0869565217391304</v>
      </c>
      <c r="E62" s="32">
        <f>IF(OR($A62="",$B62=""),"",B62*'MPTO_working_2-way'!$G61)</f>
        <v>1.92</v>
      </c>
      <c r="F62" s="30">
        <f>IF(OR($A62="",$B62=""),"",'MPTO_working_2-way'!D61)</f>
        <v>2.0909090909090908</v>
      </c>
      <c r="G62" s="32">
        <f>IF(OR($A62="",$B62=""),"",'MPTO_working_2-way'!E61)</f>
        <v>1.9166666666666665</v>
      </c>
      <c r="H62" s="30">
        <f>IF(OR($A62="",$B62=""),"",'OddsRatio_working_2-way'!M61)</f>
        <v>2.091089451179962</v>
      </c>
      <c r="I62" s="30">
        <f>IF(OR($A62="",$B62=""),"",'OddsRatio_working_2-way'!N61)</f>
        <v>1.9165151389911681</v>
      </c>
      <c r="J62" s="30">
        <f>IF('Log_working_2-way'!$D61="","",A62^('Log_working_2-way'!$D61))</f>
        <v>2.0929101135076231</v>
      </c>
      <c r="K62" s="32">
        <f>IF('Log_working_2-way'!$D61="","",B62^('Log_working_2-way'!$D61))</f>
        <v>1.9149883303671131</v>
      </c>
      <c r="L62" s="37">
        <f t="shared" si="9"/>
        <v>0.47916666666666669</v>
      </c>
      <c r="M62" s="37">
        <f t="shared" si="10"/>
        <v>0.52083333333333337</v>
      </c>
      <c r="N62" s="38">
        <v>158</v>
      </c>
      <c r="O62" s="38">
        <f t="shared" si="11"/>
        <v>79</v>
      </c>
      <c r="P62" s="38">
        <f t="shared" si="12"/>
        <v>72.130434782608702</v>
      </c>
      <c r="Q62" s="38">
        <f t="shared" si="13"/>
        <v>85.869565217391298</v>
      </c>
      <c r="R62" s="38">
        <f t="shared" si="14"/>
        <v>79</v>
      </c>
      <c r="S62" s="39">
        <f t="shared" si="15"/>
        <v>-6.8695652173912976</v>
      </c>
      <c r="T62" s="39">
        <f t="shared" si="16"/>
        <v>-6.8695652173912976</v>
      </c>
      <c r="U62" t="s">
        <v>94</v>
      </c>
      <c r="V62" t="s">
        <v>68</v>
      </c>
      <c r="W62" t="s">
        <v>71</v>
      </c>
      <c r="X62" t="s">
        <v>440</v>
      </c>
      <c r="Y62" s="41"/>
    </row>
    <row r="63" spans="1:25" ht="15" x14ac:dyDescent="0.25">
      <c r="A63">
        <v>2.02</v>
      </c>
      <c r="B63">
        <v>1.82</v>
      </c>
      <c r="C63" s="29">
        <f t="shared" si="0"/>
        <v>4.450005440104432E-2</v>
      </c>
      <c r="D63" s="30">
        <f>IF(OR($A63="",$B63=""),"",A63*'MPTO_working_2-way'!$G62)</f>
        <v>2.1098901098901095</v>
      </c>
      <c r="E63" s="32">
        <f>IF(OR($A63="",$B63=""),"",B63*'MPTO_working_2-way'!$G62)</f>
        <v>1.9009900990099007</v>
      </c>
      <c r="F63" s="30">
        <f>IF(OR($A63="",$B63=""),"",'MPTO_working_2-way'!D62)</f>
        <v>2.1150615579334939</v>
      </c>
      <c r="G63" s="32">
        <f>IF(OR($A63="",$B63=""),"",'MPTO_working_2-way'!E62)</f>
        <v>1.8968114745640281</v>
      </c>
      <c r="H63" s="30">
        <f>IF(OR($A63="",$B63=""),"",'OddsRatio_working_2-way'!M62)</f>
        <v>2.1153037429437727</v>
      </c>
      <c r="I63" s="30">
        <f>IF(OR($A63="",$B63=""),"",'OddsRatio_working_2-way'!N62)</f>
        <v>1.8966167345234253</v>
      </c>
      <c r="J63" s="30">
        <f>IF('Log_working_2-way'!$D62="","",A63^('Log_working_2-way'!$D62))</f>
        <v>2.1176904363442728</v>
      </c>
      <c r="K63" s="32">
        <f>IF('Log_working_2-way'!$D62="","",B63^('Log_working_2-way'!$D62))</f>
        <v>1.8947021174041598</v>
      </c>
      <c r="L63" s="37">
        <f t="shared" si="9"/>
        <v>0.47395833333333343</v>
      </c>
      <c r="M63" s="37">
        <f t="shared" si="10"/>
        <v>0.52604166666666674</v>
      </c>
      <c r="N63" s="38">
        <v>159</v>
      </c>
      <c r="O63" s="38">
        <f t="shared" si="11"/>
        <v>80.287128712871294</v>
      </c>
      <c r="P63" s="38">
        <f t="shared" si="12"/>
        <v>71.637362637362628</v>
      </c>
      <c r="Q63" s="38">
        <f t="shared" si="13"/>
        <v>87.362637362637358</v>
      </c>
      <c r="R63" s="38">
        <f t="shared" si="14"/>
        <v>78.712871287128706</v>
      </c>
      <c r="S63" s="39">
        <f t="shared" si="15"/>
        <v>-7.0755086497660642</v>
      </c>
      <c r="T63" s="39">
        <f t="shared" si="16"/>
        <v>-7.0755086497660784</v>
      </c>
      <c r="U63" t="s">
        <v>82</v>
      </c>
      <c r="V63" t="s">
        <v>77</v>
      </c>
      <c r="W63" t="s">
        <v>71</v>
      </c>
      <c r="X63" t="s">
        <v>440</v>
      </c>
      <c r="Y63" s="41"/>
    </row>
    <row r="64" spans="1:25" ht="15" x14ac:dyDescent="0.25">
      <c r="A64">
        <v>2.0699999999999998</v>
      </c>
      <c r="B64">
        <v>1.78</v>
      </c>
      <c r="C64" s="29">
        <f t="shared" si="0"/>
        <v>4.4889540248602255E-2</v>
      </c>
      <c r="D64" s="30">
        <f>IF(OR($A64="",$B64=""),"",A64*'MPTO_working_2-way'!$G63)</f>
        <v>2.1629213483146064</v>
      </c>
      <c r="E64" s="32">
        <f>IF(OR($A64="",$B64=""),"",B64*'MPTO_working_2-way'!$G63)</f>
        <v>1.8599033816425121</v>
      </c>
      <c r="F64" s="30">
        <f>IF(OR($A64="",$B64=""),"",'MPTO_working_2-way'!D63)</f>
        <v>2.1708596005420371</v>
      </c>
      <c r="G64" s="32">
        <f>IF(OR($A64="",$B64=""),"",'MPTO_working_2-way'!E63)</f>
        <v>1.8540733658732955</v>
      </c>
      <c r="H64" s="30">
        <f>IF(OR($A64="",$B64=""),"",'OddsRatio_working_2-way'!M63)</f>
        <v>2.1712364713391024</v>
      </c>
      <c r="I64" s="30">
        <f>IF(OR($A64="",$B64=""),"",'OddsRatio_working_2-way'!N63)</f>
        <v>1.8537985492004672</v>
      </c>
      <c r="J64" s="30">
        <f>IF('Log_working_2-way'!$D63="","",A64^('Log_working_2-way'!$D63))</f>
        <v>2.1749101411939322</v>
      </c>
      <c r="K64" s="32">
        <f>IF('Log_working_2-way'!$D63="","",B64^('Log_working_2-way'!$D63))</f>
        <v>1.8511289203643779</v>
      </c>
      <c r="L64" s="37">
        <f t="shared" si="9"/>
        <v>0.46233766233766244</v>
      </c>
      <c r="M64" s="37">
        <f t="shared" si="10"/>
        <v>0.53766233766233762</v>
      </c>
      <c r="N64" s="38">
        <v>160</v>
      </c>
      <c r="O64" s="38">
        <f t="shared" si="11"/>
        <v>82.705314009661834</v>
      </c>
      <c r="P64" s="38">
        <f t="shared" si="12"/>
        <v>70.112359550561806</v>
      </c>
      <c r="Q64" s="38">
        <f t="shared" si="13"/>
        <v>89.887640449438209</v>
      </c>
      <c r="R64" s="38">
        <f t="shared" si="14"/>
        <v>77.294685990338166</v>
      </c>
      <c r="S64" s="39">
        <f t="shared" si="15"/>
        <v>-7.1823264397763751</v>
      </c>
      <c r="T64" s="39">
        <f t="shared" si="16"/>
        <v>-7.1823264397763609</v>
      </c>
      <c r="U64" t="s">
        <v>97</v>
      </c>
      <c r="V64" t="s">
        <v>237</v>
      </c>
      <c r="W64" t="s">
        <v>71</v>
      </c>
      <c r="X64" t="s">
        <v>440</v>
      </c>
      <c r="Y64" s="41"/>
    </row>
    <row r="65" spans="1:25" ht="15" x14ac:dyDescent="0.25">
      <c r="A65">
        <v>2.68</v>
      </c>
      <c r="B65">
        <v>1.48</v>
      </c>
      <c r="C65" s="29">
        <f t="shared" si="0"/>
        <v>4.881000403388458E-2</v>
      </c>
      <c r="D65" s="30">
        <f>IF(OR($A65="",$B65=""),"",A65*'MPTO_working_2-way'!$G64)</f>
        <v>2.810810810810811</v>
      </c>
      <c r="E65" s="32">
        <f>IF(OR($A65="",$B65=""),"",B65*'MPTO_working_2-way'!$G64)</f>
        <v>1.5522388059701491</v>
      </c>
      <c r="F65" s="30">
        <f>IF(OR($A65="",$B65=""),"",'MPTO_working_2-way'!D64)</f>
        <v>2.8675534991324465</v>
      </c>
      <c r="G65" s="32">
        <f>IF(OR($A65="",$B65=""),"",'MPTO_working_2-way'!E64)</f>
        <v>1.5354598947042426</v>
      </c>
      <c r="H65" s="30">
        <f>IF(OR($A65="",$B65=""),"",'OddsRatio_working_2-way'!M64)</f>
        <v>2.87082869338697</v>
      </c>
      <c r="I65" s="30">
        <f>IF(OR($A65="",$B65=""),"",'OddsRatio_working_2-way'!N64)</f>
        <v>1.5345224838248488</v>
      </c>
      <c r="J65" s="30">
        <f>IF('Log_working_2-way'!$D64="","",A65^('Log_working_2-way'!$D64))</f>
        <v>2.8982434874687364</v>
      </c>
      <c r="K65" s="32">
        <f>IF('Log_working_2-way'!$D64="","",B65^('Log_working_2-way'!$D64))</f>
        <v>1.5268028082793761</v>
      </c>
      <c r="L65" s="37">
        <f t="shared" si="9"/>
        <v>0.35576923076923073</v>
      </c>
      <c r="M65" s="37">
        <f t="shared" si="10"/>
        <v>0.64423076923076927</v>
      </c>
      <c r="N65" s="38">
        <v>161</v>
      </c>
      <c r="O65" s="38">
        <f t="shared" si="11"/>
        <v>100.92537313432835</v>
      </c>
      <c r="P65" s="38">
        <f t="shared" si="12"/>
        <v>52.216216216216218</v>
      </c>
      <c r="Q65" s="38">
        <f t="shared" si="13"/>
        <v>108.78378378378378</v>
      </c>
      <c r="R65" s="38">
        <f t="shared" si="14"/>
        <v>60.07462686567164</v>
      </c>
      <c r="S65" s="39">
        <f t="shared" si="15"/>
        <v>-7.858410649455422</v>
      </c>
      <c r="T65" s="39">
        <f t="shared" si="16"/>
        <v>-7.858410649455422</v>
      </c>
      <c r="U65" t="s">
        <v>85</v>
      </c>
      <c r="V65" t="s">
        <v>78</v>
      </c>
      <c r="W65" t="s">
        <v>71</v>
      </c>
      <c r="X65" t="s">
        <v>440</v>
      </c>
      <c r="Y65" s="41"/>
    </row>
    <row r="66" spans="1:25" ht="15" x14ac:dyDescent="0.25">
      <c r="A66">
        <v>1.92</v>
      </c>
      <c r="B66">
        <v>1.92</v>
      </c>
      <c r="C66" s="29">
        <f t="shared" si="0"/>
        <v>4.1666666666666741E-2</v>
      </c>
      <c r="D66" s="30">
        <f>IF(OR($A66="",$B66=""),"",A66*'MPTO_working_2-way'!$G65)</f>
        <v>2</v>
      </c>
      <c r="E66" s="32">
        <f>IF(OR($A66="",$B66=""),"",B66*'MPTO_working_2-way'!$G65)</f>
        <v>2</v>
      </c>
      <c r="F66" s="30">
        <f>IF(OR($A66="",$B66=""),"",'MPTO_working_2-way'!D65)</f>
        <v>2</v>
      </c>
      <c r="G66" s="32">
        <f>IF(OR($A66="",$B66=""),"",'MPTO_working_2-way'!E65)</f>
        <v>2</v>
      </c>
      <c r="H66" s="30">
        <f>IF(OR($A66="",$B66=""),"",'OddsRatio_working_2-way'!M65)</f>
        <v>1.9999999999999996</v>
      </c>
      <c r="I66" s="30">
        <f>IF(OR($A66="",$B66=""),"",'OddsRatio_working_2-way'!N65)</f>
        <v>1.9999999999999996</v>
      </c>
      <c r="J66" s="30">
        <f>IF('Log_working_2-way'!$D65="","",A66^('Log_working_2-way'!$D65))</f>
        <v>1.9999999999998859</v>
      </c>
      <c r="K66" s="32">
        <f>IF('Log_working_2-way'!$D65="","",B66^('Log_working_2-way'!$D65))</f>
        <v>1.9999999999998859</v>
      </c>
      <c r="L66" s="37">
        <f t="shared" si="9"/>
        <v>0.5</v>
      </c>
      <c r="M66" s="37">
        <f t="shared" si="10"/>
        <v>0.5</v>
      </c>
      <c r="N66" s="38">
        <v>162</v>
      </c>
      <c r="O66" s="38">
        <f t="shared" si="11"/>
        <v>77.624999999999986</v>
      </c>
      <c r="P66" s="38">
        <f t="shared" si="12"/>
        <v>77.624999999999986</v>
      </c>
      <c r="Q66" s="38">
        <f t="shared" si="13"/>
        <v>84.375</v>
      </c>
      <c r="R66" s="38">
        <f t="shared" si="14"/>
        <v>84.375</v>
      </c>
      <c r="S66" s="39">
        <f t="shared" si="15"/>
        <v>-6.7500000000000142</v>
      </c>
      <c r="T66" s="39">
        <f t="shared" si="16"/>
        <v>-6.7500000000000142</v>
      </c>
      <c r="U66" t="s">
        <v>80</v>
      </c>
      <c r="V66" t="s">
        <v>395</v>
      </c>
      <c r="W66" t="s">
        <v>71</v>
      </c>
      <c r="X66" t="s">
        <v>440</v>
      </c>
      <c r="Y66" s="41"/>
    </row>
    <row r="67" spans="1:25" ht="15" x14ac:dyDescent="0.25">
      <c r="A67">
        <v>2</v>
      </c>
      <c r="B67">
        <v>1.84</v>
      </c>
      <c r="C67" s="29">
        <f t="shared" ref="C67:C130" si="17">IF(OR($A67="",$B67=""),"",(1/A67)+(1/B67)-1)</f>
        <v>4.3478260869565188E-2</v>
      </c>
      <c r="D67" s="30">
        <f>IF(OR($A67="",$B67=""),"",A67*'MPTO_working_2-way'!$G66)</f>
        <v>2.0869565217391304</v>
      </c>
      <c r="E67" s="32">
        <f>IF(OR($A67="",$B67=""),"",B67*'MPTO_working_2-way'!$G66)</f>
        <v>1.92</v>
      </c>
      <c r="F67" s="30">
        <f>IF(OR($A67="",$B67=""),"",'MPTO_working_2-way'!D66)</f>
        <v>2.0909090909090908</v>
      </c>
      <c r="G67" s="32">
        <f>IF(OR($A67="",$B67=""),"",'MPTO_working_2-way'!E66)</f>
        <v>1.9166666666666665</v>
      </c>
      <c r="H67" s="30">
        <f>IF(OR($A67="",$B67=""),"",'OddsRatio_working_2-way'!M66)</f>
        <v>2.091089451179962</v>
      </c>
      <c r="I67" s="30">
        <f>IF(OR($A67="",$B67=""),"",'OddsRatio_working_2-way'!N66)</f>
        <v>1.9165151389911681</v>
      </c>
      <c r="J67" s="30">
        <f>IF('Log_working_2-way'!$D66="","",A67^('Log_working_2-way'!$D66))</f>
        <v>2.0929101135076231</v>
      </c>
      <c r="K67" s="32">
        <f>IF('Log_working_2-way'!$D66="","",B67^('Log_working_2-way'!$D66))</f>
        <v>1.9149883303671131</v>
      </c>
      <c r="L67" s="37">
        <f t="shared" si="9"/>
        <v>0.47916666666666669</v>
      </c>
      <c r="M67" s="37">
        <f t="shared" si="10"/>
        <v>0.52083333333333337</v>
      </c>
      <c r="N67" s="38">
        <v>163</v>
      </c>
      <c r="O67" s="38">
        <f t="shared" si="11"/>
        <v>81.5</v>
      </c>
      <c r="P67" s="38">
        <f t="shared" si="12"/>
        <v>74.413043478260875</v>
      </c>
      <c r="Q67" s="38">
        <f t="shared" si="13"/>
        <v>88.586956521739125</v>
      </c>
      <c r="R67" s="38">
        <f t="shared" si="14"/>
        <v>81.5</v>
      </c>
      <c r="S67" s="39">
        <f t="shared" si="15"/>
        <v>-7.0869565217391255</v>
      </c>
      <c r="T67" s="39">
        <f t="shared" si="16"/>
        <v>-7.0869565217391255</v>
      </c>
      <c r="U67" t="s">
        <v>92</v>
      </c>
      <c r="V67" t="s">
        <v>79</v>
      </c>
      <c r="W67" t="s">
        <v>71</v>
      </c>
      <c r="X67" t="s">
        <v>440</v>
      </c>
      <c r="Y67" s="41"/>
    </row>
    <row r="68" spans="1:25" ht="15" x14ac:dyDescent="0.25">
      <c r="A68">
        <v>2.57</v>
      </c>
      <c r="B68">
        <v>1.52</v>
      </c>
      <c r="C68" s="29">
        <f t="shared" si="17"/>
        <v>4.6999795207864015E-2</v>
      </c>
      <c r="D68" s="30">
        <f>IF(OR($A68="",$B68=""),"",A68*'MPTO_working_2-way'!$G67)</f>
        <v>2.6907894736842102</v>
      </c>
      <c r="E68" s="32">
        <f>IF(OR($A68="",$B68=""),"",B68*'MPTO_working_2-way'!$G67)</f>
        <v>1.5914396887159534</v>
      </c>
      <c r="F68" s="30">
        <f>IF(OR($A68="",$B68=""),"",'MPTO_working_2-way'!D67)</f>
        <v>2.7351911496989216</v>
      </c>
      <c r="G68" s="32">
        <f>IF(OR($A68="",$B68=""),"",'MPTO_working_2-way'!E67)</f>
        <v>1.5763053829392302</v>
      </c>
      <c r="H68" s="30">
        <f>IF(OR($A68="",$B68=""),"",'OddsRatio_working_2-way'!M67)</f>
        <v>2.7375933843194633</v>
      </c>
      <c r="I68" s="30">
        <f>IF(OR($A68="",$B68=""),"",'OddsRatio_working_2-way'!N67)</f>
        <v>1.5755086368446631</v>
      </c>
      <c r="J68" s="30">
        <f>IF('Log_working_2-way'!$D67="","",A68^('Log_working_2-way'!$D67))</f>
        <v>2.7588202324003004</v>
      </c>
      <c r="K68" s="32">
        <f>IF('Log_working_2-way'!$D67="","",B68^('Log_working_2-way'!$D67))</f>
        <v>1.5685629387111448</v>
      </c>
      <c r="L68" s="37">
        <f t="shared" si="9"/>
        <v>0.371638141809291</v>
      </c>
      <c r="M68" s="37">
        <f t="shared" si="10"/>
        <v>0.628361858190709</v>
      </c>
      <c r="N68" s="38">
        <v>164</v>
      </c>
      <c r="O68" s="38">
        <f t="shared" si="11"/>
        <v>100.18677042801555</v>
      </c>
      <c r="P68" s="38">
        <f t="shared" si="12"/>
        <v>56.10526315789474</v>
      </c>
      <c r="Q68" s="38">
        <f t="shared" si="13"/>
        <v>107.89473684210527</v>
      </c>
      <c r="R68" s="38">
        <f t="shared" si="14"/>
        <v>63.813229571984436</v>
      </c>
      <c r="S68" s="39">
        <f t="shared" si="15"/>
        <v>-7.707966414089725</v>
      </c>
      <c r="T68" s="39">
        <f t="shared" si="16"/>
        <v>-7.7079664140896966</v>
      </c>
      <c r="U68" t="s">
        <v>74</v>
      </c>
      <c r="V68" t="s">
        <v>69</v>
      </c>
      <c r="W68" t="s">
        <v>71</v>
      </c>
      <c r="X68" t="s">
        <v>440</v>
      </c>
      <c r="Y68" s="41"/>
    </row>
    <row r="69" spans="1:25" ht="15" x14ac:dyDescent="0.25">
      <c r="A69">
        <v>2.48</v>
      </c>
      <c r="B69">
        <v>1.55</v>
      </c>
      <c r="C69" s="29">
        <f t="shared" si="17"/>
        <v>4.8387096774193505E-2</v>
      </c>
      <c r="D69" s="30">
        <f>IF(OR($A69="",$B69=""),"",A69*'MPTO_working_2-way'!$G68)</f>
        <v>2.6</v>
      </c>
      <c r="E69" s="32">
        <f>IF(OR($A69="",$B69=""),"",B69*'MPTO_working_2-way'!$G68)</f>
        <v>1.625</v>
      </c>
      <c r="F69" s="30">
        <f>IF(OR($A69="",$B69=""),"",'MPTO_working_2-way'!D68)</f>
        <v>2.6382978723404253</v>
      </c>
      <c r="G69" s="32">
        <f>IF(OR($A69="",$B69=""),"",'MPTO_working_2-way'!E68)</f>
        <v>1.6103896103896105</v>
      </c>
      <c r="H69" s="30">
        <f>IF(OR($A69="",$B69=""),"",'OddsRatio_working_2-way'!M68)</f>
        <v>2.6403990645294484</v>
      </c>
      <c r="I69" s="30">
        <f>IF(OR($A69="",$B69=""),"",'OddsRatio_working_2-way'!N68)</f>
        <v>1.6096077604670245</v>
      </c>
      <c r="J69" s="30">
        <f>IF('Log_working_2-way'!$D68="","",A69^('Log_working_2-way'!$D68))</f>
        <v>2.6586385406816029</v>
      </c>
      <c r="K69" s="32">
        <f>IF('Log_working_2-way'!$D68="","",B69^('Log_working_2-way'!$D68))</f>
        <v>1.602904114109869</v>
      </c>
      <c r="L69" s="37">
        <f t="shared" ref="L69:L132" si="18">(1/D69)</f>
        <v>0.38461538461538458</v>
      </c>
      <c r="M69" s="37">
        <f t="shared" ref="M69:M132" si="19">(1/E69)</f>
        <v>0.61538461538461542</v>
      </c>
      <c r="N69" s="38">
        <v>165</v>
      </c>
      <c r="O69" s="38">
        <f t="shared" ref="O69:O132" si="20">(1/A69)*((N69*A69)-N69)</f>
        <v>98.467741935483872</v>
      </c>
      <c r="P69" s="38">
        <f t="shared" ref="P69:P132" si="21">(1/B69)*((N69*B69)-N69)</f>
        <v>58.548387096774192</v>
      </c>
      <c r="Q69" s="38">
        <f t="shared" ref="Q69:Q132" si="22">(1/B69)*N69</f>
        <v>106.45161290322581</v>
      </c>
      <c r="R69" s="38">
        <f t="shared" ref="R69:R132" si="23">(1/A69)*N69</f>
        <v>66.532258064516128</v>
      </c>
      <c r="S69" s="39">
        <f t="shared" ref="S69:S132" si="24">O69-Q69</f>
        <v>-7.9838709677419359</v>
      </c>
      <c r="T69" s="39">
        <f t="shared" ref="T69:T132" si="25">P69-R69</f>
        <v>-7.9838709677419359</v>
      </c>
      <c r="U69" t="s">
        <v>95</v>
      </c>
      <c r="V69" t="s">
        <v>84</v>
      </c>
      <c r="W69" t="s">
        <v>71</v>
      </c>
      <c r="X69" t="s">
        <v>440</v>
      </c>
      <c r="Y69" s="41"/>
    </row>
    <row r="70" spans="1:25" ht="15" x14ac:dyDescent="0.25">
      <c r="A70">
        <v>1.82</v>
      </c>
      <c r="B70">
        <v>1.99</v>
      </c>
      <c r="C70" s="29">
        <f t="shared" si="17"/>
        <v>5.1963112264619582E-2</v>
      </c>
      <c r="D70" s="30">
        <f>IF(OR($A70="",$B70=""),"",A70*'MPTO_working_2-way'!$G69)</f>
        <v>1.9145728643216078</v>
      </c>
      <c r="E70" s="32">
        <f>IF(OR($A70="",$B70=""),"",B70*'MPTO_working_2-way'!$G69)</f>
        <v>2.0934065934065931</v>
      </c>
      <c r="F70" s="30">
        <f>IF(OR($A70="",$B70=""),"",'MPTO_working_2-way'!D69)</f>
        <v>1.9103328234611527</v>
      </c>
      <c r="G70" s="32">
        <f>IF(OR($A70="",$B70=""),"",'MPTO_working_2-way'!E69)</f>
        <v>2.0984993336809774</v>
      </c>
      <c r="H70" s="30">
        <f>IF(OR($A70="",$B70=""),"",'OddsRatio_working_2-way'!M69)</f>
        <v>1.9101004495564369</v>
      </c>
      <c r="I70" s="30">
        <f>IF(OR($A70="",$B70=""),"",'OddsRatio_working_2-way'!N69)</f>
        <v>2.0987798110498446</v>
      </c>
      <c r="J70" s="30">
        <f>IF('Log_working_2-way'!$D69="","",A70^('Log_working_2-way'!$D69))</f>
        <v>1.9081454005129785</v>
      </c>
      <c r="K70" s="32">
        <f>IF('Log_working_2-way'!$D69="","",B70^('Log_working_2-way'!$D69))</f>
        <v>2.1011452565126953</v>
      </c>
      <c r="L70" s="37">
        <f t="shared" si="18"/>
        <v>0.52230971128608927</v>
      </c>
      <c r="M70" s="37">
        <f t="shared" si="19"/>
        <v>0.47769028871391084</v>
      </c>
      <c r="N70" s="38">
        <v>166</v>
      </c>
      <c r="O70" s="38">
        <f t="shared" si="20"/>
        <v>74.791208791208788</v>
      </c>
      <c r="P70" s="38">
        <f t="shared" si="21"/>
        <v>82.582914572864297</v>
      </c>
      <c r="Q70" s="38">
        <f t="shared" si="22"/>
        <v>83.417085427135675</v>
      </c>
      <c r="R70" s="38">
        <f t="shared" si="23"/>
        <v>91.208791208791197</v>
      </c>
      <c r="S70" s="39">
        <f t="shared" si="24"/>
        <v>-8.6258766359268861</v>
      </c>
      <c r="T70" s="39">
        <f t="shared" si="25"/>
        <v>-8.6258766359269003</v>
      </c>
      <c r="U70" t="s">
        <v>401</v>
      </c>
      <c r="V70" t="s">
        <v>125</v>
      </c>
      <c r="W70" t="s">
        <v>72</v>
      </c>
      <c r="X70" t="s">
        <v>440</v>
      </c>
      <c r="Y70" s="41"/>
    </row>
    <row r="71" spans="1:25" ht="15" x14ac:dyDescent="0.25">
      <c r="A71">
        <v>2.35</v>
      </c>
      <c r="B71">
        <v>1.58</v>
      </c>
      <c r="C71" s="29">
        <f t="shared" si="17"/>
        <v>5.8443307298680303E-2</v>
      </c>
      <c r="D71" s="30">
        <f>IF(OR($A71="",$B71=""),"",A71*'MPTO_working_2-way'!$G70)</f>
        <v>2.4873417721518987</v>
      </c>
      <c r="E71" s="32">
        <f>IF(OR($A71="",$B71=""),"",B71*'MPTO_working_2-way'!$G70)</f>
        <v>1.672340425531915</v>
      </c>
      <c r="F71" s="30">
        <f>IF(OR($A71="",$B71=""),"",'MPTO_working_2-way'!D70)</f>
        <v>2.5232755691471289</v>
      </c>
      <c r="G71" s="32">
        <f>IF(OR($A71="",$B71=""),"",'MPTO_working_2-way'!E70)</f>
        <v>1.6564800356903859</v>
      </c>
      <c r="H71" s="30">
        <f>IF(OR($A71="",$B71=""),"",'OddsRatio_working_2-way'!M70)</f>
        <v>2.5256428831468232</v>
      </c>
      <c r="I71" s="30">
        <f>IF(OR($A71="",$B71=""),"",'OddsRatio_working_2-way'!N70)</f>
        <v>1.6554613868334498</v>
      </c>
      <c r="J71" s="30">
        <f>IF('Log_working_2-way'!$D70="","",A71^('Log_working_2-way'!$D70))</f>
        <v>2.5428605175877279</v>
      </c>
      <c r="K71" s="32">
        <f>IF('Log_working_2-way'!$D70="","",B71^('Log_working_2-way'!$D70))</f>
        <v>1.6481467304362736</v>
      </c>
      <c r="L71" s="37">
        <f t="shared" si="18"/>
        <v>0.4020356234096692</v>
      </c>
      <c r="M71" s="37">
        <f t="shared" si="19"/>
        <v>0.59796437659033075</v>
      </c>
      <c r="N71" s="38">
        <v>167</v>
      </c>
      <c r="O71" s="38">
        <f t="shared" si="20"/>
        <v>95.936170212765958</v>
      </c>
      <c r="P71" s="38">
        <f t="shared" si="21"/>
        <v>61.303797468354432</v>
      </c>
      <c r="Q71" s="38">
        <f t="shared" si="22"/>
        <v>105.69620253164555</v>
      </c>
      <c r="R71" s="38">
        <f t="shared" si="23"/>
        <v>71.063829787234042</v>
      </c>
      <c r="S71" s="39">
        <f t="shared" si="24"/>
        <v>-9.7600323188795954</v>
      </c>
      <c r="T71" s="39">
        <f t="shared" si="25"/>
        <v>-9.7600323188796096</v>
      </c>
      <c r="U71" t="s">
        <v>238</v>
      </c>
      <c r="V71" t="s">
        <v>389</v>
      </c>
      <c r="W71" t="s">
        <v>72</v>
      </c>
      <c r="X71" t="s">
        <v>440</v>
      </c>
      <c r="Y71" s="41"/>
    </row>
    <row r="72" spans="1:25" ht="15" x14ac:dyDescent="0.25">
      <c r="A72">
        <v>1.54</v>
      </c>
      <c r="B72">
        <v>2.42</v>
      </c>
      <c r="C72" s="29">
        <f t="shared" si="17"/>
        <v>6.2573789846517069E-2</v>
      </c>
      <c r="D72" s="30">
        <f>IF(OR($A72="",$B72=""),"",A72*'MPTO_working_2-way'!$G71)</f>
        <v>1.6363636363636362</v>
      </c>
      <c r="E72" s="32">
        <f>IF(OR($A72="",$B72=""),"",B72*'MPTO_working_2-way'!$G71)</f>
        <v>2.5714285714285712</v>
      </c>
      <c r="F72" s="30">
        <f>IF(OR($A72="",$B72=""),"",'MPTO_working_2-way'!D71)</f>
        <v>1.6179560649474689</v>
      </c>
      <c r="G72" s="32">
        <f>IF(OR($A72="",$B72=""),"",'MPTO_working_2-way'!E71)</f>
        <v>2.6182380216383305</v>
      </c>
      <c r="H72" s="30">
        <f>IF(OR($A72="",$B72=""),"",'OddsRatio_working_2-way'!M71)</f>
        <v>1.6166698388447784</v>
      </c>
      <c r="I72" s="30">
        <f>IF(OR($A72="",$B72=""),"",'OddsRatio_working_2-way'!N71)</f>
        <v>2.6216132799251577</v>
      </c>
      <c r="J72" s="30">
        <f>IF('Log_working_2-way'!$D71="","",A72^('Log_working_2-way'!$D71))</f>
        <v>1.6081589300977277</v>
      </c>
      <c r="K72" s="32">
        <f>IF('Log_working_2-way'!$D71="","",B72^('Log_working_2-way'!$D71))</f>
        <v>2.6443070232088197</v>
      </c>
      <c r="L72" s="37">
        <f t="shared" si="18"/>
        <v>0.61111111111111116</v>
      </c>
      <c r="M72" s="37">
        <f t="shared" si="19"/>
        <v>0.38888888888888895</v>
      </c>
      <c r="N72" s="38">
        <v>168</v>
      </c>
      <c r="O72" s="38">
        <f t="shared" si="20"/>
        <v>58.909090909090928</v>
      </c>
      <c r="P72" s="38">
        <f t="shared" si="21"/>
        <v>98.578512396694222</v>
      </c>
      <c r="Q72" s="38">
        <f t="shared" si="22"/>
        <v>69.421487603305792</v>
      </c>
      <c r="R72" s="38">
        <f t="shared" si="23"/>
        <v>109.09090909090909</v>
      </c>
      <c r="S72" s="39">
        <f t="shared" si="24"/>
        <v>-10.512396694214864</v>
      </c>
      <c r="T72" s="39">
        <f t="shared" si="25"/>
        <v>-10.512396694214871</v>
      </c>
      <c r="U72" t="s">
        <v>409</v>
      </c>
      <c r="V72" t="s">
        <v>121</v>
      </c>
      <c r="W72" t="s">
        <v>72</v>
      </c>
      <c r="X72" t="s">
        <v>440</v>
      </c>
      <c r="Y72" s="41"/>
    </row>
    <row r="73" spans="1:25" ht="15" x14ac:dyDescent="0.25">
      <c r="A73">
        <v>1.71</v>
      </c>
      <c r="B73">
        <v>2.12</v>
      </c>
      <c r="C73" s="29">
        <f t="shared" si="17"/>
        <v>5.6493434844973933E-2</v>
      </c>
      <c r="D73" s="30">
        <f>IF(OR($A73="",$B73=""),"",A73*'MPTO_working_2-way'!$G72)</f>
        <v>1.8066037735849054</v>
      </c>
      <c r="E73" s="32">
        <f>IF(OR($A73="",$B73=""),"",B73*'MPTO_working_2-way'!$G72)</f>
        <v>2.2397660818713447</v>
      </c>
      <c r="F73" s="30">
        <f>IF(OR($A73="",$B73=""),"",'MPTO_working_2-way'!D72)</f>
        <v>1.7967882632831085</v>
      </c>
      <c r="G73" s="32">
        <f>IF(OR($A73="",$B73=""),"",'MPTO_working_2-way'!E72)</f>
        <v>2.2550385668076633</v>
      </c>
      <c r="H73" s="30">
        <f>IF(OR($A73="",$B73=""),"",'OddsRatio_working_2-way'!M72)</f>
        <v>1.7961963146288551</v>
      </c>
      <c r="I73" s="30">
        <f>IF(OR($A73="",$B73=""),"",'OddsRatio_working_2-way'!N72)</f>
        <v>2.2559716512455181</v>
      </c>
      <c r="J73" s="30">
        <f>IF('Log_working_2-way'!$D72="","",A73^('Log_working_2-way'!$D72))</f>
        <v>1.7916684647077736</v>
      </c>
      <c r="K73" s="32">
        <f>IF('Log_working_2-way'!$D72="","",B73^('Log_working_2-way'!$D72))</f>
        <v>2.2631550258429947</v>
      </c>
      <c r="L73" s="37">
        <f t="shared" si="18"/>
        <v>0.55352480417754579</v>
      </c>
      <c r="M73" s="37">
        <f t="shared" si="19"/>
        <v>0.44647519582245437</v>
      </c>
      <c r="N73" s="38">
        <v>169</v>
      </c>
      <c r="O73" s="38">
        <f t="shared" si="20"/>
        <v>70.169590643274859</v>
      </c>
      <c r="P73" s="38">
        <f t="shared" si="21"/>
        <v>89.28301886792454</v>
      </c>
      <c r="Q73" s="38">
        <f t="shared" si="22"/>
        <v>79.71698113207546</v>
      </c>
      <c r="R73" s="38">
        <f t="shared" si="23"/>
        <v>98.830409356725141</v>
      </c>
      <c r="S73" s="39">
        <f t="shared" si="24"/>
        <v>-9.5473904888006018</v>
      </c>
      <c r="T73" s="39">
        <f t="shared" si="25"/>
        <v>-9.5473904888006018</v>
      </c>
      <c r="U73" t="s">
        <v>388</v>
      </c>
      <c r="V73" t="s">
        <v>118</v>
      </c>
      <c r="W73" t="s">
        <v>72</v>
      </c>
      <c r="X73" t="s">
        <v>440</v>
      </c>
      <c r="Y73" s="41"/>
    </row>
    <row r="74" spans="1:25" ht="15" x14ac:dyDescent="0.25">
      <c r="A74">
        <v>1.92</v>
      </c>
      <c r="B74">
        <v>1.88</v>
      </c>
      <c r="C74" s="29">
        <f t="shared" si="17"/>
        <v>5.2748226950354749E-2</v>
      </c>
      <c r="D74" s="30">
        <f>IF(OR($A74="",$B74=""),"",A74*'MPTO_working_2-way'!$G73)</f>
        <v>2.021276595744681</v>
      </c>
      <c r="E74" s="32">
        <f>IF(OR($A74="",$B74=""),"",B74*'MPTO_working_2-way'!$G73)</f>
        <v>1.9791666666666667</v>
      </c>
      <c r="F74" s="30">
        <f>IF(OR($A74="",$B74=""),"",'MPTO_working_2-way'!D73)</f>
        <v>2.0224114746750339</v>
      </c>
      <c r="G74" s="32">
        <f>IF(OR($A74="",$B74=""),"",'MPTO_working_2-way'!E73)</f>
        <v>1.9780797895659799</v>
      </c>
      <c r="H74" s="30">
        <f>IF(OR($A74="",$B74=""),"",'OddsRatio_working_2-way'!M73)</f>
        <v>2.0224747162910903</v>
      </c>
      <c r="I74" s="30">
        <f>IF(OR($A74="",$B74=""),"",'OddsRatio_working_2-way'!N73)</f>
        <v>1.9780192938436518</v>
      </c>
      <c r="J74" s="30">
        <f>IF('Log_working_2-way'!$D73="","",A74^('Log_working_2-way'!$D73))</f>
        <v>2.0230004843181359</v>
      </c>
      <c r="K74" s="32">
        <f>IF('Log_working_2-way'!$D73="","",B74^('Log_working_2-way'!$D73))</f>
        <v>1.9775166437629874</v>
      </c>
      <c r="L74" s="37">
        <f t="shared" si="18"/>
        <v>0.49473684210526314</v>
      </c>
      <c r="M74" s="37">
        <f t="shared" si="19"/>
        <v>0.50526315789473686</v>
      </c>
      <c r="N74" s="38">
        <v>170</v>
      </c>
      <c r="O74" s="38">
        <f t="shared" si="20"/>
        <v>81.458333333333329</v>
      </c>
      <c r="P74" s="38">
        <f t="shared" si="21"/>
        <v>79.574468085106361</v>
      </c>
      <c r="Q74" s="38">
        <f t="shared" si="22"/>
        <v>90.425531914893611</v>
      </c>
      <c r="R74" s="38">
        <f t="shared" si="23"/>
        <v>88.541666666666671</v>
      </c>
      <c r="S74" s="39">
        <f t="shared" si="24"/>
        <v>-8.9671985815602824</v>
      </c>
      <c r="T74" s="39">
        <f t="shared" si="25"/>
        <v>-8.9671985815603108</v>
      </c>
      <c r="U74" t="s">
        <v>124</v>
      </c>
      <c r="V74" t="s">
        <v>104</v>
      </c>
      <c r="W74" t="s">
        <v>72</v>
      </c>
      <c r="X74" t="s">
        <v>440</v>
      </c>
      <c r="Y74" s="41"/>
    </row>
    <row r="75" spans="1:25" ht="15" x14ac:dyDescent="0.25">
      <c r="A75">
        <v>2.09</v>
      </c>
      <c r="B75">
        <v>1.73</v>
      </c>
      <c r="C75" s="29">
        <f t="shared" si="17"/>
        <v>5.6503581602456165E-2</v>
      </c>
      <c r="D75" s="30">
        <f>IF(OR($A75="",$B75=""),"",A75*'MPTO_working_2-way'!$G74)</f>
        <v>2.2080924855491331</v>
      </c>
      <c r="E75" s="32">
        <f>IF(OR($A75="",$B75=""),"",B75*'MPTO_working_2-way'!$G74)</f>
        <v>1.8277511961722492</v>
      </c>
      <c r="F75" s="30">
        <f>IF(OR($A75="",$B75=""),"",'MPTO_working_2-way'!D74)</f>
        <v>2.2211505974137671</v>
      </c>
      <c r="G75" s="32">
        <f>IF(OR($A75="",$B75=""),"",'MPTO_working_2-way'!E74)</f>
        <v>1.8188998163845365</v>
      </c>
      <c r="H75" s="30">
        <f>IF(OR($A75="",$B75=""),"",'OddsRatio_working_2-way'!M74)</f>
        <v>2.2219454508821204</v>
      </c>
      <c r="I75" s="30">
        <f>IF(OR($A75="",$B75=""),"",'OddsRatio_working_2-way'!N74)</f>
        <v>1.8183671368293095</v>
      </c>
      <c r="J75" s="30">
        <f>IF('Log_working_2-way'!$D74="","",A75^('Log_working_2-way'!$D74))</f>
        <v>2.228075857813653</v>
      </c>
      <c r="K75" s="32">
        <f>IF('Log_working_2-way'!$D74="","",B75^('Log_working_2-way'!$D74))</f>
        <v>1.8142819465382745</v>
      </c>
      <c r="L75" s="37">
        <f t="shared" si="18"/>
        <v>0.45287958115183241</v>
      </c>
      <c r="M75" s="37">
        <f t="shared" si="19"/>
        <v>0.54712041884816742</v>
      </c>
      <c r="N75" s="38">
        <v>171</v>
      </c>
      <c r="O75" s="38">
        <f t="shared" si="20"/>
        <v>89.181818181818187</v>
      </c>
      <c r="P75" s="38">
        <f t="shared" si="21"/>
        <v>72.156069364161851</v>
      </c>
      <c r="Q75" s="38">
        <f t="shared" si="22"/>
        <v>98.843930635838163</v>
      </c>
      <c r="R75" s="38">
        <f t="shared" si="23"/>
        <v>81.818181818181827</v>
      </c>
      <c r="S75" s="39">
        <f t="shared" si="24"/>
        <v>-9.6621124540199759</v>
      </c>
      <c r="T75" s="39">
        <f t="shared" si="25"/>
        <v>-9.6621124540199759</v>
      </c>
      <c r="U75" t="s">
        <v>120</v>
      </c>
      <c r="V75" t="s">
        <v>397</v>
      </c>
      <c r="W75" t="s">
        <v>72</v>
      </c>
      <c r="X75" t="s">
        <v>440</v>
      </c>
      <c r="Y75" s="41"/>
    </row>
    <row r="76" spans="1:25" ht="15" x14ac:dyDescent="0.25">
      <c r="A76">
        <v>1.57</v>
      </c>
      <c r="B76">
        <v>2.37</v>
      </c>
      <c r="C76" s="29">
        <f t="shared" si="17"/>
        <v>5.8883603429277898E-2</v>
      </c>
      <c r="D76" s="30">
        <f>IF(OR($A76="",$B76=""),"",A76*'MPTO_working_2-way'!$G75)</f>
        <v>1.6624472573839664</v>
      </c>
      <c r="E76" s="32">
        <f>IF(OR($A76="",$B76=""),"",B76*'MPTO_working_2-way'!$G75)</f>
        <v>2.5095541401273889</v>
      </c>
      <c r="F76" s="30">
        <f>IF(OR($A76="",$B76=""),"",'MPTO_working_2-way'!D75)</f>
        <v>1.6460881682850761</v>
      </c>
      <c r="G76" s="32">
        <f>IF(OR($A76="",$B76=""),"",'MPTO_working_2-way'!E75)</f>
        <v>2.5477763702968264</v>
      </c>
      <c r="H76" s="30">
        <f>IF(OR($A76="",$B76=""),"",'OddsRatio_working_2-way'!M75)</f>
        <v>1.6450258864267262</v>
      </c>
      <c r="I76" s="30">
        <f>IF(OR($A76="",$B76=""),"",'OddsRatio_working_2-way'!N75)</f>
        <v>2.5503253761484475</v>
      </c>
      <c r="J76" s="30">
        <f>IF('Log_working_2-way'!$D75="","",A76^('Log_working_2-way'!$D75))</f>
        <v>1.6374790800626331</v>
      </c>
      <c r="K76" s="32">
        <f>IF('Log_working_2-way'!$D75="","",B76^('Log_working_2-way'!$D75))</f>
        <v>2.5686789280908098</v>
      </c>
      <c r="L76" s="37">
        <f t="shared" si="18"/>
        <v>0.60152284263959388</v>
      </c>
      <c r="M76" s="37">
        <f t="shared" si="19"/>
        <v>0.39847715736040606</v>
      </c>
      <c r="N76" s="38">
        <v>172</v>
      </c>
      <c r="O76" s="38">
        <f t="shared" si="20"/>
        <v>62.445859872611472</v>
      </c>
      <c r="P76" s="38">
        <f t="shared" si="21"/>
        <v>99.426160337552744</v>
      </c>
      <c r="Q76" s="38">
        <f t="shared" si="22"/>
        <v>72.573839662447256</v>
      </c>
      <c r="R76" s="38">
        <f t="shared" si="23"/>
        <v>109.55414012738854</v>
      </c>
      <c r="S76" s="39">
        <f t="shared" si="24"/>
        <v>-10.127979789835784</v>
      </c>
      <c r="T76" s="39">
        <f t="shared" si="25"/>
        <v>-10.127979789835791</v>
      </c>
      <c r="U76" t="s">
        <v>106</v>
      </c>
      <c r="V76" t="s">
        <v>398</v>
      </c>
      <c r="W76" t="s">
        <v>72</v>
      </c>
      <c r="X76" t="s">
        <v>440</v>
      </c>
      <c r="Y76" s="41"/>
    </row>
    <row r="77" spans="1:25" ht="15" x14ac:dyDescent="0.25">
      <c r="A77">
        <v>1.77</v>
      </c>
      <c r="B77">
        <v>2.04</v>
      </c>
      <c r="C77" s="29">
        <f t="shared" si="17"/>
        <v>5.5167829843801863E-2</v>
      </c>
      <c r="D77" s="30">
        <f>IF(OR($A77="",$B77=""),"",A77*'MPTO_working_2-way'!$G76)</f>
        <v>1.8676470588235292</v>
      </c>
      <c r="E77" s="32">
        <f>IF(OR($A77="",$B77=""),"",B77*'MPTO_working_2-way'!$G76)</f>
        <v>2.152542372881356</v>
      </c>
      <c r="F77" s="30">
        <f>IF(OR($A77="",$B77=""),"",'MPTO_working_2-way'!D76)</f>
        <v>1.8608534322820036</v>
      </c>
      <c r="G77" s="32">
        <f>IF(OR($A77="",$B77=""),"",'MPTO_working_2-way'!E76)</f>
        <v>2.1616379310344827</v>
      </c>
      <c r="H77" s="30">
        <f>IF(OR($A77="",$B77=""),"",'OddsRatio_working_2-way'!M76)</f>
        <v>1.8604560508152725</v>
      </c>
      <c r="I77" s="30">
        <f>IF(OR($A77="",$B77=""),"",'OddsRatio_working_2-way'!N76)</f>
        <v>2.1621744062959527</v>
      </c>
      <c r="J77" s="30">
        <f>IF('Log_working_2-way'!$D76="","",A77^('Log_working_2-way'!$D76))</f>
        <v>1.8573202636406585</v>
      </c>
      <c r="K77" s="32">
        <f>IF('Log_working_2-way'!$D76="","",B77^('Log_working_2-way'!$D76))</f>
        <v>2.16642524667648</v>
      </c>
      <c r="L77" s="37">
        <f t="shared" si="18"/>
        <v>0.53543307086614178</v>
      </c>
      <c r="M77" s="37">
        <f t="shared" si="19"/>
        <v>0.46456692913385828</v>
      </c>
      <c r="N77" s="38">
        <v>173</v>
      </c>
      <c r="O77" s="38">
        <f t="shared" si="20"/>
        <v>75.259887005649702</v>
      </c>
      <c r="P77" s="38">
        <f t="shared" si="21"/>
        <v>88.196078431372555</v>
      </c>
      <c r="Q77" s="38">
        <f t="shared" si="22"/>
        <v>84.803921568627445</v>
      </c>
      <c r="R77" s="38">
        <f t="shared" si="23"/>
        <v>97.740112994350284</v>
      </c>
      <c r="S77" s="39">
        <f t="shared" si="24"/>
        <v>-9.5440345629777426</v>
      </c>
      <c r="T77" s="39">
        <f t="shared" si="25"/>
        <v>-9.5440345629777283</v>
      </c>
      <c r="U77" t="s">
        <v>123</v>
      </c>
      <c r="V77" t="s">
        <v>117</v>
      </c>
      <c r="W77" t="s">
        <v>72</v>
      </c>
      <c r="X77" t="s">
        <v>440</v>
      </c>
      <c r="Y77" s="41"/>
    </row>
    <row r="78" spans="1:25" ht="15" x14ac:dyDescent="0.25">
      <c r="A78">
        <v>2.11</v>
      </c>
      <c r="B78">
        <v>1.72</v>
      </c>
      <c r="C78" s="29">
        <f t="shared" si="17"/>
        <v>5.5328998126308981E-2</v>
      </c>
      <c r="D78" s="30">
        <f>IF(OR($A78="",$B78=""),"",A78*'MPTO_working_2-way'!$G77)</f>
        <v>2.226744186046512</v>
      </c>
      <c r="E78" s="32">
        <f>IF(OR($A78="",$B78=""),"",B78*'MPTO_working_2-way'!$G77)</f>
        <v>1.8151658767772514</v>
      </c>
      <c r="F78" s="30">
        <f>IF(OR($A78="",$B78=""),"",'MPTO_working_2-way'!D77)</f>
        <v>2.2408001975796497</v>
      </c>
      <c r="G78" s="32">
        <f>IF(OR($A78="",$B78=""),"",'MPTO_working_2-way'!E77)</f>
        <v>1.8059315286624205</v>
      </c>
      <c r="H78" s="30">
        <f>IF(OR($A78="",$B78=""),"",'OddsRatio_working_2-way'!M77)</f>
        <v>2.2416387021459454</v>
      </c>
      <c r="I78" s="30">
        <f>IF(OR($A78="",$B78=""),"",'OddsRatio_working_2-way'!N77)</f>
        <v>1.8053872662568289</v>
      </c>
      <c r="J78" s="30">
        <f>IF('Log_working_2-way'!$D77="","",A78^('Log_working_2-way'!$D77))</f>
        <v>2.2482364933064694</v>
      </c>
      <c r="K78" s="32">
        <f>IF('Log_working_2-way'!$D77="","",B78^('Log_working_2-way'!$D77))</f>
        <v>1.8011302388288697</v>
      </c>
      <c r="L78" s="37">
        <f t="shared" si="18"/>
        <v>0.44908616187989547</v>
      </c>
      <c r="M78" s="37">
        <f t="shared" si="19"/>
        <v>0.55091383812010442</v>
      </c>
      <c r="N78" s="38">
        <v>174</v>
      </c>
      <c r="O78" s="38">
        <f t="shared" si="20"/>
        <v>91.535545023696685</v>
      </c>
      <c r="P78" s="38">
        <f t="shared" si="21"/>
        <v>72.837209302325576</v>
      </c>
      <c r="Q78" s="38">
        <f t="shared" si="22"/>
        <v>101.16279069767442</v>
      </c>
      <c r="R78" s="38">
        <f t="shared" si="23"/>
        <v>82.464454976303315</v>
      </c>
      <c r="S78" s="39">
        <f t="shared" si="24"/>
        <v>-9.6272456739777397</v>
      </c>
      <c r="T78" s="39">
        <f t="shared" si="25"/>
        <v>-9.6272456739777397</v>
      </c>
      <c r="U78" t="s">
        <v>105</v>
      </c>
      <c r="V78" t="s">
        <v>103</v>
      </c>
      <c r="W78" t="s">
        <v>72</v>
      </c>
      <c r="X78" t="s">
        <v>440</v>
      </c>
      <c r="Y78" s="41"/>
    </row>
    <row r="79" spans="1:25" ht="15" x14ac:dyDescent="0.25">
      <c r="A79">
        <v>1.91</v>
      </c>
      <c r="B79">
        <v>1.89</v>
      </c>
      <c r="C79" s="29">
        <f t="shared" si="17"/>
        <v>5.2660738524612949E-2</v>
      </c>
      <c r="D79" s="30">
        <f>IF(OR($A79="",$B79=""),"",A79*'MPTO_working_2-way'!$G78)</f>
        <v>2.0105820105820107</v>
      </c>
      <c r="E79" s="32">
        <f>IF(OR($A79="",$B79=""),"",B79*'MPTO_working_2-way'!$G78)</f>
        <v>1.9895287958115184</v>
      </c>
      <c r="F79" s="30">
        <f>IF(OR($A79="",$B79=""),"",'MPTO_working_2-way'!D78)</f>
        <v>2.0111423716538068</v>
      </c>
      <c r="G79" s="32">
        <f>IF(OR($A79="",$B79=""),"",'MPTO_working_2-way'!E78)</f>
        <v>1.9889804126835451</v>
      </c>
      <c r="H79" s="30">
        <f>IF(OR($A79="",$B79=""),"",'OddsRatio_working_2-way'!M78)</f>
        <v>2.0111735311569228</v>
      </c>
      <c r="I79" s="30">
        <f>IF(OR($A79="",$B79=""),"",'OddsRatio_working_2-way'!N78)</f>
        <v>1.9889499370655614</v>
      </c>
      <c r="J79" s="30">
        <f>IF('Log_working_2-way'!$D78="","",A79^('Log_working_2-way'!$D78))</f>
        <v>2.0114329967888307</v>
      </c>
      <c r="K79" s="32">
        <f>IF('Log_working_2-way'!$D78="","",B79^('Log_working_2-way'!$D78))</f>
        <v>1.9886962390721554</v>
      </c>
      <c r="L79" s="37">
        <f t="shared" si="18"/>
        <v>0.49736842105263157</v>
      </c>
      <c r="M79" s="37">
        <f t="shared" si="19"/>
        <v>0.50263157894736843</v>
      </c>
      <c r="N79" s="38">
        <v>175</v>
      </c>
      <c r="O79" s="38">
        <f t="shared" si="20"/>
        <v>83.376963350785346</v>
      </c>
      <c r="P79" s="38">
        <f t="shared" si="21"/>
        <v>82.407407407407419</v>
      </c>
      <c r="Q79" s="38">
        <f t="shared" si="22"/>
        <v>92.592592592592609</v>
      </c>
      <c r="R79" s="38">
        <f t="shared" si="23"/>
        <v>91.623036649214654</v>
      </c>
      <c r="S79" s="39">
        <f t="shared" si="24"/>
        <v>-9.2156292418072638</v>
      </c>
      <c r="T79" s="39">
        <f t="shared" si="25"/>
        <v>-9.2156292418072354</v>
      </c>
      <c r="U79" t="s">
        <v>122</v>
      </c>
      <c r="V79" t="s">
        <v>399</v>
      </c>
      <c r="W79" t="s">
        <v>72</v>
      </c>
      <c r="X79" t="s">
        <v>440</v>
      </c>
      <c r="Y79" s="41"/>
    </row>
    <row r="80" spans="1:25" ht="15" x14ac:dyDescent="0.25">
      <c r="A80">
        <v>1.83</v>
      </c>
      <c r="B80">
        <v>1.97</v>
      </c>
      <c r="C80" s="29">
        <f t="shared" si="17"/>
        <v>5.406230062966344E-2</v>
      </c>
      <c r="D80" s="30">
        <f>IF(OR($A80="",$B80=""),"",A80*'MPTO_working_2-way'!$G79)</f>
        <v>1.9289340101522843</v>
      </c>
      <c r="E80" s="32">
        <f>IF(OR($A80="",$B80=""),"",B80*'MPTO_working_2-way'!$G79)</f>
        <v>2.0765027322404368</v>
      </c>
      <c r="F80" s="30">
        <f>IF(OR($A80="",$B80=""),"",'MPTO_working_2-way'!D79)</f>
        <v>1.9252356412378842</v>
      </c>
      <c r="G80" s="32">
        <f>IF(OR($A80="",$B80=""),"",'MPTO_working_2-way'!E79)</f>
        <v>2.0808057487518394</v>
      </c>
      <c r="H80" s="30">
        <f>IF(OR($A80="",$B80=""),"",'OddsRatio_working_2-way'!M79)</f>
        <v>1.9250243797288713</v>
      </c>
      <c r="I80" s="30">
        <f>IF(OR($A80="",$B80=""),"",'OddsRatio_working_2-way'!N79)</f>
        <v>2.0810525883578377</v>
      </c>
      <c r="J80" s="30">
        <f>IF('Log_working_2-way'!$D79="","",A80^('Log_working_2-way'!$D79))</f>
        <v>1.923315351527372</v>
      </c>
      <c r="K80" s="32">
        <f>IF('Log_working_2-way'!$D79="","",B80^('Log_working_2-way'!$D79))</f>
        <v>2.0830535833115009</v>
      </c>
      <c r="L80" s="37">
        <f t="shared" si="18"/>
        <v>0.51842105263157889</v>
      </c>
      <c r="M80" s="37">
        <f t="shared" si="19"/>
        <v>0.48157894736842116</v>
      </c>
      <c r="N80" s="38">
        <v>176</v>
      </c>
      <c r="O80" s="38">
        <f t="shared" si="20"/>
        <v>79.825136612021865</v>
      </c>
      <c r="P80" s="38">
        <f t="shared" si="21"/>
        <v>86.659898477157341</v>
      </c>
      <c r="Q80" s="38">
        <f t="shared" si="22"/>
        <v>89.34010152284263</v>
      </c>
      <c r="R80" s="38">
        <f t="shared" si="23"/>
        <v>96.174863387978135</v>
      </c>
      <c r="S80" s="39">
        <f t="shared" si="24"/>
        <v>-9.5149649108207655</v>
      </c>
      <c r="T80" s="39">
        <f t="shared" si="25"/>
        <v>-9.5149649108207939</v>
      </c>
      <c r="U80" t="s">
        <v>119</v>
      </c>
      <c r="V80" t="s">
        <v>390</v>
      </c>
      <c r="W80" t="s">
        <v>72</v>
      </c>
      <c r="X80" t="s">
        <v>440</v>
      </c>
      <c r="Y80" s="41"/>
    </row>
    <row r="81" spans="1:25" ht="15" x14ac:dyDescent="0.25">
      <c r="A81">
        <v>1.44</v>
      </c>
      <c r="B81">
        <v>2.94</v>
      </c>
      <c r="C81" s="29">
        <f t="shared" si="17"/>
        <v>3.4580498866213061E-2</v>
      </c>
      <c r="D81" s="30">
        <f>IF(OR($A81="",$B81=""),"",A81*'MPTO_working_2-way'!$G80)</f>
        <v>1.4897959183673468</v>
      </c>
      <c r="E81" s="32">
        <f>IF(OR($A81="",$B81=""),"",B81*'MPTO_working_2-way'!$G80)</f>
        <v>3.0416666666666665</v>
      </c>
      <c r="F81" s="30">
        <f>IF(OR($A81="",$B81=""),"",'MPTO_working_2-way'!D80)</f>
        <v>1.4767685223943072</v>
      </c>
      <c r="G81" s="32">
        <f>IF(OR($A81="",$B81=""),"",'MPTO_working_2-way'!E80)</f>
        <v>3.0974539069359079</v>
      </c>
      <c r="H81" s="30">
        <f>IF(OR($A81="",$B81=""),"",'OddsRatio_working_2-way'!M80)</f>
        <v>1.4762395654619005</v>
      </c>
      <c r="I81" s="30">
        <f>IF(OR($A81="",$B81=""),"",'OddsRatio_working_2-way'!N80)</f>
        <v>3.0997835386274715</v>
      </c>
      <c r="J81" s="30">
        <f>IF('Log_working_2-way'!$D80="","",A81^('Log_working_2-way'!$D80))</f>
        <v>1.4702588167346649</v>
      </c>
      <c r="K81" s="32">
        <f>IF('Log_working_2-way'!$D80="","",B81^('Log_working_2-way'!$D80))</f>
        <v>3.1264885727040568</v>
      </c>
      <c r="L81" s="37">
        <f t="shared" si="18"/>
        <v>0.67123287671232879</v>
      </c>
      <c r="M81" s="37">
        <f t="shared" si="19"/>
        <v>0.32876712328767127</v>
      </c>
      <c r="N81" s="38">
        <v>177</v>
      </c>
      <c r="O81" s="38">
        <f t="shared" si="20"/>
        <v>54.083333333333329</v>
      </c>
      <c r="P81" s="38">
        <f t="shared" si="21"/>
        <v>116.79591836734693</v>
      </c>
      <c r="Q81" s="38">
        <f t="shared" si="22"/>
        <v>60.204081632653057</v>
      </c>
      <c r="R81" s="38">
        <f t="shared" si="23"/>
        <v>122.91666666666666</v>
      </c>
      <c r="S81" s="39">
        <f t="shared" si="24"/>
        <v>-6.1207482993197289</v>
      </c>
      <c r="T81" s="39">
        <f t="shared" si="25"/>
        <v>-6.1207482993197289</v>
      </c>
      <c r="U81" t="s">
        <v>324</v>
      </c>
      <c r="V81" t="s">
        <v>320</v>
      </c>
      <c r="W81" t="s">
        <v>380</v>
      </c>
      <c r="X81" t="s">
        <v>440</v>
      </c>
      <c r="Y81" s="41"/>
    </row>
    <row r="82" spans="1:25" ht="15" x14ac:dyDescent="0.25">
      <c r="A82">
        <v>1.87</v>
      </c>
      <c r="B82">
        <v>2.04</v>
      </c>
      <c r="C82" s="29">
        <f t="shared" si="17"/>
        <v>2.4955436720142554E-2</v>
      </c>
      <c r="D82" s="30">
        <f>IF(OR($A82="",$B82=""),"",A82*'MPTO_working_2-way'!$G81)</f>
        <v>1.9166666666666667</v>
      </c>
      <c r="E82" s="32">
        <f>IF(OR($A82="",$B82=""),"",B82*'MPTO_working_2-way'!$G81)</f>
        <v>2.0909090909090908</v>
      </c>
      <c r="F82" s="30">
        <f>IF(OR($A82="",$B82=""),"",'MPTO_working_2-way'!D81)</f>
        <v>1.9146757679180888</v>
      </c>
      <c r="G82" s="32">
        <f>IF(OR($A82="",$B82=""),"",'MPTO_working_2-way'!E81)</f>
        <v>2.0932835820895521</v>
      </c>
      <c r="H82" s="30">
        <f>IF(OR($A82="",$B82=""),"",'OddsRatio_working_2-way'!M81)</f>
        <v>1.9146247654303168</v>
      </c>
      <c r="I82" s="30">
        <f>IF(OR($A82="",$B82=""),"",'OddsRatio_working_2-way'!N81)</f>
        <v>2.0933445471810685</v>
      </c>
      <c r="J82" s="30">
        <f>IF('Log_working_2-way'!$D81="","",A82^('Log_working_2-way'!$D81))</f>
        <v>1.9137261145840778</v>
      </c>
      <c r="K82" s="32">
        <f>IF('Log_working_2-way'!$D81="","",B82^('Log_working_2-way'!$D81))</f>
        <v>2.0944198529941209</v>
      </c>
      <c r="L82" s="37">
        <f t="shared" si="18"/>
        <v>0.52173913043478259</v>
      </c>
      <c r="M82" s="37">
        <f t="shared" si="19"/>
        <v>0.47826086956521741</v>
      </c>
      <c r="N82" s="38">
        <v>178</v>
      </c>
      <c r="O82" s="38">
        <f t="shared" si="20"/>
        <v>82.81283422459893</v>
      </c>
      <c r="P82" s="38">
        <f t="shared" si="21"/>
        <v>90.745098039215691</v>
      </c>
      <c r="Q82" s="38">
        <f t="shared" si="22"/>
        <v>87.254901960784309</v>
      </c>
      <c r="R82" s="38">
        <f t="shared" si="23"/>
        <v>95.187165775401056</v>
      </c>
      <c r="S82" s="39">
        <f t="shared" si="24"/>
        <v>-4.4420677361853791</v>
      </c>
      <c r="T82" s="39">
        <f t="shared" si="25"/>
        <v>-4.4420677361853649</v>
      </c>
      <c r="U82" t="s">
        <v>243</v>
      </c>
      <c r="V82" t="s">
        <v>319</v>
      </c>
      <c r="W82" t="s">
        <v>380</v>
      </c>
      <c r="X82" t="s">
        <v>440</v>
      </c>
      <c r="Y82" s="41"/>
    </row>
    <row r="83" spans="1:25" ht="15" x14ac:dyDescent="0.25">
      <c r="A83">
        <v>1.44</v>
      </c>
      <c r="B83">
        <v>2.92</v>
      </c>
      <c r="C83" s="29">
        <f t="shared" si="17"/>
        <v>3.6910197869101991E-2</v>
      </c>
      <c r="D83" s="30">
        <f>IF(OR($A83="",$B83=""),"",A83*'MPTO_working_2-way'!$G82)</f>
        <v>1.4931506849315068</v>
      </c>
      <c r="E83" s="32">
        <f>IF(OR($A83="",$B83=""),"",B83*'MPTO_working_2-way'!$G82)</f>
        <v>3.0277777777777777</v>
      </c>
      <c r="F83" s="30">
        <f>IF(OR($A83="",$B83=""),"",'MPTO_working_2-way'!D82)</f>
        <v>1.4793132564030396</v>
      </c>
      <c r="G83" s="32">
        <f>IF(OR($A83="",$B83=""),"",'MPTO_working_2-way'!E82)</f>
        <v>3.086318261890781</v>
      </c>
      <c r="H83" s="30">
        <f>IF(OR($A83="",$B83=""),"",'OddsRatio_working_2-way'!M82)</f>
        <v>1.4787135538781691</v>
      </c>
      <c r="I83" s="30">
        <f>IF(OR($A83="",$B83=""),"",'OddsRatio_working_2-way'!N82)</f>
        <v>3.0889318714683744</v>
      </c>
      <c r="J83" s="30">
        <f>IF('Log_working_2-way'!$D82="","",A83^('Log_working_2-way'!$D82))</f>
        <v>1.4723566107495401</v>
      </c>
      <c r="K83" s="32">
        <f>IF('Log_working_2-way'!$D82="","",B83^('Log_working_2-way'!$D82))</f>
        <v>3.1170445744636339</v>
      </c>
      <c r="L83" s="37">
        <f t="shared" si="18"/>
        <v>0.66972477064220182</v>
      </c>
      <c r="M83" s="37">
        <f t="shared" si="19"/>
        <v>0.33027522935779818</v>
      </c>
      <c r="N83" s="38">
        <v>179</v>
      </c>
      <c r="O83" s="38">
        <f t="shared" si="20"/>
        <v>54.694444444444436</v>
      </c>
      <c r="P83" s="38">
        <f t="shared" si="21"/>
        <v>117.69863013698628</v>
      </c>
      <c r="Q83" s="38">
        <f t="shared" si="22"/>
        <v>61.301369863013697</v>
      </c>
      <c r="R83" s="38">
        <f t="shared" si="23"/>
        <v>124.30555555555556</v>
      </c>
      <c r="S83" s="39">
        <f t="shared" si="24"/>
        <v>-6.6069254185692614</v>
      </c>
      <c r="T83" s="39">
        <f t="shared" si="25"/>
        <v>-6.6069254185692756</v>
      </c>
      <c r="U83" t="s">
        <v>326</v>
      </c>
      <c r="V83" t="s">
        <v>315</v>
      </c>
      <c r="W83" t="s">
        <v>380</v>
      </c>
      <c r="X83" t="s">
        <v>440</v>
      </c>
      <c r="Y83" s="41"/>
    </row>
    <row r="84" spans="1:25" ht="15" x14ac:dyDescent="0.25">
      <c r="A84">
        <v>2.2200000000000002</v>
      </c>
      <c r="B84">
        <v>1.7</v>
      </c>
      <c r="C84" s="29">
        <f t="shared" si="17"/>
        <v>3.868574456809748E-2</v>
      </c>
      <c r="D84" s="30">
        <f>IF(OR($A84="",$B84=""),"",A84*'MPTO_working_2-way'!$G83)</f>
        <v>2.3058823529411767</v>
      </c>
      <c r="E84" s="32">
        <f>IF(OR($A84="",$B84=""),"",B84*'MPTO_working_2-way'!$G83)</f>
        <v>1.7657657657657657</v>
      </c>
      <c r="F84" s="30">
        <f>IF(OR($A84="",$B84=""),"",'MPTO_working_2-way'!D83)</f>
        <v>2.3196066379840201</v>
      </c>
      <c r="G84" s="32">
        <f>IF(OR($A84="",$B84=""),"",'MPTO_working_2-way'!E83)</f>
        <v>1.7578015836050302</v>
      </c>
      <c r="H84" s="30">
        <f>IF(OR($A84="",$B84=""),"",'OddsRatio_working_2-way'!M83)</f>
        <v>2.3201731488169055</v>
      </c>
      <c r="I84" s="30">
        <f>IF(OR($A84="",$B84=""),"",'OddsRatio_working_2-way'!N83)</f>
        <v>1.7574763968621581</v>
      </c>
      <c r="J84" s="30">
        <f>IF('Log_working_2-way'!$D83="","",A84^('Log_working_2-way'!$D83))</f>
        <v>2.3265255894258647</v>
      </c>
      <c r="K84" s="32">
        <f>IF('Log_working_2-way'!$D83="","",B84^('Log_working_2-way'!$D83))</f>
        <v>1.7538490082446418</v>
      </c>
      <c r="L84" s="37">
        <f t="shared" si="18"/>
        <v>0.43367346938775503</v>
      </c>
      <c r="M84" s="37">
        <f t="shared" si="19"/>
        <v>0.56632653061224492</v>
      </c>
      <c r="N84" s="38">
        <v>180</v>
      </c>
      <c r="O84" s="38">
        <f t="shared" si="20"/>
        <v>98.918918918918919</v>
      </c>
      <c r="P84" s="38">
        <f t="shared" si="21"/>
        <v>74.117647058823536</v>
      </c>
      <c r="Q84" s="38">
        <f t="shared" si="22"/>
        <v>105.88235294117648</v>
      </c>
      <c r="R84" s="38">
        <f t="shared" si="23"/>
        <v>81.081081081081066</v>
      </c>
      <c r="S84" s="39">
        <f t="shared" si="24"/>
        <v>-6.9634340222575588</v>
      </c>
      <c r="T84" s="39">
        <f t="shared" si="25"/>
        <v>-6.9634340222575304</v>
      </c>
      <c r="U84" t="s">
        <v>249</v>
      </c>
      <c r="V84" t="s">
        <v>248</v>
      </c>
      <c r="W84" t="s">
        <v>381</v>
      </c>
      <c r="X84" t="s">
        <v>440</v>
      </c>
      <c r="Y84" s="41"/>
    </row>
    <row r="85" spans="1:25" ht="15" x14ac:dyDescent="0.25">
      <c r="A85">
        <v>2.08</v>
      </c>
      <c r="B85">
        <v>1.84</v>
      </c>
      <c r="C85" s="29">
        <f t="shared" si="17"/>
        <v>2.4247491638795804E-2</v>
      </c>
      <c r="D85" s="30">
        <f>IF(OR($A85="",$B85=""),"",A85*'MPTO_working_2-way'!$G84)</f>
        <v>2.1304347826086953</v>
      </c>
      <c r="E85" s="32">
        <f>IF(OR($A85="",$B85=""),"",B85*'MPTO_working_2-way'!$G84)</f>
        <v>1.8846153846153844</v>
      </c>
      <c r="F85" s="30">
        <f>IF(OR($A85="",$B85=""),"",'MPTO_working_2-way'!D84)</f>
        <v>2.1338090990187331</v>
      </c>
      <c r="G85" s="32">
        <f>IF(OR($A85="",$B85=""),"",'MPTO_working_2-way'!E84)</f>
        <v>1.8819826907946497</v>
      </c>
      <c r="H85" s="30">
        <f>IF(OR($A85="",$B85=""),"",'OddsRatio_working_2-way'!M84)</f>
        <v>2.1338934190276815</v>
      </c>
      <c r="I85" s="30">
        <f>IF(OR($A85="",$B85=""),"",'OddsRatio_working_2-way'!N84)</f>
        <v>1.8819171036881968</v>
      </c>
      <c r="J85" s="30">
        <f>IF('Log_working_2-way'!$D84="","",A85^('Log_working_2-way'!$D84))</f>
        <v>2.1354221138982008</v>
      </c>
      <c r="K85" s="32">
        <f>IF('Log_working_2-way'!$D84="","",B85^('Log_working_2-way'!$D84))</f>
        <v>1.8807297195989381</v>
      </c>
      <c r="L85" s="37">
        <f t="shared" si="18"/>
        <v>0.46938775510204089</v>
      </c>
      <c r="M85" s="37">
        <f t="shared" si="19"/>
        <v>0.53061224489795922</v>
      </c>
      <c r="N85" s="38">
        <v>181</v>
      </c>
      <c r="O85" s="38">
        <f t="shared" si="20"/>
        <v>93.980769230769226</v>
      </c>
      <c r="P85" s="38">
        <f t="shared" si="21"/>
        <v>82.630434782608702</v>
      </c>
      <c r="Q85" s="38">
        <f t="shared" si="22"/>
        <v>98.369565217391298</v>
      </c>
      <c r="R85" s="38">
        <f t="shared" si="23"/>
        <v>87.019230769230759</v>
      </c>
      <c r="S85" s="39">
        <f t="shared" si="24"/>
        <v>-4.3887959866220712</v>
      </c>
      <c r="T85" s="39">
        <f t="shared" si="25"/>
        <v>-4.3887959866220569</v>
      </c>
      <c r="U85" t="s">
        <v>268</v>
      </c>
      <c r="V85" t="s">
        <v>263</v>
      </c>
      <c r="W85" t="s">
        <v>382</v>
      </c>
      <c r="X85" t="s">
        <v>440</v>
      </c>
      <c r="Y85" s="41"/>
    </row>
    <row r="86" spans="1:25" ht="15" x14ac:dyDescent="0.25">
      <c r="A86">
        <v>1.67</v>
      </c>
      <c r="B86">
        <v>2.33</v>
      </c>
      <c r="C86" s="29">
        <f t="shared" si="17"/>
        <v>2.7986944565804084E-2</v>
      </c>
      <c r="D86" s="30">
        <f>IF(OR($A86="",$B86=""),"",A86*'MPTO_working_2-way'!$G85)</f>
        <v>1.7167381974248928</v>
      </c>
      <c r="E86" s="32">
        <f>IF(OR($A86="",$B86=""),"",B86*'MPTO_working_2-way'!$G85)</f>
        <v>2.3952095808383236</v>
      </c>
      <c r="F86" s="30">
        <f>IF(OR($A86="",$B86=""),"",'MPTO_working_2-way'!D85)</f>
        <v>1.7099602293950913</v>
      </c>
      <c r="G86" s="32">
        <f>IF(OR($A86="",$B86=""),"",'MPTO_working_2-way'!E85)</f>
        <v>2.4085296029216061</v>
      </c>
      <c r="H86" s="30">
        <f>IF(OR($A86="",$B86=""),"",'OddsRatio_working_2-way'!M85)</f>
        <v>1.7097600992562489</v>
      </c>
      <c r="I86" s="30">
        <f>IF(OR($A86="",$B86=""),"",'OddsRatio_working_2-way'!N85)</f>
        <v>2.408926764195241</v>
      </c>
      <c r="J86" s="30">
        <f>IF('Log_working_2-way'!$D85="","",A86^('Log_working_2-way'!$D85))</f>
        <v>1.7066927473832643</v>
      </c>
      <c r="K86" s="32">
        <f>IF('Log_working_2-way'!$D85="","",B86^('Log_working_2-way'!$D85))</f>
        <v>2.4150421151239718</v>
      </c>
      <c r="L86" s="37">
        <f t="shared" si="18"/>
        <v>0.58250000000000002</v>
      </c>
      <c r="M86" s="37">
        <f t="shared" si="19"/>
        <v>0.41749999999999998</v>
      </c>
      <c r="N86" s="38">
        <v>182</v>
      </c>
      <c r="O86" s="38">
        <f t="shared" si="20"/>
        <v>73.017964071856298</v>
      </c>
      <c r="P86" s="38">
        <f t="shared" si="21"/>
        <v>103.88841201716738</v>
      </c>
      <c r="Q86" s="38">
        <f t="shared" si="22"/>
        <v>78.111587982832617</v>
      </c>
      <c r="R86" s="38">
        <f t="shared" si="23"/>
        <v>108.98203592814372</v>
      </c>
      <c r="S86" s="39">
        <f t="shared" si="24"/>
        <v>-5.0936239109763193</v>
      </c>
      <c r="T86" s="39">
        <f t="shared" si="25"/>
        <v>-5.0936239109763335</v>
      </c>
      <c r="U86" t="s">
        <v>264</v>
      </c>
      <c r="V86" t="s">
        <v>330</v>
      </c>
      <c r="W86" t="s">
        <v>382</v>
      </c>
      <c r="X86" t="s">
        <v>440</v>
      </c>
      <c r="Y86" s="41"/>
    </row>
    <row r="87" spans="1:25" ht="15" x14ac:dyDescent="0.25">
      <c r="A87">
        <v>1.78</v>
      </c>
      <c r="B87">
        <v>2.14</v>
      </c>
      <c r="C87" s="29">
        <f t="shared" si="17"/>
        <v>2.908747243515708E-2</v>
      </c>
      <c r="D87" s="30">
        <f>IF(OR($A87="",$B87=""),"",A87*'MPTO_working_2-way'!$G86)</f>
        <v>1.8317757009345796</v>
      </c>
      <c r="E87" s="32">
        <f>IF(OR($A87="",$B87=""),"",B87*'MPTO_working_2-way'!$G86)</f>
        <v>2.2022471910112364</v>
      </c>
      <c r="F87" s="30">
        <f>IF(OR($A87="",$B87=""),"",'MPTO_working_2-way'!D86)</f>
        <v>1.8273049985608751</v>
      </c>
      <c r="G87" s="32">
        <f>IF(OR($A87="",$B87=""),"",'MPTO_working_2-way'!E86)</f>
        <v>2.2087440565928333</v>
      </c>
      <c r="H87" s="30">
        <f>IF(OR($A87="",$B87=""),"",'OddsRatio_working_2-way'!M86)</f>
        <v>1.8271701918685113</v>
      </c>
      <c r="I87" s="30">
        <f>IF(OR($A87="",$B87=""),"",'OddsRatio_working_2-way'!N86)</f>
        <v>2.2089410496539781</v>
      </c>
      <c r="J87" s="30">
        <f>IF('Log_working_2-way'!$D86="","",A87^('Log_working_2-way'!$D86))</f>
        <v>1.8251471689098502</v>
      </c>
      <c r="K87" s="32">
        <f>IF('Log_working_2-way'!$D86="","",B87^('Log_working_2-way'!$D86))</f>
        <v>2.2119050245559748</v>
      </c>
      <c r="L87" s="37">
        <f t="shared" si="18"/>
        <v>0.54591836734693866</v>
      </c>
      <c r="M87" s="37">
        <f t="shared" si="19"/>
        <v>0.45408163265306112</v>
      </c>
      <c r="N87" s="38">
        <v>183</v>
      </c>
      <c r="O87" s="38">
        <f t="shared" si="20"/>
        <v>80.191011235955074</v>
      </c>
      <c r="P87" s="38">
        <f t="shared" si="21"/>
        <v>97.485981308411212</v>
      </c>
      <c r="Q87" s="38">
        <f t="shared" si="22"/>
        <v>85.514018691588788</v>
      </c>
      <c r="R87" s="38">
        <f t="shared" si="23"/>
        <v>102.80898876404495</v>
      </c>
      <c r="S87" s="39">
        <f t="shared" si="24"/>
        <v>-5.3230074556337144</v>
      </c>
      <c r="T87" s="39">
        <f t="shared" si="25"/>
        <v>-5.3230074556337428</v>
      </c>
      <c r="U87" t="s">
        <v>337</v>
      </c>
      <c r="V87" t="s">
        <v>335</v>
      </c>
      <c r="W87" t="s">
        <v>382</v>
      </c>
      <c r="X87" t="s">
        <v>440</v>
      </c>
      <c r="Y87" s="41"/>
    </row>
    <row r="88" spans="1:25" ht="15" x14ac:dyDescent="0.25">
      <c r="A88">
        <v>1.87</v>
      </c>
      <c r="B88">
        <v>2.04</v>
      </c>
      <c r="C88" s="29">
        <f t="shared" si="17"/>
        <v>2.4955436720142554E-2</v>
      </c>
      <c r="D88" s="30">
        <f>IF(OR($A88="",$B88=""),"",A88*'MPTO_working_2-way'!$G87)</f>
        <v>1.9166666666666667</v>
      </c>
      <c r="E88" s="32">
        <f>IF(OR($A88="",$B88=""),"",B88*'MPTO_working_2-way'!$G87)</f>
        <v>2.0909090909090908</v>
      </c>
      <c r="F88" s="30">
        <f>IF(OR($A88="",$B88=""),"",'MPTO_working_2-way'!D87)</f>
        <v>1.9146757679180888</v>
      </c>
      <c r="G88" s="32">
        <f>IF(OR($A88="",$B88=""),"",'MPTO_working_2-way'!E87)</f>
        <v>2.0932835820895521</v>
      </c>
      <c r="H88" s="30">
        <f>IF(OR($A88="",$B88=""),"",'OddsRatio_working_2-way'!M87)</f>
        <v>1.9146247654303168</v>
      </c>
      <c r="I88" s="30">
        <f>IF(OR($A88="",$B88=""),"",'OddsRatio_working_2-way'!N87)</f>
        <v>2.0933445471810685</v>
      </c>
      <c r="J88" s="30">
        <f>IF('Log_working_2-way'!$D87="","",A88^('Log_working_2-way'!$D87))</f>
        <v>1.9137261145840778</v>
      </c>
      <c r="K88" s="32">
        <f>IF('Log_working_2-way'!$D87="","",B88^('Log_working_2-way'!$D87))</f>
        <v>2.0944198529941209</v>
      </c>
      <c r="L88" s="37">
        <f t="shared" si="18"/>
        <v>0.52173913043478259</v>
      </c>
      <c r="M88" s="37">
        <f t="shared" si="19"/>
        <v>0.47826086956521741</v>
      </c>
      <c r="N88" s="38">
        <v>184</v>
      </c>
      <c r="O88" s="38">
        <f t="shared" si="20"/>
        <v>85.604278074866315</v>
      </c>
      <c r="P88" s="38">
        <f t="shared" si="21"/>
        <v>93.803921568627459</v>
      </c>
      <c r="Q88" s="38">
        <f t="shared" si="22"/>
        <v>90.196078431372541</v>
      </c>
      <c r="R88" s="38">
        <f t="shared" si="23"/>
        <v>98.395721925133671</v>
      </c>
      <c r="S88" s="39">
        <f t="shared" si="24"/>
        <v>-4.5918003565062264</v>
      </c>
      <c r="T88" s="39">
        <f t="shared" si="25"/>
        <v>-4.5918003565062122</v>
      </c>
      <c r="U88" t="s">
        <v>365</v>
      </c>
      <c r="V88" t="s">
        <v>334</v>
      </c>
      <c r="W88" t="s">
        <v>382</v>
      </c>
      <c r="X88" t="s">
        <v>440</v>
      </c>
      <c r="Y88" s="41"/>
    </row>
    <row r="89" spans="1:25" ht="15" x14ac:dyDescent="0.25">
      <c r="A89">
        <v>1.42</v>
      </c>
      <c r="B89">
        <v>2.96</v>
      </c>
      <c r="C89" s="29">
        <f t="shared" si="17"/>
        <v>4.2063189950513946E-2</v>
      </c>
      <c r="D89" s="30">
        <f>IF(OR($A89="",$B89=""),"",A89*'MPTO_working_2-way'!$G88)</f>
        <v>1.4797297297297298</v>
      </c>
      <c r="E89" s="32">
        <f>IF(OR($A89="",$B89=""),"",B89*'MPTO_working_2-way'!$G88)</f>
        <v>3.0845070422535215</v>
      </c>
      <c r="F89" s="30">
        <f>IF(OR($A89="",$B89=""),"",'MPTO_working_2-way'!D88)</f>
        <v>1.4637136091377629</v>
      </c>
      <c r="G89" s="32">
        <f>IF(OR($A89="",$B89=""),"",'MPTO_working_2-way'!E88)</f>
        <v>3.1565034544908381</v>
      </c>
      <c r="H89" s="30">
        <f>IF(OR($A89="",$B89=""),"",'OddsRatio_working_2-way'!M88)</f>
        <v>1.4629100498862757</v>
      </c>
      <c r="I89" s="30">
        <f>IF(OR($A89="",$B89=""),"",'OddsRatio_working_2-way'!N88)</f>
        <v>3.1602468994692869</v>
      </c>
      <c r="J89" s="30">
        <f>IF('Log_working_2-way'!$D88="","",A89^('Log_working_2-way'!$D88))</f>
        <v>1.4555282691061644</v>
      </c>
      <c r="K89" s="32">
        <f>IF('Log_working_2-way'!$D88="","",B89^('Log_working_2-way'!$D88))</f>
        <v>3.1952534404945467</v>
      </c>
      <c r="L89" s="37">
        <f t="shared" si="18"/>
        <v>0.67579908675799083</v>
      </c>
      <c r="M89" s="37">
        <f t="shared" si="19"/>
        <v>0.32420091324200911</v>
      </c>
      <c r="N89" s="38">
        <v>185</v>
      </c>
      <c r="O89" s="38">
        <f t="shared" si="20"/>
        <v>54.718309859154928</v>
      </c>
      <c r="P89" s="38">
        <f t="shared" si="21"/>
        <v>122.5</v>
      </c>
      <c r="Q89" s="38">
        <f t="shared" si="22"/>
        <v>62.5</v>
      </c>
      <c r="R89" s="38">
        <f t="shared" si="23"/>
        <v>130.28169014084509</v>
      </c>
      <c r="S89" s="39">
        <f t="shared" si="24"/>
        <v>-7.7816901408450718</v>
      </c>
      <c r="T89" s="39">
        <f t="shared" si="25"/>
        <v>-7.781690140845086</v>
      </c>
      <c r="U89" t="s">
        <v>410</v>
      </c>
      <c r="V89" t="s">
        <v>411</v>
      </c>
      <c r="W89" t="s">
        <v>384</v>
      </c>
      <c r="X89" t="s">
        <v>440</v>
      </c>
      <c r="Y89" s="41"/>
    </row>
    <row r="90" spans="1:25" ht="15" x14ac:dyDescent="0.25">
      <c r="A90">
        <v>1.74</v>
      </c>
      <c r="B90">
        <v>2.17</v>
      </c>
      <c r="C90" s="29">
        <f t="shared" si="17"/>
        <v>3.5542136765718491E-2</v>
      </c>
      <c r="D90" s="30">
        <f>IF(OR($A90="",$B90=""),"",A90*'MPTO_working_2-way'!$G89)</f>
        <v>1.8018433179723501</v>
      </c>
      <c r="E90" s="32">
        <f>IF(OR($A90="",$B90=""),"",B90*'MPTO_working_2-way'!$G89)</f>
        <v>2.2471264367816088</v>
      </c>
      <c r="F90" s="30">
        <f>IF(OR($A90="",$B90=""),"",'MPTO_working_2-way'!D89)</f>
        <v>1.7955204717295163</v>
      </c>
      <c r="G90" s="32">
        <f>IF(OR($A90="",$B90=""),"",'MPTO_working_2-way'!E89)</f>
        <v>2.2570386753541753</v>
      </c>
      <c r="H90" s="30">
        <f>IF(OR($A90="",$B90=""),"",'OddsRatio_working_2-way'!M89)</f>
        <v>1.7952852522702987</v>
      </c>
      <c r="I90" s="30">
        <f>IF(OR($A90="",$B90=""),"",'OddsRatio_working_2-way'!N89)</f>
        <v>2.2574104664273644</v>
      </c>
      <c r="J90" s="30">
        <f>IF('Log_working_2-way'!$D89="","",A90^('Log_working_2-way'!$D89))</f>
        <v>1.7924113803680148</v>
      </c>
      <c r="K90" s="32">
        <f>IF('Log_working_2-way'!$D89="","",B90^('Log_working_2-way'!$D89))</f>
        <v>2.2619707702020815</v>
      </c>
      <c r="L90" s="37">
        <f t="shared" si="18"/>
        <v>0.55498721227621484</v>
      </c>
      <c r="M90" s="37">
        <f t="shared" si="19"/>
        <v>0.44501278772378522</v>
      </c>
      <c r="N90" s="38">
        <v>186</v>
      </c>
      <c r="O90" s="38">
        <f t="shared" si="20"/>
        <v>79.10344827586205</v>
      </c>
      <c r="P90" s="38">
        <f t="shared" si="21"/>
        <v>100.28571428571429</v>
      </c>
      <c r="Q90" s="38">
        <f t="shared" si="22"/>
        <v>85.714285714285708</v>
      </c>
      <c r="R90" s="38">
        <f t="shared" si="23"/>
        <v>106.89655172413792</v>
      </c>
      <c r="S90" s="39">
        <f t="shared" si="24"/>
        <v>-6.6108374384236583</v>
      </c>
      <c r="T90" s="39">
        <f t="shared" si="25"/>
        <v>-6.6108374384236299</v>
      </c>
      <c r="U90" t="s">
        <v>412</v>
      </c>
      <c r="V90" t="s">
        <v>413</v>
      </c>
      <c r="W90" t="s">
        <v>384</v>
      </c>
      <c r="X90" t="s">
        <v>440</v>
      </c>
      <c r="Y90" s="41"/>
    </row>
    <row r="91" spans="1:25" ht="15" x14ac:dyDescent="0.25">
      <c r="A91">
        <v>2.08</v>
      </c>
      <c r="B91">
        <v>1.81</v>
      </c>
      <c r="C91" s="29">
        <f t="shared" si="17"/>
        <v>3.3255418614534626E-2</v>
      </c>
      <c r="D91" s="30">
        <f>IF(OR($A91="",$B91=""),"",A91*'MPTO_working_2-way'!$G90)</f>
        <v>2.1491712707182322</v>
      </c>
      <c r="E91" s="32">
        <f>IF(OR($A91="",$B91=""),"",B91*'MPTO_working_2-way'!$G90)</f>
        <v>1.8701923076923077</v>
      </c>
      <c r="F91" s="30">
        <f>IF(OR($A91="",$B91=""),"",'MPTO_working_2-way'!D90)</f>
        <v>2.1545152798443401</v>
      </c>
      <c r="G91" s="32">
        <f>IF(OR($A91="",$B91=""),"",'MPTO_working_2-way'!E90)</f>
        <v>1.8661643699811639</v>
      </c>
      <c r="H91" s="30">
        <f>IF(OR($A91="",$B91=""),"",'OddsRatio_working_2-way'!M90)</f>
        <v>2.1547005383792519</v>
      </c>
      <c r="I91" s="30">
        <f>IF(OR($A91="",$B91=""),"",'OddsRatio_working_2-way'!N90)</f>
        <v>1.8660254037844384</v>
      </c>
      <c r="J91" s="30">
        <f>IF('Log_working_2-way'!$D90="","",A91^('Log_working_2-way'!$D90))</f>
        <v>2.1571440120474694</v>
      </c>
      <c r="K91" s="32">
        <f>IF('Log_working_2-way'!$D90="","",B91^('Log_working_2-way'!$D90))</f>
        <v>1.8641966683390954</v>
      </c>
      <c r="L91" s="37">
        <f t="shared" si="18"/>
        <v>0.46529562982005135</v>
      </c>
      <c r="M91" s="37">
        <f t="shared" si="19"/>
        <v>0.53470437017994854</v>
      </c>
      <c r="N91" s="38">
        <v>187</v>
      </c>
      <c r="O91" s="38">
        <f t="shared" si="20"/>
        <v>97.096153846153854</v>
      </c>
      <c r="P91" s="38">
        <f t="shared" si="21"/>
        <v>83.685082872928191</v>
      </c>
      <c r="Q91" s="38">
        <f t="shared" si="22"/>
        <v>103.31491712707182</v>
      </c>
      <c r="R91" s="38">
        <f t="shared" si="23"/>
        <v>89.903846153846146</v>
      </c>
      <c r="S91" s="39">
        <f t="shared" si="24"/>
        <v>-6.2187632809179689</v>
      </c>
      <c r="T91" s="39">
        <f t="shared" si="25"/>
        <v>-6.2187632809179547</v>
      </c>
      <c r="U91" t="s">
        <v>414</v>
      </c>
      <c r="V91" t="s">
        <v>415</v>
      </c>
      <c r="W91" t="s">
        <v>384</v>
      </c>
      <c r="X91" t="s">
        <v>440</v>
      </c>
      <c r="Y91" s="41"/>
    </row>
    <row r="92" spans="1:25" ht="15" x14ac:dyDescent="0.25">
      <c r="A92">
        <v>1.43</v>
      </c>
      <c r="B92">
        <v>2.94</v>
      </c>
      <c r="C92" s="29">
        <f t="shared" si="17"/>
        <v>3.9436753722468021E-2</v>
      </c>
      <c r="D92" s="30">
        <f>IF(OR($A92="",$B92=""),"",A92*'MPTO_working_2-way'!$G91)</f>
        <v>1.4863945578231292</v>
      </c>
      <c r="E92" s="32">
        <f>IF(OR($A92="",$B92=""),"",B92*'MPTO_working_2-way'!$G91)</f>
        <v>3.0559440559440558</v>
      </c>
      <c r="F92" s="30">
        <f>IF(OR($A92="",$B92=""),"",'MPTO_working_2-way'!D91)</f>
        <v>1.4714920723810856</v>
      </c>
      <c r="G92" s="32">
        <f>IF(OR($A92="",$B92=""),"",'MPTO_working_2-way'!E91)</f>
        <v>3.1209264345631356</v>
      </c>
      <c r="H92" s="30">
        <f>IF(OR($A92="",$B92=""),"",'OddsRatio_working_2-way'!M91)</f>
        <v>1.4707966488156881</v>
      </c>
      <c r="I92" s="30">
        <f>IF(OR($A92="",$B92=""),"",'OddsRatio_working_2-way'!N91)</f>
        <v>3.1240592993079885</v>
      </c>
      <c r="J92" s="30">
        <f>IF('Log_working_2-way'!$D91="","",A92^('Log_working_2-way'!$D91))</f>
        <v>1.4639393471161111</v>
      </c>
      <c r="K92" s="32">
        <f>IF('Log_working_2-way'!$D91="","",B92^('Log_working_2-way'!$D91))</f>
        <v>3.1554541692031357</v>
      </c>
      <c r="L92" s="37">
        <f t="shared" si="18"/>
        <v>0.67276887871853552</v>
      </c>
      <c r="M92" s="37">
        <f t="shared" si="19"/>
        <v>0.32723112128146453</v>
      </c>
      <c r="N92" s="38">
        <v>188</v>
      </c>
      <c r="O92" s="38">
        <f t="shared" si="20"/>
        <v>56.531468531468519</v>
      </c>
      <c r="P92" s="38">
        <f t="shared" si="21"/>
        <v>124.05442176870748</v>
      </c>
      <c r="Q92" s="38">
        <f t="shared" si="22"/>
        <v>63.945578231292515</v>
      </c>
      <c r="R92" s="38">
        <f t="shared" si="23"/>
        <v>131.46853146853149</v>
      </c>
      <c r="S92" s="39">
        <f t="shared" si="24"/>
        <v>-7.4141096998239959</v>
      </c>
      <c r="T92" s="39">
        <f t="shared" si="25"/>
        <v>-7.4141096998240101</v>
      </c>
      <c r="U92" t="s">
        <v>416</v>
      </c>
      <c r="V92" t="s">
        <v>417</v>
      </c>
      <c r="W92" t="s">
        <v>384</v>
      </c>
      <c r="X92" t="s">
        <v>440</v>
      </c>
      <c r="Y92" s="41"/>
    </row>
    <row r="93" spans="1:25" ht="15" x14ac:dyDescent="0.25">
      <c r="A93">
        <v>2.25</v>
      </c>
      <c r="B93">
        <v>1.69</v>
      </c>
      <c r="C93" s="29">
        <f t="shared" si="17"/>
        <v>3.6160420775805502E-2</v>
      </c>
      <c r="D93" s="30">
        <f>IF(OR($A93="",$B93=""),"",A93*'MPTO_working_2-way'!$G92)</f>
        <v>2.3313609467455625</v>
      </c>
      <c r="E93" s="32">
        <f>IF(OR($A93="",$B93=""),"",B93*'MPTO_working_2-way'!$G92)</f>
        <v>1.7511111111111113</v>
      </c>
      <c r="F93" s="30">
        <f>IF(OR($A93="",$B93=""),"",'MPTO_working_2-way'!D92)</f>
        <v>2.3454124903623752</v>
      </c>
      <c r="G93" s="32">
        <f>IF(OR($A93="",$B93=""),"",'MPTO_working_2-way'!E92)</f>
        <v>1.7432664756446994</v>
      </c>
      <c r="H93" s="30">
        <f>IF(OR($A93="",$B93=""),"",'OddsRatio_working_2-way'!M92)</f>
        <v>2.3459547551454145</v>
      </c>
      <c r="I93" s="30">
        <f>IF(OR($A93="",$B93=""),"",'OddsRatio_working_2-way'!N92)</f>
        <v>1.7429670248402687</v>
      </c>
      <c r="J93" s="30">
        <f>IF('Log_working_2-way'!$D92="","",A93^('Log_working_2-way'!$D92))</f>
        <v>2.3524481110664444</v>
      </c>
      <c r="K93" s="32">
        <f>IF('Log_working_2-way'!$D92="","",B93^('Log_working_2-way'!$D92))</f>
        <v>1.7393999014212567</v>
      </c>
      <c r="L93" s="37">
        <f t="shared" si="18"/>
        <v>0.42893401015228422</v>
      </c>
      <c r="M93" s="37">
        <f t="shared" si="19"/>
        <v>0.57106598984771573</v>
      </c>
      <c r="N93" s="38">
        <v>189</v>
      </c>
      <c r="O93" s="38">
        <f t="shared" si="20"/>
        <v>105</v>
      </c>
      <c r="P93" s="38">
        <f t="shared" si="21"/>
        <v>77.16568047337276</v>
      </c>
      <c r="Q93" s="38">
        <f t="shared" si="22"/>
        <v>111.83431952662723</v>
      </c>
      <c r="R93" s="38">
        <f t="shared" si="23"/>
        <v>84</v>
      </c>
      <c r="S93" s="39">
        <f t="shared" si="24"/>
        <v>-6.8343195266272261</v>
      </c>
      <c r="T93" s="39">
        <f t="shared" si="25"/>
        <v>-6.8343195266272403</v>
      </c>
      <c r="U93" t="s">
        <v>284</v>
      </c>
      <c r="V93" t="s">
        <v>348</v>
      </c>
      <c r="W93" t="s">
        <v>378</v>
      </c>
      <c r="X93" t="s">
        <v>440</v>
      </c>
      <c r="Y93" s="41"/>
    </row>
    <row r="94" spans="1:25" ht="15" x14ac:dyDescent="0.25">
      <c r="A94">
        <v>1.61</v>
      </c>
      <c r="B94">
        <v>2.41</v>
      </c>
      <c r="C94" s="29">
        <f t="shared" si="17"/>
        <v>3.6055771758459754E-2</v>
      </c>
      <c r="D94" s="30">
        <f>IF(OR($A94="",$B94=""),"",A94*'MPTO_working_2-way'!$G93)</f>
        <v>1.6680497925311204</v>
      </c>
      <c r="E94" s="32">
        <f>IF(OR($A94="",$B94=""),"",B94*'MPTO_working_2-way'!$G93)</f>
        <v>2.4968944099378882</v>
      </c>
      <c r="F94" s="30">
        <f>IF(OR($A94="",$B94=""),"",'MPTO_working_2-way'!D93)</f>
        <v>1.6581269630990791</v>
      </c>
      <c r="G94" s="32">
        <f>IF(OR($A94="",$B94=""),"",'MPTO_working_2-way'!E93)</f>
        <v>2.5194636537774748</v>
      </c>
      <c r="H94" s="30">
        <f>IF(OR($A94="",$B94=""),"",'OddsRatio_working_2-way'!M93)</f>
        <v>1.6577416768573945</v>
      </c>
      <c r="I94" s="30">
        <f>IF(OR($A94="",$B94=""),"",'OddsRatio_working_2-way'!N93)</f>
        <v>2.5203537120802069</v>
      </c>
      <c r="J94" s="30">
        <f>IF('Log_working_2-way'!$D93="","",A94^('Log_working_2-way'!$D93))</f>
        <v>1.6532248225535031</v>
      </c>
      <c r="K94" s="32">
        <f>IF('Log_working_2-way'!$D93="","",B94^('Log_working_2-way'!$D93))</f>
        <v>2.5308665033437969</v>
      </c>
      <c r="L94" s="37">
        <f t="shared" si="18"/>
        <v>0.59950248756218905</v>
      </c>
      <c r="M94" s="37">
        <f t="shared" si="19"/>
        <v>0.40049751243781095</v>
      </c>
      <c r="N94" s="38">
        <v>190</v>
      </c>
      <c r="O94" s="38">
        <f t="shared" si="20"/>
        <v>71.987577639751564</v>
      </c>
      <c r="P94" s="38">
        <f t="shared" si="21"/>
        <v>111.16182572614109</v>
      </c>
      <c r="Q94" s="38">
        <f t="shared" si="22"/>
        <v>78.838174273858911</v>
      </c>
      <c r="R94" s="38">
        <f t="shared" si="23"/>
        <v>118.01242236024844</v>
      </c>
      <c r="S94" s="39">
        <f t="shared" si="24"/>
        <v>-6.8505966341073474</v>
      </c>
      <c r="T94" s="39">
        <f t="shared" si="25"/>
        <v>-6.8505966341073474</v>
      </c>
      <c r="U94" t="s">
        <v>177</v>
      </c>
      <c r="V94" t="s">
        <v>289</v>
      </c>
      <c r="W94" t="s">
        <v>378</v>
      </c>
      <c r="X94" t="s">
        <v>440</v>
      </c>
      <c r="Y94" s="41"/>
    </row>
    <row r="95" spans="1:25" ht="15" x14ac:dyDescent="0.25">
      <c r="A95">
        <v>2.35</v>
      </c>
      <c r="B95">
        <v>1.65</v>
      </c>
      <c r="C95" s="29">
        <f t="shared" si="17"/>
        <v>3.1592520954223158E-2</v>
      </c>
      <c r="D95" s="30">
        <f>IF(OR($A95="",$B95=""),"",A95*'MPTO_working_2-way'!$G94)</f>
        <v>2.4242424242424243</v>
      </c>
      <c r="E95" s="32">
        <f>IF(OR($A95="",$B95=""),"",B95*'MPTO_working_2-way'!$G94)</f>
        <v>1.7021276595744681</v>
      </c>
      <c r="F95" s="30">
        <f>IF(OR($A95="",$B95=""),"",'MPTO_working_2-way'!D94)</f>
        <v>2.4405979543666407</v>
      </c>
      <c r="G95" s="32">
        <f>IF(OR($A95="",$B95=""),"",'MPTO_working_2-way'!E94)</f>
        <v>1.6941561987984708</v>
      </c>
      <c r="H95" s="30">
        <f>IF(OR($A95="",$B95=""),"",'OddsRatio_working_2-way'!M94)</f>
        <v>2.4411533842457849</v>
      </c>
      <c r="I95" s="30">
        <f>IF(OR($A95="",$B95=""),"",'OddsRatio_working_2-way'!N94)</f>
        <v>1.6938886664887112</v>
      </c>
      <c r="J95" s="30">
        <f>IF('Log_working_2-way'!$D94="","",A95^('Log_working_2-way'!$D94))</f>
        <v>2.4487037782009757</v>
      </c>
      <c r="K95" s="32">
        <f>IF('Log_working_2-way'!$D94="","",B95^('Log_working_2-way'!$D94))</f>
        <v>1.6902722385674813</v>
      </c>
      <c r="L95" s="37">
        <f t="shared" si="18"/>
        <v>0.41249999999999998</v>
      </c>
      <c r="M95" s="37">
        <f t="shared" si="19"/>
        <v>0.58750000000000002</v>
      </c>
      <c r="N95" s="38">
        <v>191</v>
      </c>
      <c r="O95" s="38">
        <f t="shared" si="20"/>
        <v>109.72340425531915</v>
      </c>
      <c r="P95" s="38">
        <f t="shared" si="21"/>
        <v>75.242424242424235</v>
      </c>
      <c r="Q95" s="38">
        <f t="shared" si="22"/>
        <v>115.75757575757576</v>
      </c>
      <c r="R95" s="38">
        <f t="shared" si="23"/>
        <v>81.276595744680847</v>
      </c>
      <c r="S95" s="39">
        <f t="shared" si="24"/>
        <v>-6.034171502256612</v>
      </c>
      <c r="T95" s="39">
        <f t="shared" si="25"/>
        <v>-6.034171502256612</v>
      </c>
      <c r="U95" t="s">
        <v>370</v>
      </c>
      <c r="V95" t="s">
        <v>346</v>
      </c>
      <c r="W95" t="s">
        <v>378</v>
      </c>
      <c r="X95" t="s">
        <v>440</v>
      </c>
      <c r="Y95" s="41"/>
    </row>
    <row r="96" spans="1:25" ht="15" x14ac:dyDescent="0.25">
      <c r="A96">
        <v>2.09</v>
      </c>
      <c r="B96">
        <v>1.8</v>
      </c>
      <c r="C96" s="29">
        <f t="shared" si="17"/>
        <v>3.4024455077086735E-2</v>
      </c>
      <c r="D96" s="30">
        <f>IF(OR($A96="",$B96=""),"",A96*'MPTO_working_2-way'!$G95)</f>
        <v>2.161111111111111</v>
      </c>
      <c r="E96" s="32">
        <f>IF(OR($A96="",$B96=""),"",B96*'MPTO_working_2-way'!$G95)</f>
        <v>1.8612440191387563</v>
      </c>
      <c r="F96" s="30">
        <f>IF(OR($A96="",$B96=""),"",'MPTO_working_2-way'!D95)</f>
        <v>2.1670506912442398</v>
      </c>
      <c r="G96" s="32">
        <f>IF(OR($A96="",$B96=""),"",'MPTO_working_2-way'!E95)</f>
        <v>1.8568608094768018</v>
      </c>
      <c r="H96" s="30">
        <f>IF(OR($A96="",$B96=""),"",'OddsRatio_working_2-way'!M95)</f>
        <v>2.1672617529928755</v>
      </c>
      <c r="I96" s="30">
        <f>IF(OR($A96="",$B96=""),"",'OddsRatio_working_2-way'!N95)</f>
        <v>1.8567058737562385</v>
      </c>
      <c r="J96" s="30">
        <f>IF('Log_working_2-way'!$D95="","",A96^('Log_working_2-way'!$D95))</f>
        <v>2.1699807722915003</v>
      </c>
      <c r="K96" s="32">
        <f>IF('Log_working_2-way'!$D95="","",B96^('Log_working_2-way'!$D95))</f>
        <v>1.8547149010332622</v>
      </c>
      <c r="L96" s="37">
        <f t="shared" si="18"/>
        <v>0.46272493573264784</v>
      </c>
      <c r="M96" s="37">
        <f t="shared" si="19"/>
        <v>0.53727506426735205</v>
      </c>
      <c r="N96" s="38">
        <v>192</v>
      </c>
      <c r="O96" s="38">
        <f t="shared" si="20"/>
        <v>100.13397129186603</v>
      </c>
      <c r="P96" s="38">
        <f t="shared" si="21"/>
        <v>85.333333333333343</v>
      </c>
      <c r="Q96" s="38">
        <f t="shared" si="22"/>
        <v>106.66666666666667</v>
      </c>
      <c r="R96" s="38">
        <f t="shared" si="23"/>
        <v>91.866028708133982</v>
      </c>
      <c r="S96" s="39">
        <f t="shared" si="24"/>
        <v>-6.5326953748006389</v>
      </c>
      <c r="T96" s="39">
        <f t="shared" si="25"/>
        <v>-6.5326953748006389</v>
      </c>
      <c r="U96" t="s">
        <v>286</v>
      </c>
      <c r="V96" t="s">
        <v>351</v>
      </c>
      <c r="W96" t="s">
        <v>378</v>
      </c>
      <c r="X96" t="s">
        <v>440</v>
      </c>
      <c r="Y96" s="41"/>
    </row>
    <row r="97" spans="1:25" ht="15" x14ac:dyDescent="0.25">
      <c r="A97">
        <v>1.76</v>
      </c>
      <c r="B97">
        <v>2.16</v>
      </c>
      <c r="C97" s="29">
        <f t="shared" si="17"/>
        <v>3.1144781144781142E-2</v>
      </c>
      <c r="D97" s="30">
        <f>IF(OR($A97="",$B97=""),"",A97*'MPTO_working_2-way'!$G96)</f>
        <v>1.8148148148148149</v>
      </c>
      <c r="E97" s="32">
        <f>IF(OR($A97="",$B97=""),"",B97*'MPTO_working_2-way'!$G96)</f>
        <v>2.2272727272727275</v>
      </c>
      <c r="F97" s="30">
        <f>IF(OR($A97="",$B97=""),"",'MPTO_working_2-way'!D96)</f>
        <v>1.8095963442498098</v>
      </c>
      <c r="G97" s="32">
        <f>IF(OR($A97="",$B97=""),"",'MPTO_working_2-way'!E96)</f>
        <v>2.235183443085607</v>
      </c>
      <c r="H97" s="30">
        <f>IF(OR($A97="",$B97=""),"",'OddsRatio_working_2-way'!M96)</f>
        <v>1.8094272134003797</v>
      </c>
      <c r="I97" s="30">
        <f>IF(OR($A97="",$B97=""),"",'OddsRatio_working_2-way'!N96)</f>
        <v>2.2354415362426847</v>
      </c>
      <c r="J97" s="30">
        <f>IF('Log_working_2-way'!$D96="","",A97^('Log_working_2-way'!$D96))</f>
        <v>1.8070624804765649</v>
      </c>
      <c r="K97" s="32">
        <f>IF('Log_working_2-way'!$D96="","",B97^('Log_working_2-way'!$D96))</f>
        <v>2.2390614409549543</v>
      </c>
      <c r="L97" s="37">
        <f t="shared" si="18"/>
        <v>0.55102040816326525</v>
      </c>
      <c r="M97" s="37">
        <f t="shared" si="19"/>
        <v>0.44897959183673464</v>
      </c>
      <c r="N97" s="38">
        <v>193</v>
      </c>
      <c r="O97" s="38">
        <f t="shared" si="20"/>
        <v>83.340909090909108</v>
      </c>
      <c r="P97" s="38">
        <f t="shared" si="21"/>
        <v>103.64814814814817</v>
      </c>
      <c r="Q97" s="38">
        <f t="shared" si="22"/>
        <v>89.351851851851848</v>
      </c>
      <c r="R97" s="38">
        <f t="shared" si="23"/>
        <v>109.65909090909092</v>
      </c>
      <c r="S97" s="39">
        <f t="shared" si="24"/>
        <v>-6.0109427609427399</v>
      </c>
      <c r="T97" s="39">
        <f t="shared" si="25"/>
        <v>-6.0109427609427541</v>
      </c>
      <c r="U97" t="s">
        <v>418</v>
      </c>
      <c r="V97" t="s">
        <v>419</v>
      </c>
      <c r="W97" t="s">
        <v>443</v>
      </c>
      <c r="X97" t="s">
        <v>440</v>
      </c>
      <c r="Y97" s="41"/>
    </row>
    <row r="98" spans="1:25" ht="15" x14ac:dyDescent="0.25">
      <c r="A98">
        <v>2.6</v>
      </c>
      <c r="B98">
        <v>1.54</v>
      </c>
      <c r="C98" s="29">
        <f t="shared" si="17"/>
        <v>3.3966033966033926E-2</v>
      </c>
      <c r="D98" s="30">
        <f>IF(OR($A98="",$B98=""),"",A98*'MPTO_working_2-way'!$G97)</f>
        <v>2.6883116883116882</v>
      </c>
      <c r="E98" s="32">
        <f>IF(OR($A98="",$B98=""),"",B98*'MPTO_working_2-way'!$G97)</f>
        <v>1.5923076923076922</v>
      </c>
      <c r="F98" s="30">
        <f>IF(OR($A98="",$B98=""),"",'MPTO_working_2-way'!D97)</f>
        <v>2.7201086956521738</v>
      </c>
      <c r="G98" s="32">
        <f>IF(OR($A98="",$B98=""),"",'MPTO_working_2-way'!E97)</f>
        <v>1.5813586097946286</v>
      </c>
      <c r="H98" s="30">
        <f>IF(OR($A98="",$B98=""),"",'OddsRatio_working_2-way'!M97)</f>
        <v>2.7213259316477414</v>
      </c>
      <c r="I98" s="30">
        <f>IF(OR($A98="",$B98=""),"",'OddsRatio_working_2-way'!N97)</f>
        <v>1.5809475019311128</v>
      </c>
      <c r="J98" s="30">
        <f>IF('Log_working_2-way'!$D97="","",A98^('Log_working_2-way'!$D97))</f>
        <v>2.7362430303283927</v>
      </c>
      <c r="K98" s="32">
        <f>IF('Log_working_2-way'!$D97="","",B98^('Log_working_2-way'!$D97))</f>
        <v>1.5759562356951364</v>
      </c>
      <c r="L98" s="37">
        <f t="shared" si="18"/>
        <v>0.37198067632850246</v>
      </c>
      <c r="M98" s="37">
        <f t="shared" si="19"/>
        <v>0.6280193236714976</v>
      </c>
      <c r="N98" s="38">
        <v>194</v>
      </c>
      <c r="O98" s="38">
        <f t="shared" si="20"/>
        <v>119.38461538461539</v>
      </c>
      <c r="P98" s="38">
        <f t="shared" si="21"/>
        <v>68.025974025974023</v>
      </c>
      <c r="Q98" s="38">
        <f t="shared" si="22"/>
        <v>125.97402597402598</v>
      </c>
      <c r="R98" s="38">
        <f t="shared" si="23"/>
        <v>74.615384615384613</v>
      </c>
      <c r="S98" s="39">
        <f t="shared" si="24"/>
        <v>-6.5894105894105905</v>
      </c>
      <c r="T98" s="39">
        <f t="shared" si="25"/>
        <v>-6.5894105894105905</v>
      </c>
      <c r="U98" t="s">
        <v>420</v>
      </c>
      <c r="V98" t="s">
        <v>421</v>
      </c>
      <c r="W98" t="s">
        <v>443</v>
      </c>
      <c r="X98" t="s">
        <v>440</v>
      </c>
      <c r="Y98" s="41"/>
    </row>
    <row r="99" spans="1:25" ht="15" x14ac:dyDescent="0.25">
      <c r="A99">
        <v>2.84</v>
      </c>
      <c r="B99">
        <v>1.47</v>
      </c>
      <c r="C99" s="29">
        <f t="shared" si="17"/>
        <v>3.2384784899875507E-2</v>
      </c>
      <c r="D99" s="30">
        <f>IF(OR($A99="",$B99=""),"",A99*'MPTO_working_2-way'!$G98)</f>
        <v>2.9319727891156462</v>
      </c>
      <c r="E99" s="32">
        <f>IF(OR($A99="",$B99=""),"",B99*'MPTO_working_2-way'!$G98)</f>
        <v>1.517605633802817</v>
      </c>
      <c r="F99" s="30">
        <f>IF(OR($A99="",$B99=""),"",'MPTO_working_2-way'!D98)</f>
        <v>2.9768967484312605</v>
      </c>
      <c r="G99" s="32">
        <f>IF(OR($A99="",$B99=""),"",'MPTO_working_2-way'!E98)</f>
        <v>1.5058433126532969</v>
      </c>
      <c r="H99" s="30">
        <f>IF(OR($A99="",$B99=""),"",'OddsRatio_working_2-way'!M98)</f>
        <v>2.9786090106489649</v>
      </c>
      <c r="I99" s="30">
        <f>IF(OR($A99="",$B99=""),"",'OddsRatio_working_2-way'!N98)</f>
        <v>1.5054055625027252</v>
      </c>
      <c r="J99" s="30">
        <f>IF('Log_working_2-way'!$D98="","",A99^('Log_working_2-way'!$D98))</f>
        <v>2.9999077866819808</v>
      </c>
      <c r="K99" s="32">
        <f>IF('Log_working_2-way'!$D98="","",B99^('Log_working_2-way'!$D98))</f>
        <v>1.500023054392376</v>
      </c>
      <c r="L99" s="37">
        <f t="shared" si="18"/>
        <v>0.34106728538283065</v>
      </c>
      <c r="M99" s="37">
        <f t="shared" si="19"/>
        <v>0.65893271461716929</v>
      </c>
      <c r="N99" s="38">
        <v>195</v>
      </c>
      <c r="O99" s="38">
        <f t="shared" si="20"/>
        <v>126.33802816901408</v>
      </c>
      <c r="P99" s="38">
        <f t="shared" si="21"/>
        <v>62.346938775510189</v>
      </c>
      <c r="Q99" s="38">
        <f t="shared" si="22"/>
        <v>132.65306122448979</v>
      </c>
      <c r="R99" s="38">
        <f t="shared" si="23"/>
        <v>68.661971830985919</v>
      </c>
      <c r="S99" s="39">
        <f t="shared" si="24"/>
        <v>-6.315033055475709</v>
      </c>
      <c r="T99" s="39">
        <f t="shared" si="25"/>
        <v>-6.3150330554757304</v>
      </c>
      <c r="U99" t="s">
        <v>422</v>
      </c>
      <c r="V99" t="s">
        <v>423</v>
      </c>
      <c r="W99" t="s">
        <v>443</v>
      </c>
      <c r="X99" t="s">
        <v>440</v>
      </c>
      <c r="Y99" s="41"/>
    </row>
    <row r="100" spans="1:25" ht="15" x14ac:dyDescent="0.25">
      <c r="A100">
        <v>2.4700000000000002</v>
      </c>
      <c r="B100">
        <v>1.59</v>
      </c>
      <c r="C100" s="29">
        <f t="shared" si="17"/>
        <v>3.37891172052045E-2</v>
      </c>
      <c r="D100" s="30">
        <f>IF(OR($A100="",$B100=""),"",A100*'MPTO_working_2-way'!$G99)</f>
        <v>2.5534591194968552</v>
      </c>
      <c r="E100" s="32">
        <f>IF(OR($A100="",$B100=""),"",B100*'MPTO_working_2-way'!$G99)</f>
        <v>1.6437246963562753</v>
      </c>
      <c r="F100" s="30">
        <f>IF(OR($A100="",$B100=""),"",'MPTO_working_2-way'!D99)</f>
        <v>2.5775604633610079</v>
      </c>
      <c r="G100" s="32">
        <f>IF(OR($A100="",$B100=""),"",'MPTO_working_2-way'!E99)</f>
        <v>1.6338901254342355</v>
      </c>
      <c r="H100" s="30">
        <f>IF(OR($A100="",$B100=""),"",'OddsRatio_working_2-way'!M99)</f>
        <v>2.5784566588059405</v>
      </c>
      <c r="I100" s="30">
        <f>IF(OR($A100="",$B100=""),"",'OddsRatio_working_2-way'!N99)</f>
        <v>1.6335302236023845</v>
      </c>
      <c r="J100" s="30">
        <f>IF('Log_working_2-way'!$D99="","",A100^('Log_working_2-way'!$D99))</f>
        <v>2.5896826442672194</v>
      </c>
      <c r="K100" s="32">
        <f>IF('Log_working_2-way'!$D99="","",B100^('Log_working_2-way'!$D99))</f>
        <v>1.6290563739914652</v>
      </c>
      <c r="L100" s="37">
        <f t="shared" si="18"/>
        <v>0.39162561576354682</v>
      </c>
      <c r="M100" s="37">
        <f t="shared" si="19"/>
        <v>0.60837438423645318</v>
      </c>
      <c r="N100" s="38">
        <v>196</v>
      </c>
      <c r="O100" s="38">
        <f t="shared" si="20"/>
        <v>116.64777327935225</v>
      </c>
      <c r="P100" s="38">
        <f t="shared" si="21"/>
        <v>72.729559748427704</v>
      </c>
      <c r="Q100" s="38">
        <f t="shared" si="22"/>
        <v>123.27044025157232</v>
      </c>
      <c r="R100" s="38">
        <f t="shared" si="23"/>
        <v>79.352226720647778</v>
      </c>
      <c r="S100" s="39">
        <f t="shared" si="24"/>
        <v>-6.6226669722200739</v>
      </c>
      <c r="T100" s="39">
        <f t="shared" si="25"/>
        <v>-6.6226669722200739</v>
      </c>
      <c r="U100" t="s">
        <v>424</v>
      </c>
      <c r="V100" t="s">
        <v>425</v>
      </c>
      <c r="W100" t="s">
        <v>443</v>
      </c>
      <c r="X100" t="s">
        <v>440</v>
      </c>
      <c r="Y100" s="41"/>
    </row>
    <row r="101" spans="1:25" s="35" customFormat="1" ht="15" x14ac:dyDescent="0.25">
      <c r="A101">
        <v>2.1800000000000002</v>
      </c>
      <c r="B101">
        <v>1.67</v>
      </c>
      <c r="C101" s="29">
        <f t="shared" si="17"/>
        <v>5.7517991539856039E-2</v>
      </c>
      <c r="D101" s="30">
        <f>IF(OR($A101="",$B101=""),"",A101*'MPTO_working_2-way'!$G100)</f>
        <v>2.3053892215568865</v>
      </c>
      <c r="E101" s="32">
        <f>IF(OR($A101="",$B101=""),"",B101*'MPTO_working_2-way'!$G100)</f>
        <v>1.7660550458715596</v>
      </c>
      <c r="F101" s="30">
        <f>IF(OR($A101="",$B101=""),"",'MPTO_working_2-way'!D100)</f>
        <v>2.3258161374816329</v>
      </c>
      <c r="G101" s="32">
        <f>IF(OR($A101="",$B101=""),"",'MPTO_working_2-way'!E100)</f>
        <v>1.754252397243772</v>
      </c>
      <c r="H101" s="30">
        <f>IF(OR($A101="",$B101=""),"",'OddsRatio_working_2-way'!M100)</f>
        <v>2.327099856774443</v>
      </c>
      <c r="I101" s="30">
        <f>IF(OR($A101="",$B101=""),"",'OddsRatio_working_2-way'!N100)</f>
        <v>1.7535228000329461</v>
      </c>
      <c r="J101" s="30">
        <f>IF('Log_working_2-way'!$D100="","",A101^('Log_working_2-way'!$D100))</f>
        <v>2.3367577330696232</v>
      </c>
      <c r="K101" s="32">
        <f>IF('Log_working_2-way'!$D100="","",B101^('Log_working_2-way'!$D100))</f>
        <v>1.748078709595247</v>
      </c>
      <c r="L101" s="37">
        <f t="shared" si="18"/>
        <v>0.43376623376623369</v>
      </c>
      <c r="M101" s="37">
        <f t="shared" si="19"/>
        <v>0.5662337662337662</v>
      </c>
      <c r="N101" s="38">
        <v>197</v>
      </c>
      <c r="O101" s="38">
        <f t="shared" si="20"/>
        <v>106.63302752293579</v>
      </c>
      <c r="P101" s="38">
        <f t="shared" si="21"/>
        <v>79.035928143712582</v>
      </c>
      <c r="Q101" s="38">
        <f t="shared" si="22"/>
        <v>117.96407185628743</v>
      </c>
      <c r="R101" s="38">
        <f t="shared" si="23"/>
        <v>90.366972477064209</v>
      </c>
      <c r="S101" s="39">
        <f t="shared" si="24"/>
        <v>-11.331044333351642</v>
      </c>
      <c r="T101" s="39">
        <f t="shared" si="25"/>
        <v>-11.331044333351628</v>
      </c>
      <c r="U101" t="s">
        <v>130</v>
      </c>
      <c r="V101" t="s">
        <v>392</v>
      </c>
      <c r="W101" t="s">
        <v>165</v>
      </c>
      <c r="X101" t="s">
        <v>440</v>
      </c>
      <c r="Y101" s="41"/>
    </row>
    <row r="102" spans="1:25" ht="15" x14ac:dyDescent="0.25">
      <c r="A102">
        <v>2.31</v>
      </c>
      <c r="B102">
        <v>1.6</v>
      </c>
      <c r="C102" s="29">
        <f t="shared" si="17"/>
        <v>5.7900432900432897E-2</v>
      </c>
      <c r="D102" s="30">
        <f>IF(OR($A102="",$B102=""),"",A102*'MPTO_working_2-way'!$G101)</f>
        <v>2.4437500000000001</v>
      </c>
      <c r="E102" s="32">
        <f>IF(OR($A102="",$B102=""),"",B102*'MPTO_working_2-way'!$G101)</f>
        <v>1.6926406926406927</v>
      </c>
      <c r="F102" s="30">
        <f>IF(OR($A102="",$B102=""),"",'MPTO_working_2-way'!D101)</f>
        <v>2.475552578700603</v>
      </c>
      <c r="G102" s="32">
        <f>IF(OR($A102="",$B102=""),"",'MPTO_working_2-way'!E101)</f>
        <v>1.6777122106218794</v>
      </c>
      <c r="H102" s="30">
        <f>IF(OR($A102="",$B102=""),"",'OddsRatio_working_2-way'!M101)</f>
        <v>2.4776106839534338</v>
      </c>
      <c r="I102" s="30">
        <f>IF(OR($A102="",$B102=""),"",'OddsRatio_working_2-way'!N101)</f>
        <v>1.6767682521924121</v>
      </c>
      <c r="J102" s="30">
        <f>IF('Log_working_2-way'!$D101="","",A102^('Log_working_2-way'!$D101))</f>
        <v>2.4927922506039937</v>
      </c>
      <c r="K102" s="32">
        <f>IF('Log_working_2-way'!$D101="","",B102^('Log_working_2-way'!$D101))</f>
        <v>1.6698855782444526</v>
      </c>
      <c r="L102" s="37">
        <f t="shared" si="18"/>
        <v>0.40920716112531969</v>
      </c>
      <c r="M102" s="37">
        <f t="shared" si="19"/>
        <v>0.59079283887468026</v>
      </c>
      <c r="N102" s="38">
        <v>198</v>
      </c>
      <c r="O102" s="38">
        <f t="shared" si="20"/>
        <v>112.28571428571428</v>
      </c>
      <c r="P102" s="38">
        <f t="shared" si="21"/>
        <v>74.25</v>
      </c>
      <c r="Q102" s="38">
        <f t="shared" si="22"/>
        <v>123.75</v>
      </c>
      <c r="R102" s="38">
        <f t="shared" si="23"/>
        <v>85.714285714285708</v>
      </c>
      <c r="S102" s="39">
        <f t="shared" si="24"/>
        <v>-11.464285714285722</v>
      </c>
      <c r="T102" s="39">
        <f t="shared" si="25"/>
        <v>-11.464285714285708</v>
      </c>
      <c r="U102" t="s">
        <v>107</v>
      </c>
      <c r="V102" t="s">
        <v>400</v>
      </c>
      <c r="W102" t="s">
        <v>165</v>
      </c>
      <c r="X102" t="s">
        <v>440</v>
      </c>
      <c r="Y102" s="41"/>
    </row>
    <row r="103" spans="1:25" ht="15" x14ac:dyDescent="0.25">
      <c r="A103">
        <v>2.2400000000000002</v>
      </c>
      <c r="B103">
        <v>1.64</v>
      </c>
      <c r="C103" s="29">
        <f t="shared" si="17"/>
        <v>5.6184668989546882E-2</v>
      </c>
      <c r="D103" s="30">
        <f>IF(OR($A103="",$B103=""),"",A103*'MPTO_working_2-way'!$G102)</f>
        <v>2.3658536585365852</v>
      </c>
      <c r="E103" s="32">
        <f>IF(OR($A103="",$B103=""),"",B103*'MPTO_working_2-way'!$G102)</f>
        <v>1.7321428571428568</v>
      </c>
      <c r="F103" s="30">
        <f>IF(OR($A103="",$B103=""),"",'MPTO_working_2-way'!D102)</f>
        <v>2.3904216553878186</v>
      </c>
      <c r="G103" s="32">
        <f>IF(OR($A103="",$B103=""),"",'MPTO_working_2-way'!E102)</f>
        <v>1.7192062897791085</v>
      </c>
      <c r="H103" s="30">
        <f>IF(OR($A103="",$B103=""),"",'OddsRatio_working_2-way'!M102)</f>
        <v>2.3919410907075047</v>
      </c>
      <c r="I103" s="30">
        <f>IF(OR($A103="",$B103=""),"",'OddsRatio_working_2-way'!N102)</f>
        <v>1.7184212081070993</v>
      </c>
      <c r="J103" s="30">
        <f>IF('Log_working_2-way'!$D102="","",A103^('Log_working_2-way'!$D102))</f>
        <v>2.4035837279292371</v>
      </c>
      <c r="K103" s="32">
        <f>IF('Log_working_2-way'!$D102="","",B103^('Log_working_2-way'!$D102))</f>
        <v>1.7124619501479812</v>
      </c>
      <c r="L103" s="37">
        <f t="shared" si="18"/>
        <v>0.42268041237113402</v>
      </c>
      <c r="M103" s="37">
        <f t="shared" si="19"/>
        <v>0.57731958762886615</v>
      </c>
      <c r="N103" s="38">
        <v>199</v>
      </c>
      <c r="O103" s="38">
        <f t="shared" si="20"/>
        <v>110.16071428571431</v>
      </c>
      <c r="P103" s="38">
        <f t="shared" si="21"/>
        <v>77.658536585365823</v>
      </c>
      <c r="Q103" s="38">
        <f t="shared" si="22"/>
        <v>121.34146341463415</v>
      </c>
      <c r="R103" s="38">
        <f t="shared" si="23"/>
        <v>88.839285714285708</v>
      </c>
      <c r="S103" s="39">
        <f t="shared" si="24"/>
        <v>-11.180749128919842</v>
      </c>
      <c r="T103" s="39">
        <f t="shared" si="25"/>
        <v>-11.180749128919885</v>
      </c>
      <c r="U103" t="s">
        <v>129</v>
      </c>
      <c r="V103" t="s">
        <v>391</v>
      </c>
      <c r="W103" t="s">
        <v>165</v>
      </c>
      <c r="X103" t="s">
        <v>440</v>
      </c>
      <c r="Y103" s="41"/>
    </row>
    <row r="104" spans="1:25" ht="15" x14ac:dyDescent="0.25">
      <c r="A104">
        <v>2.0299999999999998</v>
      </c>
      <c r="B104">
        <v>1.78</v>
      </c>
      <c r="C104" s="29">
        <f t="shared" si="17"/>
        <v>5.4408590247412514E-2</v>
      </c>
      <c r="D104" s="30">
        <f>IF(OR($A104="",$B104=""),"",A104*'MPTO_working_2-way'!$G103)</f>
        <v>2.1404494382022472</v>
      </c>
      <c r="E104" s="32">
        <f>IF(OR($A104="",$B104=""),"",B104*'MPTO_working_2-way'!$G103)</f>
        <v>1.8768472906403944</v>
      </c>
      <c r="F104" s="30">
        <f>IF(OR($A104="",$B104=""),"",'MPTO_working_2-way'!D103)</f>
        <v>2.1486590949634299</v>
      </c>
      <c r="G104" s="32">
        <f>IF(OR($A104="",$B104=""),"",'MPTO_working_2-way'!E103)</f>
        <v>1.8705803178547395</v>
      </c>
      <c r="H104" s="30">
        <f>IF(OR($A104="",$B104=""),"",'OddsRatio_working_2-way'!M103)</f>
        <v>2.149135684117772</v>
      </c>
      <c r="I104" s="30">
        <f>IF(OR($A104="",$B104=""),"",'OddsRatio_working_2-way'!N103)</f>
        <v>1.8702192559338466</v>
      </c>
      <c r="J104" s="30">
        <f>IF('Log_working_2-way'!$D103="","",A104^('Log_working_2-way'!$D103))</f>
        <v>2.1529670782097097</v>
      </c>
      <c r="K104" s="32">
        <f>IF('Log_working_2-way'!$D103="","",B104^('Log_working_2-way'!$D103))</f>
        <v>1.8673274535737974</v>
      </c>
      <c r="L104" s="37">
        <f t="shared" si="18"/>
        <v>0.46719160104986879</v>
      </c>
      <c r="M104" s="37">
        <f t="shared" si="19"/>
        <v>0.53280839895013121</v>
      </c>
      <c r="N104" s="38">
        <v>200</v>
      </c>
      <c r="O104" s="38">
        <f t="shared" si="20"/>
        <v>101.47783251231526</v>
      </c>
      <c r="P104" s="38">
        <f t="shared" si="21"/>
        <v>87.640449438202253</v>
      </c>
      <c r="Q104" s="38">
        <f t="shared" si="22"/>
        <v>112.35955056179776</v>
      </c>
      <c r="R104" s="38">
        <f t="shared" si="23"/>
        <v>98.52216748768474</v>
      </c>
      <c r="S104" s="39">
        <f t="shared" si="24"/>
        <v>-10.881718049482501</v>
      </c>
      <c r="T104" s="39">
        <f t="shared" si="25"/>
        <v>-10.881718049482487</v>
      </c>
      <c r="U104" t="s">
        <v>393</v>
      </c>
      <c r="V104" t="s">
        <v>127</v>
      </c>
      <c r="W104" t="s">
        <v>165</v>
      </c>
      <c r="X104" t="s">
        <v>440</v>
      </c>
      <c r="Y104" s="41"/>
    </row>
    <row r="105" spans="1:25" ht="15" x14ac:dyDescent="0.25">
      <c r="A105">
        <v>1.75</v>
      </c>
      <c r="B105">
        <v>2.06</v>
      </c>
      <c r="C105" s="29">
        <f t="shared" si="17"/>
        <v>5.6865464632454898E-2</v>
      </c>
      <c r="D105" s="30">
        <f>IF(OR($A105="",$B105=""),"",A105*'MPTO_working_2-way'!$G104)</f>
        <v>1.849514563106796</v>
      </c>
      <c r="E105" s="32">
        <f>IF(OR($A105="",$B105=""),"",B105*'MPTO_working_2-way'!$G104)</f>
        <v>2.177142857142857</v>
      </c>
      <c r="F105" s="30">
        <f>IF(OR($A105="",$B105=""),"",'MPTO_working_2-way'!D104)</f>
        <v>1.8416347381864622</v>
      </c>
      <c r="G105" s="32">
        <f>IF(OR($A105="",$B105=""),"",'MPTO_working_2-way'!E104)</f>
        <v>2.1881638846737479</v>
      </c>
      <c r="H105" s="30">
        <f>IF(OR($A105="",$B105=""),"",'OddsRatio_working_2-way'!M104)</f>
        <v>1.8411582311380661</v>
      </c>
      <c r="I105" s="30">
        <f>IF(OR($A105="",$B105=""),"",'OddsRatio_working_2-way'!N104)</f>
        <v>2.1888369666751335</v>
      </c>
      <c r="J105" s="30">
        <f>IF('Log_working_2-way'!$D104="","",A105^('Log_working_2-way'!$D104))</f>
        <v>1.8375183228246377</v>
      </c>
      <c r="K105" s="32">
        <f>IF('Log_working_2-way'!$D104="","",B105^('Log_working_2-way'!$D104))</f>
        <v>2.1940037283297991</v>
      </c>
      <c r="L105" s="37">
        <f t="shared" si="18"/>
        <v>0.54068241469816281</v>
      </c>
      <c r="M105" s="37">
        <f t="shared" si="19"/>
        <v>0.45931758530183731</v>
      </c>
      <c r="N105" s="38">
        <v>201</v>
      </c>
      <c r="O105" s="38">
        <f t="shared" si="20"/>
        <v>86.142857142857139</v>
      </c>
      <c r="P105" s="38">
        <f t="shared" si="21"/>
        <v>103.42718446601943</v>
      </c>
      <c r="Q105" s="38">
        <f t="shared" si="22"/>
        <v>97.572815533980588</v>
      </c>
      <c r="R105" s="38">
        <f t="shared" si="23"/>
        <v>114.85714285714285</v>
      </c>
      <c r="S105" s="39">
        <f t="shared" si="24"/>
        <v>-11.429958391123449</v>
      </c>
      <c r="T105" s="39">
        <f t="shared" si="25"/>
        <v>-11.429958391123421</v>
      </c>
      <c r="U105" t="s">
        <v>135</v>
      </c>
      <c r="V105" t="s">
        <v>131</v>
      </c>
      <c r="W105" t="s">
        <v>167</v>
      </c>
      <c r="X105" t="s">
        <v>440</v>
      </c>
      <c r="Y105" s="41"/>
    </row>
    <row r="106" spans="1:25" ht="15" x14ac:dyDescent="0.25">
      <c r="A106">
        <v>1.77</v>
      </c>
      <c r="B106">
        <v>2.0299999999999998</v>
      </c>
      <c r="C106" s="29">
        <f t="shared" si="17"/>
        <v>5.7582588850852989E-2</v>
      </c>
      <c r="D106" s="30">
        <f>IF(OR($A106="",$B106=""),"",A106*'MPTO_working_2-way'!$G105)</f>
        <v>1.8719211822660098</v>
      </c>
      <c r="E106" s="32">
        <f>IF(OR($A106="",$B106=""),"",B106*'MPTO_working_2-way'!$G105)</f>
        <v>2.1468926553672314</v>
      </c>
      <c r="F106" s="30">
        <f>IF(OR($A106="",$B106=""),"",'MPTO_working_2-way'!D105)</f>
        <v>1.8650437310217747</v>
      </c>
      <c r="G106" s="32">
        <f>IF(OR($A106="",$B106=""),"",'MPTO_working_2-way'!E105)</f>
        <v>2.1560109207644533</v>
      </c>
      <c r="H106" s="30">
        <f>IF(OR($A106="",$B106=""),"",'OddsRatio_working_2-way'!M105)</f>
        <v>1.8646229325746457</v>
      </c>
      <c r="I106" s="30">
        <f>IF(OR($A106="",$B106=""),"",'OddsRatio_working_2-way'!N105)</f>
        <v>2.1565735331842664</v>
      </c>
      <c r="J106" s="30">
        <f>IF('Log_working_2-way'!$D105="","",A106^('Log_working_2-way'!$D105))</f>
        <v>1.8614421384872226</v>
      </c>
      <c r="K106" s="32">
        <f>IF('Log_working_2-way'!$D105="","",B106^('Log_working_2-way'!$D105))</f>
        <v>2.1608440721892874</v>
      </c>
      <c r="L106" s="37">
        <f t="shared" si="18"/>
        <v>0.53421052631578947</v>
      </c>
      <c r="M106" s="37">
        <f t="shared" si="19"/>
        <v>0.46578947368421059</v>
      </c>
      <c r="N106" s="38">
        <v>202</v>
      </c>
      <c r="O106" s="38">
        <f t="shared" si="20"/>
        <v>87.875706214689274</v>
      </c>
      <c r="P106" s="38">
        <f t="shared" si="21"/>
        <v>102.49261083743841</v>
      </c>
      <c r="Q106" s="38">
        <f t="shared" si="22"/>
        <v>99.507389162561594</v>
      </c>
      <c r="R106" s="38">
        <f t="shared" si="23"/>
        <v>114.12429378531074</v>
      </c>
      <c r="S106" s="39">
        <f t="shared" si="24"/>
        <v>-11.631682947872321</v>
      </c>
      <c r="T106" s="39">
        <f t="shared" si="25"/>
        <v>-11.631682947872335</v>
      </c>
      <c r="U106" t="s">
        <v>140</v>
      </c>
      <c r="V106" t="s">
        <v>137</v>
      </c>
      <c r="W106" t="s">
        <v>167</v>
      </c>
      <c r="X106" t="s">
        <v>440</v>
      </c>
      <c r="Y106" s="41"/>
    </row>
    <row r="107" spans="1:25" ht="15" x14ac:dyDescent="0.25">
      <c r="A107">
        <v>1.83</v>
      </c>
      <c r="B107">
        <v>2</v>
      </c>
      <c r="C107" s="29">
        <f t="shared" si="17"/>
        <v>4.644808743169393E-2</v>
      </c>
      <c r="D107" s="30">
        <f>IF(OR($A107="",$B107=""),"",A107*'MPTO_working_2-way'!$G106)</f>
        <v>1.915</v>
      </c>
      <c r="E107" s="32">
        <f>IF(OR($A107="",$B107=""),"",B107*'MPTO_working_2-way'!$G106)</f>
        <v>2.0928961748633879</v>
      </c>
      <c r="F107" s="30">
        <f>IF(OR($A107="",$B107=""),"",'MPTO_working_2-way'!D106)</f>
        <v>1.9112271540469974</v>
      </c>
      <c r="G107" s="32">
        <f>IF(OR($A107="",$B107=""),"",'MPTO_working_2-way'!E106)</f>
        <v>2.0974212034383952</v>
      </c>
      <c r="H107" s="30">
        <f>IF(OR($A107="",$B107=""),"",'OddsRatio_working_2-way'!M106)</f>
        <v>1.9110433579144297</v>
      </c>
      <c r="I107" s="30">
        <f>IF(OR($A107="",$B107=""),"",'OddsRatio_working_2-way'!N106)</f>
        <v>2.0976425998969033</v>
      </c>
      <c r="J107" s="30">
        <f>IF('Log_working_2-way'!$D106="","",A107^('Log_working_2-way'!$D106))</f>
        <v>1.9093113656463092</v>
      </c>
      <c r="K107" s="32">
        <f>IF('Log_working_2-way'!$D106="","",B107^('Log_working_2-way'!$D106))</f>
        <v>2.0997333122397319</v>
      </c>
      <c r="L107" s="37">
        <f t="shared" si="18"/>
        <v>0.5221932114882506</v>
      </c>
      <c r="M107" s="37">
        <f t="shared" si="19"/>
        <v>0.47780678851174935</v>
      </c>
      <c r="N107" s="38">
        <v>203</v>
      </c>
      <c r="O107" s="38">
        <f t="shared" si="20"/>
        <v>92.071038251366119</v>
      </c>
      <c r="P107" s="38">
        <f t="shared" si="21"/>
        <v>101.5</v>
      </c>
      <c r="Q107" s="38">
        <f t="shared" si="22"/>
        <v>101.5</v>
      </c>
      <c r="R107" s="38">
        <f t="shared" si="23"/>
        <v>110.92896174863387</v>
      </c>
      <c r="S107" s="39">
        <f t="shared" si="24"/>
        <v>-9.4289617486338813</v>
      </c>
      <c r="T107" s="39">
        <f t="shared" si="25"/>
        <v>-9.428961748633867</v>
      </c>
      <c r="U107" t="s">
        <v>138</v>
      </c>
      <c r="V107" t="s">
        <v>133</v>
      </c>
      <c r="W107" t="s">
        <v>167</v>
      </c>
      <c r="X107" t="s">
        <v>440</v>
      </c>
      <c r="Y107" s="41"/>
    </row>
    <row r="108" spans="1:25" ht="15" x14ac:dyDescent="0.25">
      <c r="A108">
        <v>1.92</v>
      </c>
      <c r="B108">
        <v>1.9</v>
      </c>
      <c r="C108" s="29">
        <f t="shared" si="17"/>
        <v>4.7149122807017552E-2</v>
      </c>
      <c r="D108" s="30">
        <f>IF(OR($A108="",$B108=""),"",A108*'MPTO_working_2-way'!$G107)</f>
        <v>2.0105263157894737</v>
      </c>
      <c r="E108" s="32">
        <f>IF(OR($A108="",$B108=""),"",B108*'MPTO_working_2-way'!$G107)</f>
        <v>1.9895833333333333</v>
      </c>
      <c r="F108" s="30">
        <f>IF(OR($A108="",$B108=""),"",'MPTO_working_2-way'!D107)</f>
        <v>2.0110253583241455</v>
      </c>
      <c r="G108" s="32">
        <f>IF(OR($A108="",$B108=""),"",'MPTO_working_2-way'!E107)</f>
        <v>1.9890948745910577</v>
      </c>
      <c r="H108" s="30">
        <f>IF(OR($A108="",$B108=""),"",'OddsRatio_working_2-way'!M107)</f>
        <v>2.0110500592068727</v>
      </c>
      <c r="I108" s="30">
        <f>IF(OR($A108="",$B108=""),"",'OddsRatio_working_2-way'!N107)</f>
        <v>1.9890707100936806</v>
      </c>
      <c r="J108" s="30">
        <f>IF('Log_working_2-way'!$D107="","",A108^('Log_working_2-way'!$D107))</f>
        <v>2.0112800109902316</v>
      </c>
      <c r="K108" s="32">
        <f>IF('Log_working_2-way'!$D107="","",B108^('Log_working_2-way'!$D107))</f>
        <v>1.9888458084128613</v>
      </c>
      <c r="L108" s="37">
        <f t="shared" si="18"/>
        <v>0.49738219895287955</v>
      </c>
      <c r="M108" s="37">
        <f t="shared" si="19"/>
        <v>0.50261780104712039</v>
      </c>
      <c r="N108" s="38">
        <v>204</v>
      </c>
      <c r="O108" s="38">
        <f t="shared" si="20"/>
        <v>97.750000000000014</v>
      </c>
      <c r="P108" s="38">
        <f t="shared" si="21"/>
        <v>96.631578947368396</v>
      </c>
      <c r="Q108" s="38">
        <f t="shared" si="22"/>
        <v>107.36842105263158</v>
      </c>
      <c r="R108" s="38">
        <f t="shared" si="23"/>
        <v>106.25000000000001</v>
      </c>
      <c r="S108" s="39">
        <f t="shared" si="24"/>
        <v>-9.618421052631561</v>
      </c>
      <c r="T108" s="39">
        <f t="shared" si="25"/>
        <v>-9.6184210526316178</v>
      </c>
      <c r="U108" t="s">
        <v>139</v>
      </c>
      <c r="V108" t="s">
        <v>132</v>
      </c>
      <c r="W108" t="s">
        <v>167</v>
      </c>
      <c r="X108" t="s">
        <v>440</v>
      </c>
      <c r="Y108" s="41"/>
    </row>
    <row r="109" spans="1:25" ht="15" x14ac:dyDescent="0.25">
      <c r="A109">
        <v>1.83</v>
      </c>
      <c r="B109">
        <v>2</v>
      </c>
      <c r="C109" s="29">
        <f t="shared" si="17"/>
        <v>4.644808743169393E-2</v>
      </c>
      <c r="D109" s="30">
        <f>IF(OR($A109="",$B109=""),"",A109*'MPTO_working_2-way'!$G108)</f>
        <v>1.915</v>
      </c>
      <c r="E109" s="32">
        <f>IF(OR($A109="",$B109=""),"",B109*'MPTO_working_2-way'!$G108)</f>
        <v>2.0928961748633879</v>
      </c>
      <c r="F109" s="30">
        <f>IF(OR($A109="",$B109=""),"",'MPTO_working_2-way'!D108)</f>
        <v>1.9112271540469974</v>
      </c>
      <c r="G109" s="32">
        <f>IF(OR($A109="",$B109=""),"",'MPTO_working_2-way'!E108)</f>
        <v>2.0974212034383952</v>
      </c>
      <c r="H109" s="30">
        <f>IF(OR($A109="",$B109=""),"",'OddsRatio_working_2-way'!M108)</f>
        <v>1.9110433579144297</v>
      </c>
      <c r="I109" s="30">
        <f>IF(OR($A109="",$B109=""),"",'OddsRatio_working_2-way'!N108)</f>
        <v>2.0976425998969033</v>
      </c>
      <c r="J109" s="30">
        <f>IF('Log_working_2-way'!$D108="","",A109^('Log_working_2-way'!$D108))</f>
        <v>1.9093113656463092</v>
      </c>
      <c r="K109" s="32">
        <f>IF('Log_working_2-way'!$D108="","",B109^('Log_working_2-way'!$D108))</f>
        <v>2.0997333122397319</v>
      </c>
      <c r="L109" s="37">
        <f t="shared" si="18"/>
        <v>0.5221932114882506</v>
      </c>
      <c r="M109" s="37">
        <f t="shared" si="19"/>
        <v>0.47780678851174935</v>
      </c>
      <c r="N109" s="38">
        <v>205</v>
      </c>
      <c r="O109" s="38">
        <f t="shared" si="20"/>
        <v>92.978142076502735</v>
      </c>
      <c r="P109" s="38">
        <f t="shared" si="21"/>
        <v>102.5</v>
      </c>
      <c r="Q109" s="38">
        <f t="shared" si="22"/>
        <v>102.5</v>
      </c>
      <c r="R109" s="38">
        <f t="shared" si="23"/>
        <v>112.02185792349725</v>
      </c>
      <c r="S109" s="39">
        <f t="shared" si="24"/>
        <v>-9.5218579234972651</v>
      </c>
      <c r="T109" s="39">
        <f t="shared" si="25"/>
        <v>-9.5218579234972509</v>
      </c>
      <c r="U109" t="s">
        <v>134</v>
      </c>
      <c r="V109" t="s">
        <v>136</v>
      </c>
      <c r="W109" t="s">
        <v>167</v>
      </c>
      <c r="X109" t="s">
        <v>440</v>
      </c>
      <c r="Y109" s="41"/>
    </row>
    <row r="110" spans="1:25" ht="15" x14ac:dyDescent="0.25">
      <c r="A110">
        <v>2.0299999999999998</v>
      </c>
      <c r="B110">
        <v>1.81</v>
      </c>
      <c r="C110" s="29">
        <f t="shared" si="17"/>
        <v>4.5097025283727721E-2</v>
      </c>
      <c r="D110" s="30">
        <f>IF(OR($A110="",$B110=""),"",A110*'MPTO_working_2-way'!$G109)</f>
        <v>2.1215469613259672</v>
      </c>
      <c r="E110" s="32">
        <f>IF(OR($A110="",$B110=""),"",B110*'MPTO_working_2-way'!$G109)</f>
        <v>1.8916256157635472</v>
      </c>
      <c r="F110" s="30">
        <f>IF(OR($A110="",$B110=""),"",'MPTO_working_2-way'!D109)</f>
        <v>2.1273774715571898</v>
      </c>
      <c r="G110" s="32">
        <f>IF(OR($A110="",$B110=""),"",'MPTO_working_2-way'!E109)</f>
        <v>1.8870143543127138</v>
      </c>
      <c r="H110" s="30">
        <f>IF(OR($A110="",$B110=""),"",'OddsRatio_working_2-way'!M109)</f>
        <v>2.1276546183435801</v>
      </c>
      <c r="I110" s="30">
        <f>IF(OR($A110="",$B110=""),"",'OddsRatio_working_2-way'!N109)</f>
        <v>1.8867963503478642</v>
      </c>
      <c r="J110" s="30">
        <f>IF('Log_working_2-way'!$D109="","",A110^('Log_working_2-way'!$D109))</f>
        <v>2.1303483867491475</v>
      </c>
      <c r="K110" s="32">
        <f>IF('Log_working_2-way'!$D109="","",B110^('Log_working_2-way'!$D109))</f>
        <v>1.8846829983767455</v>
      </c>
      <c r="L110" s="37">
        <f t="shared" si="18"/>
        <v>0.47135416666666657</v>
      </c>
      <c r="M110" s="37">
        <f t="shared" si="19"/>
        <v>0.52864583333333326</v>
      </c>
      <c r="N110" s="38">
        <v>206</v>
      </c>
      <c r="O110" s="38">
        <f t="shared" si="20"/>
        <v>104.52216748768471</v>
      </c>
      <c r="P110" s="38">
        <f t="shared" si="21"/>
        <v>92.187845303867419</v>
      </c>
      <c r="Q110" s="38">
        <f t="shared" si="22"/>
        <v>113.81215469613261</v>
      </c>
      <c r="R110" s="38">
        <f t="shared" si="23"/>
        <v>101.47783251231529</v>
      </c>
      <c r="S110" s="39">
        <f t="shared" si="24"/>
        <v>-9.2899872084478972</v>
      </c>
      <c r="T110" s="39">
        <f t="shared" si="25"/>
        <v>-9.2899872084478687</v>
      </c>
      <c r="U110" t="s">
        <v>101</v>
      </c>
      <c r="V110" t="s">
        <v>143</v>
      </c>
      <c r="W110" t="s">
        <v>100</v>
      </c>
      <c r="X110" t="s">
        <v>440</v>
      </c>
      <c r="Y110" s="41"/>
    </row>
    <row r="111" spans="1:25" ht="15" x14ac:dyDescent="0.25">
      <c r="A111">
        <v>2.0499999999999998</v>
      </c>
      <c r="B111">
        <v>1.76</v>
      </c>
      <c r="C111" s="29">
        <f t="shared" si="17"/>
        <v>5.598669623059882E-2</v>
      </c>
      <c r="D111" s="30">
        <f>IF(OR($A111="",$B111=""),"",A111*'MPTO_working_2-way'!$G110)</f>
        <v>2.1647727272727275</v>
      </c>
      <c r="E111" s="32">
        <f>IF(OR($A111="",$B111=""),"",B111*'MPTO_working_2-way'!$G110)</f>
        <v>1.858536585365854</v>
      </c>
      <c r="F111" s="30">
        <f>IF(OR($A111="",$B111=""),"",'MPTO_working_2-way'!D110)</f>
        <v>2.1748040988547319</v>
      </c>
      <c r="G111" s="32">
        <f>IF(OR($A111="",$B111=""),"",'MPTO_working_2-way'!E110)</f>
        <v>1.8512057465366858</v>
      </c>
      <c r="H111" s="30">
        <f>IF(OR($A111="",$B111=""),"",'OddsRatio_working_2-way'!M110)</f>
        <v>2.1754058649540684</v>
      </c>
      <c r="I111" s="30">
        <f>IF(OR($A111="",$B111=""),"",'OddsRatio_working_2-way'!N110)</f>
        <v>1.8507699593953257</v>
      </c>
      <c r="J111" s="30">
        <f>IF('Log_working_2-way'!$D110="","",A111^('Log_working_2-way'!$D110))</f>
        <v>2.1801011305976625</v>
      </c>
      <c r="K111" s="32">
        <f>IF('Log_working_2-way'!$D110="","",B111^('Log_working_2-way'!$D110))</f>
        <v>1.8473850029200891</v>
      </c>
      <c r="L111" s="37">
        <f t="shared" si="18"/>
        <v>0.46194225721784771</v>
      </c>
      <c r="M111" s="37">
        <f t="shared" si="19"/>
        <v>0.53805774278215213</v>
      </c>
      <c r="N111" s="38">
        <v>207</v>
      </c>
      <c r="O111" s="38">
        <f t="shared" si="20"/>
        <v>106.02439024390243</v>
      </c>
      <c r="P111" s="38">
        <f t="shared" si="21"/>
        <v>89.38636363636364</v>
      </c>
      <c r="Q111" s="38">
        <f t="shared" si="22"/>
        <v>117.61363636363637</v>
      </c>
      <c r="R111" s="38">
        <f t="shared" si="23"/>
        <v>100.97560975609757</v>
      </c>
      <c r="S111" s="39">
        <f t="shared" si="24"/>
        <v>-11.589246119733943</v>
      </c>
      <c r="T111" s="39">
        <f t="shared" si="25"/>
        <v>-11.589246119733929</v>
      </c>
      <c r="U111" t="s">
        <v>142</v>
      </c>
      <c r="V111" t="s">
        <v>98</v>
      </c>
      <c r="W111" t="s">
        <v>100</v>
      </c>
      <c r="X111" t="s">
        <v>440</v>
      </c>
      <c r="Y111" s="41"/>
    </row>
    <row r="112" spans="1:25" ht="15" x14ac:dyDescent="0.25">
      <c r="A112">
        <v>1.79</v>
      </c>
      <c r="B112">
        <v>2.0099999999999998</v>
      </c>
      <c r="C112" s="29">
        <f t="shared" si="17"/>
        <v>5.6171655688040278E-2</v>
      </c>
      <c r="D112" s="30">
        <f>IF(OR($A112="",$B112=""),"",A112*'MPTO_working_2-way'!$G111)</f>
        <v>1.8905472636815921</v>
      </c>
      <c r="E112" s="32">
        <f>IF(OR($A112="",$B112=""),"",B112*'MPTO_working_2-way'!$G111)</f>
        <v>2.1229050279329607</v>
      </c>
      <c r="F112" s="30">
        <f>IF(OR($A112="",$B112=""),"",'MPTO_working_2-way'!D111)</f>
        <v>1.8847533984651248</v>
      </c>
      <c r="G112" s="32">
        <f>IF(OR($A112="",$B112=""),"",'MPTO_working_2-way'!E111)</f>
        <v>2.1302584445957544</v>
      </c>
      <c r="H112" s="30">
        <f>IF(OR($A112="",$B112=""),"",'OddsRatio_working_2-way'!M111)</f>
        <v>1.884408399904582</v>
      </c>
      <c r="I112" s="30">
        <f>IF(OR($A112="",$B112=""),"",'OddsRatio_working_2-way'!N111)</f>
        <v>2.1306993467134521</v>
      </c>
      <c r="J112" s="30">
        <f>IF('Log_working_2-way'!$D111="","",A112^('Log_working_2-way'!$D111))</f>
        <v>1.8817300657088789</v>
      </c>
      <c r="K112" s="32">
        <f>IF('Log_working_2-way'!$D111="","",B112^('Log_working_2-way'!$D111))</f>
        <v>2.1341339474384169</v>
      </c>
      <c r="L112" s="37">
        <f t="shared" si="18"/>
        <v>0.52894736842105261</v>
      </c>
      <c r="M112" s="37">
        <f t="shared" si="19"/>
        <v>0.47105263157894744</v>
      </c>
      <c r="N112" s="38">
        <v>208</v>
      </c>
      <c r="O112" s="38">
        <f t="shared" si="20"/>
        <v>91.798882681564237</v>
      </c>
      <c r="P112" s="38">
        <f t="shared" si="21"/>
        <v>104.51741293532336</v>
      </c>
      <c r="Q112" s="38">
        <f t="shared" si="22"/>
        <v>103.48258706467664</v>
      </c>
      <c r="R112" s="38">
        <f t="shared" si="23"/>
        <v>116.20111731843575</v>
      </c>
      <c r="S112" s="39">
        <f t="shared" si="24"/>
        <v>-11.683704383112399</v>
      </c>
      <c r="T112" s="39">
        <f t="shared" si="25"/>
        <v>-11.683704383112385</v>
      </c>
      <c r="U112" t="s">
        <v>102</v>
      </c>
      <c r="V112" t="s">
        <v>99</v>
      </c>
      <c r="W112" t="s">
        <v>100</v>
      </c>
      <c r="X112" t="s">
        <v>440</v>
      </c>
      <c r="Y112" s="41"/>
    </row>
    <row r="113" spans="1:25" s="35" customFormat="1" ht="15" x14ac:dyDescent="0.25">
      <c r="A113">
        <v>1.97</v>
      </c>
      <c r="B113">
        <v>1.85</v>
      </c>
      <c r="C113" s="29">
        <f t="shared" si="17"/>
        <v>4.8154753738510081E-2</v>
      </c>
      <c r="D113" s="30">
        <f>IF(OR($A113="",$B113=""),"",A113*'MPTO_working_2-way'!$G112)</f>
        <v>2.0648648648648646</v>
      </c>
      <c r="E113" s="32">
        <f>IF(OR($A113="",$B113=""),"",B113*'MPTO_working_2-way'!$G112)</f>
        <v>1.9390862944162437</v>
      </c>
      <c r="F113" s="30">
        <f>IF(OR($A113="",$B113=""),"",'MPTO_working_2-way'!D112)</f>
        <v>2.0680947652149242</v>
      </c>
      <c r="G113" s="32">
        <f>IF(OR($A113="",$B113=""),"",'MPTO_working_2-way'!E112)</f>
        <v>1.9362465134812061</v>
      </c>
      <c r="H113" s="30">
        <f>IF(OR($A113="",$B113=""),"",'OddsRatio_working_2-way'!M112)</f>
        <v>2.0682586159672365</v>
      </c>
      <c r="I113" s="30">
        <f>IF(OR($A113="",$B113=""),"",'OddsRatio_working_2-way'!N112)</f>
        <v>1.936102910899125</v>
      </c>
      <c r="J113" s="30">
        <f>IF('Log_working_2-way'!$D112="","",A113^('Log_working_2-way'!$D112))</f>
        <v>2.0697515219465816</v>
      </c>
      <c r="K113" s="32">
        <f>IF('Log_working_2-way'!$D112="","",B113^('Log_working_2-way'!$D112))</f>
        <v>1.9347965200176827</v>
      </c>
      <c r="L113" s="37">
        <f t="shared" si="18"/>
        <v>0.48429319371727753</v>
      </c>
      <c r="M113" s="37">
        <f t="shared" si="19"/>
        <v>0.51570680628272247</v>
      </c>
      <c r="N113" s="38">
        <v>209</v>
      </c>
      <c r="O113" s="38">
        <f t="shared" si="20"/>
        <v>102.90862944162437</v>
      </c>
      <c r="P113" s="38">
        <f t="shared" si="21"/>
        <v>96.027027027027032</v>
      </c>
      <c r="Q113" s="38">
        <f t="shared" si="22"/>
        <v>112.97297297297295</v>
      </c>
      <c r="R113" s="38">
        <f t="shared" si="23"/>
        <v>106.09137055837563</v>
      </c>
      <c r="S113" s="39">
        <f t="shared" si="24"/>
        <v>-10.064343531348584</v>
      </c>
      <c r="T113" s="39">
        <f t="shared" si="25"/>
        <v>-10.064343531348598</v>
      </c>
      <c r="U113" t="s">
        <v>141</v>
      </c>
      <c r="V113" t="s">
        <v>109</v>
      </c>
      <c r="W113" t="s">
        <v>100</v>
      </c>
      <c r="X113" t="s">
        <v>440</v>
      </c>
      <c r="Y113" s="41"/>
    </row>
    <row r="114" spans="1:25" ht="15" x14ac:dyDescent="0.25">
      <c r="A114">
        <v>2.19</v>
      </c>
      <c r="B114">
        <v>1.7</v>
      </c>
      <c r="C114" s="29">
        <f t="shared" si="17"/>
        <v>4.485629868385721E-2</v>
      </c>
      <c r="D114" s="30">
        <f>IF(OR($A114="",$B114=""),"",A114*'MPTO_working_2-way'!$G113)</f>
        <v>2.2882352941176474</v>
      </c>
      <c r="E114" s="32">
        <f>IF(OR($A114="",$B114=""),"",B114*'MPTO_working_2-way'!$G113)</f>
        <v>1.7762557077625571</v>
      </c>
      <c r="F114" s="30">
        <f>IF(OR($A114="",$B114=""),"",'MPTO_working_2-way'!D113)</f>
        <v>2.3031240334055059</v>
      </c>
      <c r="G114" s="32">
        <f>IF(OR($A114="",$B114=""),"",'MPTO_working_2-way'!E113)</f>
        <v>1.7673866603370521</v>
      </c>
      <c r="H114" s="30">
        <f>IF(OR($A114="",$B114=""),"",'OddsRatio_working_2-way'!M113)</f>
        <v>2.3038404810405297</v>
      </c>
      <c r="I114" s="30">
        <f>IF(OR($A114="",$B114=""),"",'OddsRatio_working_2-way'!N113)</f>
        <v>1.7669649888473706</v>
      </c>
      <c r="J114" s="30">
        <f>IF('Log_working_2-way'!$D113="","",A114^('Log_working_2-way'!$D113))</f>
        <v>2.3107731259333391</v>
      </c>
      <c r="K114" s="32">
        <f>IF('Log_working_2-way'!$D113="","",B114^('Log_working_2-way'!$D113))</f>
        <v>1.7629085310147883</v>
      </c>
      <c r="L114" s="37">
        <f t="shared" si="18"/>
        <v>0.43701799485861176</v>
      </c>
      <c r="M114" s="37">
        <f t="shared" si="19"/>
        <v>0.56298200514138819</v>
      </c>
      <c r="N114" s="38">
        <v>210</v>
      </c>
      <c r="O114" s="38">
        <f t="shared" si="20"/>
        <v>114.10958904109589</v>
      </c>
      <c r="P114" s="38">
        <f t="shared" si="21"/>
        <v>86.470588235294116</v>
      </c>
      <c r="Q114" s="38">
        <f t="shared" si="22"/>
        <v>123.52941176470588</v>
      </c>
      <c r="R114" s="38">
        <f t="shared" si="23"/>
        <v>95.890410958904113</v>
      </c>
      <c r="S114" s="39">
        <f t="shared" si="24"/>
        <v>-9.4198227236099967</v>
      </c>
      <c r="T114" s="39">
        <f t="shared" si="25"/>
        <v>-9.4198227236099967</v>
      </c>
      <c r="U114" t="s">
        <v>145</v>
      </c>
      <c r="V114" t="s">
        <v>157</v>
      </c>
      <c r="W114" t="s">
        <v>166</v>
      </c>
      <c r="X114" t="s">
        <v>440</v>
      </c>
      <c r="Y114" s="41"/>
    </row>
    <row r="115" spans="1:25" ht="15" x14ac:dyDescent="0.25">
      <c r="A115">
        <v>2.04</v>
      </c>
      <c r="B115">
        <v>1.86</v>
      </c>
      <c r="C115" s="29">
        <f t="shared" si="17"/>
        <v>2.7830487033523088E-2</v>
      </c>
      <c r="D115" s="30">
        <f>IF(OR($A115="",$B115=""),"",A115*'MPTO_working_2-way'!$G114)</f>
        <v>2.096774193548387</v>
      </c>
      <c r="E115" s="32">
        <f>IF(OR($A115="",$B115=""),"",B115*'MPTO_working_2-way'!$G114)</f>
        <v>1.911764705882353</v>
      </c>
      <c r="F115" s="30">
        <f>IF(OR($A115="",$B115=""),"",'MPTO_working_2-way'!D114)</f>
        <v>2.0996015936254984</v>
      </c>
      <c r="G115" s="32">
        <f>IF(OR($A115="",$B115=""),"",'MPTO_working_2-way'!E114)</f>
        <v>1.9094202898550725</v>
      </c>
      <c r="H115" s="30">
        <f>IF(OR($A115="",$B115=""),"",'OddsRatio_working_2-way'!M114)</f>
        <v>2.0996828295383159</v>
      </c>
      <c r="I115" s="30">
        <f>IF(OR($A115="",$B115=""),"",'OddsRatio_working_2-way'!N114)</f>
        <v>1.9093531090412992</v>
      </c>
      <c r="J115" s="30">
        <f>IF('Log_working_2-way'!$D114="","",A115^('Log_working_2-way'!$D114))</f>
        <v>2.1009668261031296</v>
      </c>
      <c r="K115" s="32">
        <f>IF('Log_working_2-way'!$D114="","",B115^('Log_working_2-way'!$D114))</f>
        <v>1.9082925809304243</v>
      </c>
      <c r="L115" s="37">
        <f t="shared" si="18"/>
        <v>0.47692307692307695</v>
      </c>
      <c r="M115" s="37">
        <f t="shared" si="19"/>
        <v>0.52307692307692311</v>
      </c>
      <c r="N115" s="38">
        <v>211</v>
      </c>
      <c r="O115" s="38">
        <f t="shared" si="20"/>
        <v>107.56862745098039</v>
      </c>
      <c r="P115" s="38">
        <f t="shared" si="21"/>
        <v>97.559139784946254</v>
      </c>
      <c r="Q115" s="38">
        <f t="shared" si="22"/>
        <v>113.44086021505376</v>
      </c>
      <c r="R115" s="38">
        <f t="shared" si="23"/>
        <v>103.4313725490196</v>
      </c>
      <c r="S115" s="39">
        <f t="shared" si="24"/>
        <v>-5.8722327640733738</v>
      </c>
      <c r="T115" s="39">
        <f t="shared" si="25"/>
        <v>-5.8722327640733454</v>
      </c>
      <c r="U115" t="s">
        <v>147</v>
      </c>
      <c r="V115" t="s">
        <v>155</v>
      </c>
      <c r="W115" t="s">
        <v>166</v>
      </c>
      <c r="X115" t="s">
        <v>440</v>
      </c>
      <c r="Y115" s="41"/>
    </row>
    <row r="116" spans="1:25" ht="15" x14ac:dyDescent="0.25">
      <c r="A116">
        <v>2.21</v>
      </c>
      <c r="B116">
        <v>1.72</v>
      </c>
      <c r="C116" s="29">
        <f t="shared" si="17"/>
        <v>3.3884036620014824E-2</v>
      </c>
      <c r="D116" s="30">
        <f>IF(OR($A116="",$B116=""),"",A116*'MPTO_working_2-way'!$G115)</f>
        <v>2.2848837209302326</v>
      </c>
      <c r="E116" s="32">
        <f>IF(OR($A116="",$B116=""),"",B116*'MPTO_working_2-way'!$G115)</f>
        <v>1.7782805429864255</v>
      </c>
      <c r="F116" s="30">
        <f>IF(OR($A116="",$B116=""),"",'MPTO_working_2-way'!D115)</f>
        <v>2.2959652089876781</v>
      </c>
      <c r="G116" s="32">
        <f>IF(OR($A116="",$B116=""),"",'MPTO_working_2-way'!E115)</f>
        <v>1.7716256524981358</v>
      </c>
      <c r="H116" s="30">
        <f>IF(OR($A116="",$B116=""),"",'OddsRatio_working_2-way'!M115)</f>
        <v>2.2963624321753371</v>
      </c>
      <c r="I116" s="30">
        <f>IF(OR($A116="",$B116=""),"",'OddsRatio_working_2-way'!N115)</f>
        <v>1.7713892158398703</v>
      </c>
      <c r="J116" s="30">
        <f>IF('Log_working_2-way'!$D115="","",A116^('Log_working_2-way'!$D115))</f>
        <v>2.3014598613122459</v>
      </c>
      <c r="K116" s="32">
        <f>IF('Log_working_2-way'!$D115="","",B116^('Log_working_2-way'!$D115))</f>
        <v>1.7683679149287428</v>
      </c>
      <c r="L116" s="37">
        <f t="shared" si="18"/>
        <v>0.43765903307888038</v>
      </c>
      <c r="M116" s="37">
        <f t="shared" si="19"/>
        <v>0.56234096692111957</v>
      </c>
      <c r="N116" s="38">
        <v>212</v>
      </c>
      <c r="O116" s="38">
        <f t="shared" si="20"/>
        <v>116.07239819004523</v>
      </c>
      <c r="P116" s="38">
        <f t="shared" si="21"/>
        <v>88.744186046511629</v>
      </c>
      <c r="Q116" s="38">
        <f t="shared" si="22"/>
        <v>123.25581395348838</v>
      </c>
      <c r="R116" s="38">
        <f t="shared" si="23"/>
        <v>95.927601809954751</v>
      </c>
      <c r="S116" s="39">
        <f t="shared" si="24"/>
        <v>-7.1834157634431506</v>
      </c>
      <c r="T116" s="39">
        <f t="shared" si="25"/>
        <v>-7.1834157634431222</v>
      </c>
      <c r="U116" t="s">
        <v>149</v>
      </c>
      <c r="V116" t="s">
        <v>159</v>
      </c>
      <c r="W116" t="s">
        <v>166</v>
      </c>
      <c r="X116" t="s">
        <v>440</v>
      </c>
      <c r="Y116" s="41"/>
    </row>
    <row r="117" spans="1:25" ht="15" x14ac:dyDescent="0.25">
      <c r="A117">
        <v>2.41</v>
      </c>
      <c r="B117">
        <v>1.59</v>
      </c>
      <c r="C117" s="29">
        <f t="shared" si="17"/>
        <v>4.3868576946162419E-2</v>
      </c>
      <c r="D117" s="30">
        <f>IF(OR($A117="",$B117=""),"",A117*'MPTO_working_2-way'!$G116)</f>
        <v>2.5157232704402515</v>
      </c>
      <c r="E117" s="32">
        <f>IF(OR($A117="",$B117=""),"",B117*'MPTO_working_2-way'!$G116)</f>
        <v>1.6597510373443984</v>
      </c>
      <c r="F117" s="30">
        <f>IF(OR($A117="",$B117=""),"",'MPTO_working_2-way'!D116)</f>
        <v>2.5445067897340552</v>
      </c>
      <c r="G117" s="32">
        <f>IF(OR($A117="",$B117=""),"",'MPTO_working_2-way'!E116)</f>
        <v>1.6474558782432986</v>
      </c>
      <c r="H117" s="30">
        <f>IF(OR($A117="",$B117=""),"",'OddsRatio_working_2-way'!M116)</f>
        <v>2.5459076649252292</v>
      </c>
      <c r="I117" s="30">
        <f>IF(OR($A117="",$B117=""),"",'OddsRatio_working_2-way'!N116)</f>
        <v>1.6468691647559472</v>
      </c>
      <c r="J117" s="30">
        <f>IF('Log_working_2-way'!$D116="","",A117^('Log_working_2-way'!$D116))</f>
        <v>2.5594636004021871</v>
      </c>
      <c r="K117" s="32">
        <f>IF('Log_working_2-way'!$D116="","",B117^('Log_working_2-way'!$D116))</f>
        <v>1.6412461308756345</v>
      </c>
      <c r="L117" s="37">
        <f t="shared" si="18"/>
        <v>0.39750000000000002</v>
      </c>
      <c r="M117" s="37">
        <f t="shared" si="19"/>
        <v>0.60249999999999992</v>
      </c>
      <c r="N117" s="38">
        <v>213</v>
      </c>
      <c r="O117" s="38">
        <f t="shared" si="20"/>
        <v>124.61825726141079</v>
      </c>
      <c r="P117" s="38">
        <f t="shared" si="21"/>
        <v>79.037735849056617</v>
      </c>
      <c r="Q117" s="38">
        <f t="shared" si="22"/>
        <v>133.96226415094338</v>
      </c>
      <c r="R117" s="38">
        <f t="shared" si="23"/>
        <v>88.38174273858921</v>
      </c>
      <c r="S117" s="39">
        <f t="shared" si="24"/>
        <v>-9.3440068895325936</v>
      </c>
      <c r="T117" s="39">
        <f t="shared" si="25"/>
        <v>-9.3440068895325936</v>
      </c>
      <c r="U117" t="s">
        <v>150</v>
      </c>
      <c r="V117" t="s">
        <v>160</v>
      </c>
      <c r="W117" t="s">
        <v>166</v>
      </c>
      <c r="X117" t="s">
        <v>440</v>
      </c>
      <c r="Y117" s="41"/>
    </row>
    <row r="118" spans="1:25" ht="15" x14ac:dyDescent="0.25">
      <c r="A118">
        <v>1.71</v>
      </c>
      <c r="B118">
        <v>2.23</v>
      </c>
      <c r="C118" s="29">
        <f t="shared" si="17"/>
        <v>3.3225814910969431E-2</v>
      </c>
      <c r="D118" s="30">
        <f>IF(OR($A118="",$B118=""),"",A118*'MPTO_working_2-way'!$G117)</f>
        <v>1.7668161434977576</v>
      </c>
      <c r="E118" s="32">
        <f>IF(OR($A118="",$B118=""),"",B118*'MPTO_working_2-way'!$G117)</f>
        <v>2.3040935672514617</v>
      </c>
      <c r="F118" s="30">
        <f>IF(OR($A118="",$B118=""),"",'MPTO_working_2-way'!D117)</f>
        <v>1.7599981538319522</v>
      </c>
      <c r="G118" s="32">
        <f>IF(OR($A118="",$B118=""),"",'MPTO_working_2-way'!E117)</f>
        <v>2.315792669966295</v>
      </c>
      <c r="H118" s="30">
        <f>IF(OR($A118="",$B118=""),"",'OddsRatio_working_2-way'!M117)</f>
        <v>1.7597603387632996</v>
      </c>
      <c r="I118" s="30">
        <f>IF(OR($A118="",$B118=""),"",'OddsRatio_working_2-way'!N117)</f>
        <v>2.3162045305336028</v>
      </c>
      <c r="J118" s="30">
        <f>IF('Log_working_2-way'!$D117="","",A118^('Log_working_2-way'!$D117))</f>
        <v>1.7566662454529891</v>
      </c>
      <c r="K118" s="32">
        <f>IF('Log_working_2-way'!$D117="","",B118^('Log_working_2-way'!$D117))</f>
        <v>2.3215866387713424</v>
      </c>
      <c r="L118" s="37">
        <f t="shared" si="18"/>
        <v>0.56598984771573613</v>
      </c>
      <c r="M118" s="37">
        <f t="shared" si="19"/>
        <v>0.43401015228426398</v>
      </c>
      <c r="N118" s="38">
        <v>214</v>
      </c>
      <c r="O118" s="38">
        <f t="shared" si="20"/>
        <v>88.853801169590639</v>
      </c>
      <c r="P118" s="38">
        <f t="shared" si="21"/>
        <v>118.03587443946188</v>
      </c>
      <c r="Q118" s="38">
        <f t="shared" si="22"/>
        <v>95.964125560538122</v>
      </c>
      <c r="R118" s="38">
        <f t="shared" si="23"/>
        <v>125.14619883040935</v>
      </c>
      <c r="S118" s="39">
        <f t="shared" si="24"/>
        <v>-7.1103243909474827</v>
      </c>
      <c r="T118" s="39">
        <f t="shared" si="25"/>
        <v>-7.1103243909474685</v>
      </c>
      <c r="U118" t="s">
        <v>355</v>
      </c>
      <c r="V118" t="s">
        <v>359</v>
      </c>
      <c r="W118" t="s">
        <v>386</v>
      </c>
      <c r="X118" t="s">
        <v>440</v>
      </c>
      <c r="Y118" s="41"/>
    </row>
    <row r="119" spans="1:25" ht="15" x14ac:dyDescent="0.25">
      <c r="A119">
        <v>1.51</v>
      </c>
      <c r="B119">
        <v>2.34</v>
      </c>
      <c r="C119" s="29">
        <f t="shared" si="17"/>
        <v>8.9602082979566511E-2</v>
      </c>
      <c r="D119" s="30">
        <f>IF(OR($A119="",$B119=""),"",A119*'MPTO_working_2-way'!$G118)</f>
        <v>1.6452991452991454</v>
      </c>
      <c r="E119" s="32">
        <f>IF(OR($A119="",$B119=""),"",B119*'MPTO_working_2-way'!$G118)</f>
        <v>2.5496688741721854</v>
      </c>
      <c r="F119" s="30">
        <f>IF(OR($A119="",$B119=""),"",'MPTO_working_2-way'!D118)</f>
        <v>1.6195627263143422</v>
      </c>
      <c r="G119" s="32">
        <f>IF(OR($A119="",$B119=""),"",'MPTO_working_2-way'!E118)</f>
        <v>2.6140415772730639</v>
      </c>
      <c r="H119" s="30">
        <f>IF(OR($A119="",$B119=""),"",'OddsRatio_working_2-way'!M118)</f>
        <v>1.6169254532967283</v>
      </c>
      <c r="I119" s="30">
        <f>IF(OR($A119="",$B119=""),"",'OddsRatio_working_2-way'!N118)</f>
        <v>2.6209413870933638</v>
      </c>
      <c r="J119" s="30">
        <f>IF('Log_working_2-way'!$D118="","",A119^('Log_working_2-way'!$D118))</f>
        <v>1.6048411415165416</v>
      </c>
      <c r="K119" s="32">
        <f>IF('Log_working_2-way'!$D118="","",B119^('Log_working_2-way'!$D118))</f>
        <v>2.653326685562245</v>
      </c>
      <c r="L119" s="37">
        <f t="shared" si="18"/>
        <v>0.60779220779220777</v>
      </c>
      <c r="M119" s="37">
        <f t="shared" si="19"/>
        <v>0.39220779220779223</v>
      </c>
      <c r="N119" s="38">
        <v>215</v>
      </c>
      <c r="O119" s="38">
        <f t="shared" si="20"/>
        <v>72.615894039735096</v>
      </c>
      <c r="P119" s="38">
        <f t="shared" si="21"/>
        <v>123.11965811965811</v>
      </c>
      <c r="Q119" s="38">
        <f t="shared" si="22"/>
        <v>91.880341880341888</v>
      </c>
      <c r="R119" s="38">
        <f t="shared" si="23"/>
        <v>142.38410596026492</v>
      </c>
      <c r="S119" s="39">
        <f t="shared" si="24"/>
        <v>-19.264447840606792</v>
      </c>
      <c r="T119" s="39">
        <f t="shared" si="25"/>
        <v>-19.264447840606806</v>
      </c>
      <c r="U119" t="s">
        <v>298</v>
      </c>
      <c r="V119" t="s">
        <v>291</v>
      </c>
      <c r="W119" t="s">
        <v>386</v>
      </c>
      <c r="X119" t="s">
        <v>440</v>
      </c>
      <c r="Y119" s="41"/>
    </row>
    <row r="120" spans="1:25" ht="15" x14ac:dyDescent="0.25">
      <c r="A120">
        <v>1.79</v>
      </c>
      <c r="B120">
        <v>2.1</v>
      </c>
      <c r="C120" s="29">
        <f t="shared" si="17"/>
        <v>3.4849694067571102E-2</v>
      </c>
      <c r="D120" s="30">
        <f>IF(OR($A120="",$B120=""),"",A120*'MPTO_working_2-way'!$G119)</f>
        <v>1.8523809523809522</v>
      </c>
      <c r="E120" s="32">
        <f>IF(OR($A120="",$B120=""),"",B120*'MPTO_working_2-way'!$G119)</f>
        <v>2.1731843575418992</v>
      </c>
      <c r="F120" s="30">
        <f>IF(OR($A120="",$B120=""),"",'MPTO_working_2-way'!D119)</f>
        <v>1.8476284099287292</v>
      </c>
      <c r="G120" s="32">
        <f>IF(OR($A120="",$B120=""),"",'MPTO_working_2-way'!E119)</f>
        <v>2.1797622499275153</v>
      </c>
      <c r="H120" s="30">
        <f>IF(OR($A120="",$B120=""),"",'OddsRatio_working_2-way'!M119)</f>
        <v>1.8474560862851939</v>
      </c>
      <c r="I120" s="30">
        <f>IF(OR($A120="",$B120=""),"",'OddsRatio_working_2-way'!N119)</f>
        <v>2.1800021454603971</v>
      </c>
      <c r="J120" s="30">
        <f>IF('Log_working_2-way'!$D119="","",A120^('Log_working_2-way'!$D119))</f>
        <v>1.8452962428833544</v>
      </c>
      <c r="K120" s="32">
        <f>IF('Log_working_2-way'!$D119="","",B120^('Log_working_2-way'!$D119))</f>
        <v>2.1830172065936067</v>
      </c>
      <c r="L120" s="37">
        <f t="shared" si="18"/>
        <v>0.53984575835475579</v>
      </c>
      <c r="M120" s="37">
        <f t="shared" si="19"/>
        <v>0.46015424164524427</v>
      </c>
      <c r="N120" s="38">
        <v>216</v>
      </c>
      <c r="O120" s="38">
        <f t="shared" si="20"/>
        <v>95.329608938547466</v>
      </c>
      <c r="P120" s="38">
        <f t="shared" si="21"/>
        <v>113.14285714285715</v>
      </c>
      <c r="Q120" s="38">
        <f t="shared" si="22"/>
        <v>102.85714285714285</v>
      </c>
      <c r="R120" s="38">
        <f t="shared" si="23"/>
        <v>120.67039106145251</v>
      </c>
      <c r="S120" s="39">
        <f t="shared" si="24"/>
        <v>-7.5275339185953811</v>
      </c>
      <c r="T120" s="39">
        <f t="shared" si="25"/>
        <v>-7.5275339185953527</v>
      </c>
      <c r="U120" t="s">
        <v>374</v>
      </c>
      <c r="V120" t="s">
        <v>360</v>
      </c>
      <c r="W120" t="s">
        <v>386</v>
      </c>
      <c r="X120" t="s">
        <v>440</v>
      </c>
      <c r="Y120" s="41"/>
    </row>
    <row r="121" spans="1:25" ht="15" x14ac:dyDescent="0.25">
      <c r="A121">
        <v>2.04</v>
      </c>
      <c r="B121">
        <v>1.87</v>
      </c>
      <c r="C121" s="29">
        <f t="shared" si="17"/>
        <v>2.4955436720142554E-2</v>
      </c>
      <c r="D121" s="30">
        <f>IF(OR($A121="",$B121=""),"",A121*'MPTO_working_2-way'!$G120)</f>
        <v>2.0909090909090908</v>
      </c>
      <c r="E121" s="32">
        <f>IF(OR($A121="",$B121=""),"",B121*'MPTO_working_2-way'!$G120)</f>
        <v>1.9166666666666667</v>
      </c>
      <c r="F121" s="30">
        <f>IF(OR($A121="",$B121=""),"",'MPTO_working_2-way'!D120)</f>
        <v>2.0932835820895521</v>
      </c>
      <c r="G121" s="32">
        <f>IF(OR($A121="",$B121=""),"",'MPTO_working_2-way'!E120)</f>
        <v>1.9146757679180888</v>
      </c>
      <c r="H121" s="30">
        <f>IF(OR($A121="",$B121=""),"",'OddsRatio_working_2-way'!M120)</f>
        <v>2.0933445471810685</v>
      </c>
      <c r="I121" s="30">
        <f>IF(OR($A121="",$B121=""),"",'OddsRatio_working_2-way'!N120)</f>
        <v>1.9146247654303168</v>
      </c>
      <c r="J121" s="30">
        <f>IF('Log_working_2-way'!$D120="","",A121^('Log_working_2-way'!$D120))</f>
        <v>2.0944198529941209</v>
      </c>
      <c r="K121" s="32">
        <f>IF('Log_working_2-way'!$D120="","",B121^('Log_working_2-way'!$D120))</f>
        <v>1.9137261145840778</v>
      </c>
      <c r="L121" s="37">
        <f t="shared" si="18"/>
        <v>0.47826086956521741</v>
      </c>
      <c r="M121" s="37">
        <f t="shared" si="19"/>
        <v>0.52173913043478259</v>
      </c>
      <c r="N121" s="38">
        <v>217</v>
      </c>
      <c r="O121" s="38">
        <f t="shared" si="20"/>
        <v>110.62745098039215</v>
      </c>
      <c r="P121" s="38">
        <f t="shared" si="21"/>
        <v>100.95721925133689</v>
      </c>
      <c r="Q121" s="38">
        <f t="shared" si="22"/>
        <v>116.04278074866308</v>
      </c>
      <c r="R121" s="38">
        <f t="shared" si="23"/>
        <v>106.37254901960785</v>
      </c>
      <c r="S121" s="39">
        <f t="shared" si="24"/>
        <v>-5.4153297682709223</v>
      </c>
      <c r="T121" s="39">
        <f t="shared" si="25"/>
        <v>-5.4153297682709507</v>
      </c>
      <c r="U121" t="s">
        <v>185</v>
      </c>
      <c r="V121" t="s">
        <v>299</v>
      </c>
      <c r="W121" t="s">
        <v>375</v>
      </c>
      <c r="X121" t="s">
        <v>441</v>
      </c>
      <c r="Y121" s="41"/>
    </row>
    <row r="122" spans="1:25" ht="15" x14ac:dyDescent="0.25">
      <c r="A122">
        <v>1.97</v>
      </c>
      <c r="B122">
        <v>1.93</v>
      </c>
      <c r="C122" s="29">
        <f t="shared" si="17"/>
        <v>2.5748928223876311E-2</v>
      </c>
      <c r="D122" s="30">
        <f>IF(OR($A122="",$B122=""),"",A122*'MPTO_working_2-way'!$G121)</f>
        <v>2.0207253886010363</v>
      </c>
      <c r="E122" s="32">
        <f>IF(OR($A122="",$B122=""),"",B122*'MPTO_working_2-way'!$G121)</f>
        <v>1.9796954314720812</v>
      </c>
      <c r="F122" s="30">
        <f>IF(OR($A122="",$B122=""),"",'MPTO_working_2-way'!D121)</f>
        <v>2.0212647191728026</v>
      </c>
      <c r="G122" s="32">
        <f>IF(OR($A122="",$B122=""),"",'MPTO_working_2-way'!E121)</f>
        <v>1.9791780536685666</v>
      </c>
      <c r="H122" s="30">
        <f>IF(OR($A122="",$B122=""),"",'OddsRatio_working_2-way'!M121)</f>
        <v>2.021278978873144</v>
      </c>
      <c r="I122" s="30">
        <f>IF(OR($A122="",$B122=""),"",'OddsRatio_working_2-way'!N121)</f>
        <v>1.9791643818062103</v>
      </c>
      <c r="J122" s="30">
        <f>IF('Log_working_2-way'!$D121="","",A122^('Log_working_2-way'!$D121))</f>
        <v>2.0215229873993761</v>
      </c>
      <c r="K122" s="32">
        <f>IF('Log_working_2-way'!$D121="","",B122^('Log_working_2-way'!$D121))</f>
        <v>1.9789304913693861</v>
      </c>
      <c r="L122" s="37">
        <f t="shared" si="18"/>
        <v>0.49487179487179483</v>
      </c>
      <c r="M122" s="37">
        <f t="shared" si="19"/>
        <v>0.50512820512820511</v>
      </c>
      <c r="N122" s="38">
        <v>218</v>
      </c>
      <c r="O122" s="38">
        <f t="shared" si="20"/>
        <v>107.34010152284262</v>
      </c>
      <c r="P122" s="38">
        <f t="shared" si="21"/>
        <v>105.04663212435234</v>
      </c>
      <c r="Q122" s="38">
        <f t="shared" si="22"/>
        <v>112.95336787564769</v>
      </c>
      <c r="R122" s="38">
        <f t="shared" si="23"/>
        <v>110.65989847715736</v>
      </c>
      <c r="S122" s="39">
        <f t="shared" si="24"/>
        <v>-5.6132663528050699</v>
      </c>
      <c r="T122" s="39">
        <f t="shared" si="25"/>
        <v>-5.6132663528050131</v>
      </c>
      <c r="U122" t="s">
        <v>187</v>
      </c>
      <c r="V122" t="s">
        <v>179</v>
      </c>
      <c r="W122" t="s">
        <v>375</v>
      </c>
      <c r="X122" t="s">
        <v>441</v>
      </c>
      <c r="Y122" s="41"/>
    </row>
    <row r="123" spans="1:25" ht="15" x14ac:dyDescent="0.25">
      <c r="A123">
        <v>1.88</v>
      </c>
      <c r="B123">
        <v>2</v>
      </c>
      <c r="C123" s="29">
        <f t="shared" si="17"/>
        <v>3.1914893617021267E-2</v>
      </c>
      <c r="D123" s="30">
        <f>IF(OR($A123="",$B123=""),"",A123*'MPTO_working_2-way'!$G122)</f>
        <v>1.94</v>
      </c>
      <c r="E123" s="32">
        <f>IF(OR($A123="",$B123=""),"",B123*'MPTO_working_2-way'!$G122)</f>
        <v>2.0638297872340425</v>
      </c>
      <c r="F123" s="30">
        <f>IF(OR($A123="",$B123=""),"",'MPTO_working_2-way'!D122)</f>
        <v>1.9381443298969072</v>
      </c>
      <c r="G123" s="32">
        <f>IF(OR($A123="",$B123=""),"",'MPTO_working_2-way'!E122)</f>
        <v>2.0659340659340657</v>
      </c>
      <c r="H123" s="30">
        <f>IF(OR($A123="",$B123=""),"",'OddsRatio_working_2-way'!M122)</f>
        <v>1.9380831519646857</v>
      </c>
      <c r="I123" s="30">
        <f>IF(OR($A123="",$B123=""),"",'OddsRatio_working_2-way'!N122)</f>
        <v>2.0660035817780522</v>
      </c>
      <c r="J123" s="30">
        <f>IF('Log_working_2-way'!$D122="","",A123^('Log_working_2-way'!$D122))</f>
        <v>1.9372406373367297</v>
      </c>
      <c r="K123" s="32">
        <f>IF('Log_working_2-way'!$D122="","",B123^('Log_working_2-way'!$D122))</f>
        <v>2.0669618454035223</v>
      </c>
      <c r="L123" s="37">
        <f t="shared" si="18"/>
        <v>0.51546391752577325</v>
      </c>
      <c r="M123" s="37">
        <f t="shared" si="19"/>
        <v>0.4845360824742268</v>
      </c>
      <c r="N123" s="38">
        <v>219</v>
      </c>
      <c r="O123" s="38">
        <f t="shared" si="20"/>
        <v>102.51063829787232</v>
      </c>
      <c r="P123" s="38">
        <f t="shared" si="21"/>
        <v>109.5</v>
      </c>
      <c r="Q123" s="38">
        <f t="shared" si="22"/>
        <v>109.5</v>
      </c>
      <c r="R123" s="38">
        <f t="shared" si="23"/>
        <v>116.48936170212765</v>
      </c>
      <c r="S123" s="39">
        <f t="shared" si="24"/>
        <v>-6.989361702127681</v>
      </c>
      <c r="T123" s="39">
        <f t="shared" si="25"/>
        <v>-6.9893617021276526</v>
      </c>
      <c r="U123" t="s">
        <v>173</v>
      </c>
      <c r="V123" t="s">
        <v>196</v>
      </c>
      <c r="W123" t="s">
        <v>376</v>
      </c>
      <c r="X123" t="s">
        <v>441</v>
      </c>
      <c r="Y123" s="41"/>
    </row>
    <row r="124" spans="1:25" ht="15" x14ac:dyDescent="0.25">
      <c r="A124">
        <v>1.82</v>
      </c>
      <c r="B124">
        <v>2.0699999999999998</v>
      </c>
      <c r="C124" s="29">
        <f t="shared" si="17"/>
        <v>3.2542336890162948E-2</v>
      </c>
      <c r="D124" s="30">
        <f>IF(OR($A124="",$B124=""),"",A124*'MPTO_working_2-way'!$G123)</f>
        <v>1.8792270531400965</v>
      </c>
      <c r="E124" s="32">
        <f>IF(OR($A124="",$B124=""),"",B124*'MPTO_working_2-way'!$G123)</f>
        <v>2.1373626373626373</v>
      </c>
      <c r="F124" s="30">
        <f>IF(OR($A124="",$B124=""),"",'MPTO_working_2-way'!D123)</f>
        <v>1.8755413949320454</v>
      </c>
      <c r="G124" s="32">
        <f>IF(OR($A124="",$B124=""),"",'MPTO_working_2-way'!E123)</f>
        <v>2.1421504520384373</v>
      </c>
      <c r="H124" s="30">
        <f>IF(OR($A124="",$B124=""),"",'OddsRatio_working_2-way'!M123)</f>
        <v>1.8754171235399244</v>
      </c>
      <c r="I124" s="30">
        <f>IF(OR($A124="",$B124=""),"",'OddsRatio_working_2-way'!N123)</f>
        <v>2.1423125880338039</v>
      </c>
      <c r="J124" s="30">
        <f>IF('Log_working_2-way'!$D123="","",A124^('Log_working_2-way'!$D123))</f>
        <v>1.8737445050186454</v>
      </c>
      <c r="K124" s="32">
        <f>IF('Log_working_2-way'!$D123="","",B124^('Log_working_2-way'!$D123))</f>
        <v>2.1444993293304022</v>
      </c>
      <c r="L124" s="37">
        <f t="shared" si="18"/>
        <v>0.53213367609254503</v>
      </c>
      <c r="M124" s="37">
        <f t="shared" si="19"/>
        <v>0.46786632390745503</v>
      </c>
      <c r="N124" s="38">
        <v>220</v>
      </c>
      <c r="O124" s="38">
        <f t="shared" si="20"/>
        <v>99.120879120879124</v>
      </c>
      <c r="P124" s="38">
        <f t="shared" si="21"/>
        <v>113.71980676328502</v>
      </c>
      <c r="Q124" s="38">
        <f t="shared" si="22"/>
        <v>106.28019323671498</v>
      </c>
      <c r="R124" s="38">
        <f t="shared" si="23"/>
        <v>120.87912087912086</v>
      </c>
      <c r="S124" s="39">
        <f t="shared" si="24"/>
        <v>-7.1593141158358549</v>
      </c>
      <c r="T124" s="39">
        <f t="shared" si="25"/>
        <v>-7.1593141158358407</v>
      </c>
      <c r="U124" t="s">
        <v>304</v>
      </c>
      <c r="V124" t="s">
        <v>308</v>
      </c>
      <c r="W124" t="s">
        <v>376</v>
      </c>
      <c r="X124" t="s">
        <v>441</v>
      </c>
      <c r="Y124" s="41"/>
    </row>
    <row r="125" spans="1:25" ht="15" x14ac:dyDescent="0.25">
      <c r="A125">
        <v>1.78</v>
      </c>
      <c r="B125">
        <v>2.13</v>
      </c>
      <c r="C125" s="29">
        <f t="shared" si="17"/>
        <v>3.128132088410629E-2</v>
      </c>
      <c r="D125" s="30">
        <f>IF(OR($A125="",$B125=""),"",A125*'MPTO_working_2-way'!$G124)</f>
        <v>1.8356807511737092</v>
      </c>
      <c r="E125" s="32">
        <f>IF(OR($A125="",$B125=""),"",B125*'MPTO_working_2-way'!$G124)</f>
        <v>2.1966292134831464</v>
      </c>
      <c r="F125" s="30">
        <f>IF(OR($A125="",$B125=""),"",'MPTO_working_2-way'!D124)</f>
        <v>1.8309750325976726</v>
      </c>
      <c r="G125" s="32">
        <f>IF(OR($A125="",$B125=""),"",'MPTO_working_2-way'!E124)</f>
        <v>2.2034055907479515</v>
      </c>
      <c r="H125" s="30">
        <f>IF(OR($A125="",$B125=""),"",'OddsRatio_working_2-way'!M124)</f>
        <v>1.8308221751528204</v>
      </c>
      <c r="I125" s="30">
        <f>IF(OR($A125="",$B125=""),"",'OddsRatio_working_2-way'!N124)</f>
        <v>2.2036269973367788</v>
      </c>
      <c r="J125" s="30">
        <f>IF('Log_working_2-way'!$D124="","",A125^('Log_working_2-way'!$D124))</f>
        <v>1.8286894264917752</v>
      </c>
      <c r="K125" s="32">
        <f>IF('Log_working_2-way'!$D124="","",B125^('Log_working_2-way'!$D124))</f>
        <v>2.2067247005110642</v>
      </c>
      <c r="L125" s="37">
        <f t="shared" si="18"/>
        <v>0.54475703324808178</v>
      </c>
      <c r="M125" s="37">
        <f t="shared" si="19"/>
        <v>0.45524296675191805</v>
      </c>
      <c r="N125" s="38">
        <v>221</v>
      </c>
      <c r="O125" s="38">
        <f t="shared" si="20"/>
        <v>96.842696629213492</v>
      </c>
      <c r="P125" s="38">
        <f t="shared" si="21"/>
        <v>117.24413145539904</v>
      </c>
      <c r="Q125" s="38">
        <f t="shared" si="22"/>
        <v>103.75586854460094</v>
      </c>
      <c r="R125" s="38">
        <f t="shared" si="23"/>
        <v>124.15730337078652</v>
      </c>
      <c r="S125" s="39">
        <f t="shared" si="24"/>
        <v>-6.9131719153874513</v>
      </c>
      <c r="T125" s="39">
        <f t="shared" si="25"/>
        <v>-6.9131719153874798</v>
      </c>
      <c r="U125" t="s">
        <v>193</v>
      </c>
      <c r="V125" t="s">
        <v>194</v>
      </c>
      <c r="W125" t="s">
        <v>376</v>
      </c>
      <c r="X125" t="s">
        <v>441</v>
      </c>
      <c r="Y125" s="41"/>
    </row>
    <row r="126" spans="1:25" ht="15" x14ac:dyDescent="0.25">
      <c r="A126">
        <v>2.0499999999999998</v>
      </c>
      <c r="B126">
        <v>1.86</v>
      </c>
      <c r="C126" s="29">
        <f t="shared" si="17"/>
        <v>2.5439286650930981E-2</v>
      </c>
      <c r="D126" s="30">
        <f>IF(OR($A126="",$B126=""),"",A126*'MPTO_working_2-way'!$G125)</f>
        <v>2.1021505376344085</v>
      </c>
      <c r="E126" s="32">
        <f>IF(OR($A126="",$B126=""),"",B126*'MPTO_working_2-way'!$G125)</f>
        <v>1.9073170731707316</v>
      </c>
      <c r="F126" s="30">
        <f>IF(OR($A126="",$B126=""),"",'MPTO_working_2-way'!D125)</f>
        <v>2.1048854540436102</v>
      </c>
      <c r="G126" s="32">
        <f>IF(OR($A126="",$B126=""),"",'MPTO_working_2-way'!E125)</f>
        <v>1.905071196602548</v>
      </c>
      <c r="H126" s="30">
        <f>IF(OR($A126="",$B126=""),"",'OddsRatio_working_2-way'!M125)</f>
        <v>2.1049571179725204</v>
      </c>
      <c r="I126" s="30">
        <f>IF(OR($A126="",$B126=""),"",'OddsRatio_working_2-way'!N125)</f>
        <v>1.9050124966251125</v>
      </c>
      <c r="J126" s="30">
        <f>IF('Log_working_2-way'!$D125="","",A126^('Log_working_2-way'!$D125))</f>
        <v>2.1061965618695773</v>
      </c>
      <c r="K126" s="32">
        <f>IF('Log_working_2-way'!$D125="","",B126^('Log_working_2-way'!$D125))</f>
        <v>1.9039984704977753</v>
      </c>
      <c r="L126" s="37">
        <f t="shared" si="18"/>
        <v>0.47570332480818417</v>
      </c>
      <c r="M126" s="37">
        <f t="shared" si="19"/>
        <v>0.52429667519181589</v>
      </c>
      <c r="N126" s="38">
        <v>222</v>
      </c>
      <c r="O126" s="38">
        <f t="shared" si="20"/>
        <v>113.70731707317073</v>
      </c>
      <c r="P126" s="38">
        <f t="shared" si="21"/>
        <v>102.64516129032258</v>
      </c>
      <c r="Q126" s="38">
        <f t="shared" si="22"/>
        <v>119.35483870967741</v>
      </c>
      <c r="R126" s="38">
        <f t="shared" si="23"/>
        <v>108.29268292682927</v>
      </c>
      <c r="S126" s="39">
        <f t="shared" si="24"/>
        <v>-5.6475216365066814</v>
      </c>
      <c r="T126" s="39">
        <f t="shared" si="25"/>
        <v>-5.6475216365066956</v>
      </c>
      <c r="U126" t="s">
        <v>199</v>
      </c>
      <c r="V126" t="s">
        <v>203</v>
      </c>
      <c r="W126" t="s">
        <v>379</v>
      </c>
      <c r="X126" t="s">
        <v>441</v>
      </c>
      <c r="Y126" s="41"/>
    </row>
    <row r="127" spans="1:25" ht="15" x14ac:dyDescent="0.25">
      <c r="A127">
        <v>2.41</v>
      </c>
      <c r="B127">
        <v>1.63</v>
      </c>
      <c r="C127" s="29">
        <f t="shared" si="17"/>
        <v>2.8434691851436877E-2</v>
      </c>
      <c r="D127" s="30">
        <f>IF(OR($A127="",$B127=""),"",A127*'MPTO_working_2-way'!$G126)</f>
        <v>2.4785276073619631</v>
      </c>
      <c r="E127" s="32">
        <f>IF(OR($A127="",$B127=""),"",B127*'MPTO_working_2-way'!$G126)</f>
        <v>1.6763485477178419</v>
      </c>
      <c r="F127" s="30">
        <f>IF(OR($A127="",$B127=""),"",'MPTO_working_2-way'!D126)</f>
        <v>2.4955055109106499</v>
      </c>
      <c r="G127" s="32">
        <f>IF(OR($A127="",$B127=""),"",'MPTO_working_2-way'!E126)</f>
        <v>1.6686702206741284</v>
      </c>
      <c r="H127" s="30">
        <f>IF(OR($A127="",$B127=""),"",'OddsRatio_working_2-way'!M126)</f>
        <v>2.4960264830861911</v>
      </c>
      <c r="I127" s="30">
        <f>IF(OR($A127="",$B127=""),"",'OddsRatio_working_2-way'!N126)</f>
        <v>1.6684373647831916</v>
      </c>
      <c r="J127" s="30">
        <f>IF('Log_working_2-way'!$D126="","",A127^('Log_working_2-way'!$D126))</f>
        <v>2.5038534406814188</v>
      </c>
      <c r="K127" s="32">
        <f>IF('Log_working_2-way'!$D126="","",B127^('Log_working_2-way'!$D126))</f>
        <v>1.6649584147953032</v>
      </c>
      <c r="L127" s="37">
        <f t="shared" si="18"/>
        <v>0.40346534653465349</v>
      </c>
      <c r="M127" s="37">
        <f t="shared" si="19"/>
        <v>0.59653465346534673</v>
      </c>
      <c r="N127" s="38">
        <v>223</v>
      </c>
      <c r="O127" s="38">
        <f t="shared" si="20"/>
        <v>130.46887966804982</v>
      </c>
      <c r="P127" s="38">
        <f t="shared" si="21"/>
        <v>86.190184049079733</v>
      </c>
      <c r="Q127" s="38">
        <f t="shared" si="22"/>
        <v>136.80981595092024</v>
      </c>
      <c r="R127" s="38">
        <f t="shared" si="23"/>
        <v>92.531120331950206</v>
      </c>
      <c r="S127" s="39">
        <f t="shared" si="24"/>
        <v>-6.3409362828704161</v>
      </c>
      <c r="T127" s="39">
        <f t="shared" si="25"/>
        <v>-6.340936282870473</v>
      </c>
      <c r="U127" t="s">
        <v>201</v>
      </c>
      <c r="V127" t="s">
        <v>426</v>
      </c>
      <c r="W127" t="s">
        <v>379</v>
      </c>
      <c r="X127" t="s">
        <v>441</v>
      </c>
      <c r="Y127" s="41"/>
    </row>
    <row r="128" spans="1:25" ht="15" x14ac:dyDescent="0.25">
      <c r="A128">
        <v>1.81</v>
      </c>
      <c r="B128">
        <v>2.1</v>
      </c>
      <c r="C128" s="29">
        <f t="shared" si="17"/>
        <v>2.8676664035780064E-2</v>
      </c>
      <c r="D128" s="30">
        <f>IF(OR($A128="",$B128=""),"",A128*'MPTO_working_2-way'!$G127)</f>
        <v>1.861904761904762</v>
      </c>
      <c r="E128" s="32">
        <f>IF(OR($A128="",$B128=""),"",B128*'MPTO_working_2-way'!$G127)</f>
        <v>2.160220994475138</v>
      </c>
      <c r="F128" s="30">
        <f>IF(OR($A128="",$B128=""),"",'MPTO_working_2-way'!D127)</f>
        <v>1.858225372769494</v>
      </c>
      <c r="G128" s="32">
        <f>IF(OR($A128="",$B128=""),"",'MPTO_working_2-way'!E127)</f>
        <v>2.1651951011107946</v>
      </c>
      <c r="H128" s="30">
        <f>IF(OR($A128="",$B128=""),"",'OddsRatio_working_2-way'!M127)</f>
        <v>1.8581163303210331</v>
      </c>
      <c r="I128" s="30">
        <f>IF(OR($A128="",$B128=""),"",'OddsRatio_working_2-way'!N127)</f>
        <v>2.1653431646335015</v>
      </c>
      <c r="J128" s="30">
        <f>IF('Log_working_2-way'!$D127="","",A128^('Log_working_2-way'!$D127))</f>
        <v>1.8564516354578522</v>
      </c>
      <c r="K128" s="32">
        <f>IF('Log_working_2-way'!$D127="","",B128^('Log_working_2-way'!$D127))</f>
        <v>2.1676082555034109</v>
      </c>
      <c r="L128" s="37">
        <f t="shared" si="18"/>
        <v>0.53708439897698212</v>
      </c>
      <c r="M128" s="37">
        <f t="shared" si="19"/>
        <v>0.46291560102301793</v>
      </c>
      <c r="N128" s="38">
        <v>224</v>
      </c>
      <c r="O128" s="38">
        <f t="shared" si="20"/>
        <v>100.24309392265194</v>
      </c>
      <c r="P128" s="38">
        <f t="shared" si="21"/>
        <v>117.33333333333334</v>
      </c>
      <c r="Q128" s="38">
        <f t="shared" si="22"/>
        <v>106.66666666666666</v>
      </c>
      <c r="R128" s="38">
        <f t="shared" si="23"/>
        <v>123.75690607734808</v>
      </c>
      <c r="S128" s="39">
        <f t="shared" si="24"/>
        <v>-6.4235727440147201</v>
      </c>
      <c r="T128" s="39">
        <f t="shared" si="25"/>
        <v>-6.4235727440147343</v>
      </c>
      <c r="U128" t="s">
        <v>403</v>
      </c>
      <c r="V128" t="s">
        <v>309</v>
      </c>
      <c r="W128" t="s">
        <v>379</v>
      </c>
      <c r="X128" t="s">
        <v>441</v>
      </c>
      <c r="Y128" s="41"/>
    </row>
    <row r="129" spans="1:25" s="35" customFormat="1" ht="15" x14ac:dyDescent="0.25">
      <c r="A129">
        <v>1.45</v>
      </c>
      <c r="B129">
        <v>2.87</v>
      </c>
      <c r="C129" s="29">
        <f t="shared" si="17"/>
        <v>3.8087228162922093E-2</v>
      </c>
      <c r="D129" s="30">
        <f>IF(OR($A129="",$B129=""),"",A129*'MPTO_working_2-way'!$G128)</f>
        <v>1.505226480836237</v>
      </c>
      <c r="E129" s="32">
        <f>IF(OR($A129="",$B129=""),"",B129*'MPTO_working_2-way'!$G128)</f>
        <v>2.9793103448275864</v>
      </c>
      <c r="F129" s="30">
        <f>IF(OR($A129="",$B129=""),"",'MPTO_working_2-way'!D128)</f>
        <v>1.4911762071127834</v>
      </c>
      <c r="G129" s="32">
        <f>IF(OR($A129="",$B129=""),"",'MPTO_working_2-way'!E128)</f>
        <v>3.0359292358198071</v>
      </c>
      <c r="H129" s="30">
        <f>IF(OR($A129="",$B129=""),"",'OddsRatio_working_2-way'!M128)</f>
        <v>1.4905524551257965</v>
      </c>
      <c r="I129" s="30">
        <f>IF(OR($A129="",$B129=""),"",'OddsRatio_working_2-way'!N128)</f>
        <v>3.0385179801894218</v>
      </c>
      <c r="J129" s="30">
        <f>IF('Log_working_2-way'!$D128="","",A129^('Log_working_2-way'!$D128))</f>
        <v>1.4841008009425416</v>
      </c>
      <c r="K129" s="32">
        <f>IF('Log_working_2-way'!$D128="","",B129^('Log_working_2-way'!$D128))</f>
        <v>3.0656854895762686</v>
      </c>
      <c r="L129" s="37">
        <f t="shared" si="18"/>
        <v>0.66435185185185186</v>
      </c>
      <c r="M129" s="37">
        <f t="shared" si="19"/>
        <v>0.33564814814814814</v>
      </c>
      <c r="N129" s="38">
        <v>225</v>
      </c>
      <c r="O129" s="38">
        <f t="shared" si="20"/>
        <v>69.827586206896555</v>
      </c>
      <c r="P129" s="38">
        <f t="shared" si="21"/>
        <v>146.60278745644598</v>
      </c>
      <c r="Q129" s="38">
        <f t="shared" si="22"/>
        <v>78.397212543554005</v>
      </c>
      <c r="R129" s="38">
        <f t="shared" si="23"/>
        <v>155.17241379310346</v>
      </c>
      <c r="S129" s="39">
        <f t="shared" si="24"/>
        <v>-8.5696263366574499</v>
      </c>
      <c r="T129" s="39">
        <f t="shared" si="25"/>
        <v>-8.5696263366574783</v>
      </c>
      <c r="U129" t="s">
        <v>402</v>
      </c>
      <c r="V129" t="s">
        <v>404</v>
      </c>
      <c r="W129" t="s">
        <v>379</v>
      </c>
      <c r="X129" t="s">
        <v>441</v>
      </c>
      <c r="Y129" s="41"/>
    </row>
    <row r="130" spans="1:25" ht="15" x14ac:dyDescent="0.25">
      <c r="A130">
        <v>1.68</v>
      </c>
      <c r="B130">
        <v>2.2999999999999998</v>
      </c>
      <c r="C130" s="29">
        <f t="shared" si="17"/>
        <v>3.002070393374745E-2</v>
      </c>
      <c r="D130" s="30">
        <f>IF(OR($A130="",$B130=""),"",A130*'MPTO_working_2-way'!$G129)</f>
        <v>1.7304347826086957</v>
      </c>
      <c r="E130" s="32">
        <f>IF(OR($A130="",$B130=""),"",B130*'MPTO_working_2-way'!$G129)</f>
        <v>2.3690476190476191</v>
      </c>
      <c r="F130" s="30">
        <f>IF(OR($A130="",$B130=""),"",'MPTO_working_2-way'!D129)</f>
        <v>1.7234611953612846</v>
      </c>
      <c r="G130" s="32">
        <f>IF(OR($A130="",$B130=""),"",'MPTO_working_2-way'!E129)</f>
        <v>2.3822441430332923</v>
      </c>
      <c r="H130" s="30">
        <f>IF(OR($A130="",$B130=""),"",'OddsRatio_working_2-way'!M129)</f>
        <v>1.7232405706795793</v>
      </c>
      <c r="I130" s="30">
        <f>IF(OR($A130="",$B130=""),"",'OddsRatio_working_2-way'!N129)</f>
        <v>2.3826657968874305</v>
      </c>
      <c r="J130" s="30">
        <f>IF('Log_working_2-way'!$D129="","",A130^('Log_working_2-way'!$D129))</f>
        <v>1.7200813813896441</v>
      </c>
      <c r="K130" s="32">
        <f>IF('Log_working_2-way'!$D129="","",B130^('Log_working_2-way'!$D129))</f>
        <v>2.3887319209255629</v>
      </c>
      <c r="L130" s="37">
        <f t="shared" si="18"/>
        <v>0.57788944723618085</v>
      </c>
      <c r="M130" s="37">
        <f t="shared" si="19"/>
        <v>0.42211055276381909</v>
      </c>
      <c r="N130" s="38">
        <v>226</v>
      </c>
      <c r="O130" s="38">
        <f t="shared" si="20"/>
        <v>91.476190476190482</v>
      </c>
      <c r="P130" s="38">
        <f t="shared" si="21"/>
        <v>127.7391304347826</v>
      </c>
      <c r="Q130" s="38">
        <f t="shared" si="22"/>
        <v>98.260869565217405</v>
      </c>
      <c r="R130" s="38">
        <f t="shared" si="23"/>
        <v>134.52380952380952</v>
      </c>
      <c r="S130" s="39">
        <f t="shared" si="24"/>
        <v>-6.7846790890269233</v>
      </c>
      <c r="T130" s="39">
        <f t="shared" si="25"/>
        <v>-6.7846790890269233</v>
      </c>
      <c r="U130" t="s">
        <v>240</v>
      </c>
      <c r="V130" t="s">
        <v>327</v>
      </c>
      <c r="W130" t="s">
        <v>380</v>
      </c>
      <c r="X130" t="s">
        <v>441</v>
      </c>
      <c r="Y130" s="41"/>
    </row>
    <row r="131" spans="1:25" ht="15" x14ac:dyDescent="0.25">
      <c r="A131">
        <v>2.2000000000000002</v>
      </c>
      <c r="B131">
        <v>1.74</v>
      </c>
      <c r="C131" s="29">
        <f t="shared" ref="C131:C194" si="26">IF(OR($A131="",$B131=""),"",(1/A131)+(1/B131)-1)</f>
        <v>2.925809822361547E-2</v>
      </c>
      <c r="D131" s="30">
        <f>IF(OR($A131="",$B131=""),"",A131*'MPTO_working_2-way'!$G130)</f>
        <v>2.264367816091954</v>
      </c>
      <c r="E131" s="32">
        <f>IF(OR($A131="",$B131=""),"",B131*'MPTO_working_2-way'!$G130)</f>
        <v>1.790909090909091</v>
      </c>
      <c r="F131" s="30">
        <f>IF(OR($A131="",$B131=""),"",'MPTO_working_2-way'!D130)</f>
        <v>2.2731591448931119</v>
      </c>
      <c r="G131" s="32">
        <f>IF(OR($A131="",$B131=""),"",'MPTO_working_2-way'!E130)</f>
        <v>1.78544776119403</v>
      </c>
      <c r="H131" s="30">
        <f>IF(OR($A131="",$B131=""),"",'OddsRatio_working_2-way'!M130)</f>
        <v>2.2734290799340271</v>
      </c>
      <c r="I131" s="30">
        <f>IF(OR($A131="",$B131=""),"",'OddsRatio_working_2-way'!N130)</f>
        <v>1.7852812659593167</v>
      </c>
      <c r="J131" s="30">
        <f>IF('Log_working_2-way'!$D130="","",A131^('Log_working_2-way'!$D130))</f>
        <v>2.2774497365044657</v>
      </c>
      <c r="K131" s="32">
        <f>IF('Log_working_2-way'!$D130="","",B131^('Log_working_2-way'!$D130))</f>
        <v>1.7828096647750074</v>
      </c>
      <c r="L131" s="37">
        <f t="shared" si="18"/>
        <v>0.44162436548223349</v>
      </c>
      <c r="M131" s="37">
        <f t="shared" si="19"/>
        <v>0.55837563451776651</v>
      </c>
      <c r="N131" s="38">
        <v>227</v>
      </c>
      <c r="O131" s="38">
        <f t="shared" si="20"/>
        <v>123.81818181818183</v>
      </c>
      <c r="P131" s="38">
        <f t="shared" si="21"/>
        <v>96.540229885057471</v>
      </c>
      <c r="Q131" s="38">
        <f t="shared" si="22"/>
        <v>130.45977011494253</v>
      </c>
      <c r="R131" s="38">
        <f t="shared" si="23"/>
        <v>103.18181818181817</v>
      </c>
      <c r="S131" s="39">
        <f t="shared" si="24"/>
        <v>-6.6415882967607018</v>
      </c>
      <c r="T131" s="39">
        <f t="shared" si="25"/>
        <v>-6.6415882967607018</v>
      </c>
      <c r="U131" t="s">
        <v>316</v>
      </c>
      <c r="V131" t="s">
        <v>325</v>
      </c>
      <c r="W131" t="s">
        <v>380</v>
      </c>
      <c r="X131" t="s">
        <v>441</v>
      </c>
      <c r="Y131" s="41"/>
    </row>
    <row r="132" spans="1:25" ht="15" x14ac:dyDescent="0.25">
      <c r="A132">
        <v>2.2599999999999998</v>
      </c>
      <c r="B132">
        <v>1.7</v>
      </c>
      <c r="C132" s="29">
        <f t="shared" si="26"/>
        <v>3.0713170223841679E-2</v>
      </c>
      <c r="D132" s="30">
        <f>IF(OR($A132="",$B132=""),"",A132*'MPTO_working_2-way'!$G131)</f>
        <v>2.3294117647058821</v>
      </c>
      <c r="E132" s="32">
        <f>IF(OR($A132="",$B132=""),"",B132*'MPTO_working_2-way'!$G131)</f>
        <v>1.7522123893805308</v>
      </c>
      <c r="F132" s="30">
        <f>IF(OR($A132="",$B132=""),"",'MPTO_working_2-way'!D131)</f>
        <v>2.3412553321145642</v>
      </c>
      <c r="G132" s="32">
        <f>IF(OR($A132="",$B132=""),"",'MPTO_working_2-way'!E131)</f>
        <v>1.7455701953657428</v>
      </c>
      <c r="H132" s="30">
        <f>IF(OR($A132="",$B132=""),"",'OddsRatio_working_2-way'!M131)</f>
        <v>2.3416407864998732</v>
      </c>
      <c r="I132" s="30">
        <f>IF(OR($A132="",$B132=""),"",'OddsRatio_working_2-way'!N131)</f>
        <v>1.7453559924999296</v>
      </c>
      <c r="J132" s="30">
        <f>IF('Log_working_2-way'!$D131="","",A132^('Log_working_2-way'!$D131))</f>
        <v>2.3470801072340981</v>
      </c>
      <c r="K132" s="32">
        <f>IF('Log_working_2-way'!$D131="","",B132^('Log_working_2-way'!$D131))</f>
        <v>1.7423463494336857</v>
      </c>
      <c r="L132" s="37">
        <f t="shared" si="18"/>
        <v>0.42929292929292934</v>
      </c>
      <c r="M132" s="37">
        <f t="shared" si="19"/>
        <v>0.57070707070707072</v>
      </c>
      <c r="N132" s="38">
        <v>228</v>
      </c>
      <c r="O132" s="38">
        <f t="shared" si="20"/>
        <v>127.11504424778761</v>
      </c>
      <c r="P132" s="38">
        <f t="shared" si="21"/>
        <v>93.88235294117645</v>
      </c>
      <c r="Q132" s="38">
        <f t="shared" si="22"/>
        <v>134.11764705882354</v>
      </c>
      <c r="R132" s="38">
        <f t="shared" si="23"/>
        <v>100.88495575221239</v>
      </c>
      <c r="S132" s="39">
        <f t="shared" si="24"/>
        <v>-7.0026028110359277</v>
      </c>
      <c r="T132" s="39">
        <f t="shared" si="25"/>
        <v>-7.002602811035942</v>
      </c>
      <c r="U132" t="s">
        <v>318</v>
      </c>
      <c r="V132" t="s">
        <v>321</v>
      </c>
      <c r="W132" t="s">
        <v>380</v>
      </c>
      <c r="X132" t="s">
        <v>441</v>
      </c>
      <c r="Y132" s="41"/>
    </row>
    <row r="133" spans="1:25" ht="15" x14ac:dyDescent="0.25">
      <c r="A133">
        <v>1.91</v>
      </c>
      <c r="B133">
        <v>2</v>
      </c>
      <c r="C133" s="29">
        <f t="shared" si="26"/>
        <v>2.3560209424083656E-2</v>
      </c>
      <c r="D133" s="30">
        <f>IF(OR($A133="",$B133=""),"",A133*'MPTO_working_2-way'!$G132)</f>
        <v>1.9549999999999996</v>
      </c>
      <c r="E133" s="32">
        <f>IF(OR($A133="",$B133=""),"",B133*'MPTO_working_2-way'!$G132)</f>
        <v>2.0471204188481673</v>
      </c>
      <c r="F133" s="30">
        <f>IF(OR($A133="",$B133=""),"",'MPTO_working_2-way'!D132)</f>
        <v>1.9539641943734012</v>
      </c>
      <c r="G133" s="32">
        <f>IF(OR($A133="",$B133=""),"",'MPTO_working_2-way'!E132)</f>
        <v>2.0482573726541551</v>
      </c>
      <c r="H133" s="30">
        <f>IF(OR($A133="",$B133=""),"",'OddsRatio_working_2-way'!M132)</f>
        <v>1.9539392014169454</v>
      </c>
      <c r="I133" s="30">
        <f>IF(OR($A133="",$B133=""),"",'OddsRatio_working_2-way'!N132)</f>
        <v>2.0482848367219182</v>
      </c>
      <c r="J133" s="30">
        <f>IF('Log_working_2-way'!$D132="","",A133^('Log_working_2-way'!$D132))</f>
        <v>1.95347196121136</v>
      </c>
      <c r="K133" s="32">
        <f>IF('Log_working_2-way'!$D132="","",B133^('Log_working_2-way'!$D132))</f>
        <v>2.0487985391091357</v>
      </c>
      <c r="L133" s="37">
        <f t="shared" ref="L133:L178" si="27">(1/D133)</f>
        <v>0.51150895140664976</v>
      </c>
      <c r="M133" s="37">
        <f t="shared" ref="M133:M178" si="28">(1/E133)</f>
        <v>0.48849104859335046</v>
      </c>
      <c r="N133" s="38">
        <v>229</v>
      </c>
      <c r="O133" s="38">
        <f t="shared" ref="O133:O178" si="29">(1/A133)*((N133*A133)-N133)</f>
        <v>109.10471204188481</v>
      </c>
      <c r="P133" s="38">
        <f t="shared" ref="P133:P178" si="30">(1/B133)*((N133*B133)-N133)</f>
        <v>114.5</v>
      </c>
      <c r="Q133" s="38">
        <f t="shared" ref="Q133:Q178" si="31">(1/B133)*N133</f>
        <v>114.5</v>
      </c>
      <c r="R133" s="38">
        <f t="shared" ref="R133:R178" si="32">(1/A133)*N133</f>
        <v>119.89528795811518</v>
      </c>
      <c r="S133" s="39">
        <f t="shared" ref="S133:S178" si="33">O133-Q133</f>
        <v>-5.3952879581151905</v>
      </c>
      <c r="T133" s="39">
        <f t="shared" ref="T133:T178" si="34">P133-R133</f>
        <v>-5.3952879581151763</v>
      </c>
      <c r="U133" t="s">
        <v>317</v>
      </c>
      <c r="V133" t="s">
        <v>242</v>
      </c>
      <c r="W133" t="s">
        <v>380</v>
      </c>
      <c r="X133" t="s">
        <v>441</v>
      </c>
      <c r="Y133" s="41"/>
    </row>
    <row r="134" spans="1:25" s="35" customFormat="1" ht="15" x14ac:dyDescent="0.25">
      <c r="A134">
        <v>2.04</v>
      </c>
      <c r="B134">
        <v>1.88</v>
      </c>
      <c r="C134" s="29">
        <f t="shared" si="26"/>
        <v>2.2110972048393851E-2</v>
      </c>
      <c r="D134" s="30">
        <f>IF(OR($A134="",$B134=""),"",A134*'MPTO_working_2-way'!$G133)</f>
        <v>2.0851063829787235</v>
      </c>
      <c r="E134" s="32">
        <f>IF(OR($A134="",$B134=""),"",B134*'MPTO_working_2-way'!$G133)</f>
        <v>1.9215686274509802</v>
      </c>
      <c r="F134" s="30">
        <f>IF(OR($A134="",$B134=""),"",'MPTO_working_2-way'!D133)</f>
        <v>2.087070091423596</v>
      </c>
      <c r="G134" s="32">
        <f>IF(OR($A134="",$B134=""),"",'MPTO_working_2-way'!E133)</f>
        <v>1.9199038846615937</v>
      </c>
      <c r="H134" s="30">
        <f>IF(OR($A134="",$B134=""),"",'OddsRatio_working_2-way'!M133)</f>
        <v>2.0871146130092182</v>
      </c>
      <c r="I134" s="30">
        <f>IF(OR($A134="",$B134=""),"",'OddsRatio_working_2-way'!N133)</f>
        <v>1.9198662110077995</v>
      </c>
      <c r="J134" s="30">
        <f>IF('Log_working_2-way'!$D133="","",A134^('Log_working_2-way'!$D133))</f>
        <v>2.0880014698245399</v>
      </c>
      <c r="K134" s="32">
        <f>IF('Log_working_2-way'!$D133="","",B134^('Log_working_2-way'!$D133))</f>
        <v>1.9191164053861676</v>
      </c>
      <c r="L134" s="37">
        <f t="shared" si="27"/>
        <v>0.47959183673469385</v>
      </c>
      <c r="M134" s="37">
        <f t="shared" si="28"/>
        <v>0.52040816326530615</v>
      </c>
      <c r="N134" s="38">
        <v>230</v>
      </c>
      <c r="O134" s="38">
        <f t="shared" si="29"/>
        <v>117.25490196078431</v>
      </c>
      <c r="P134" s="38">
        <f t="shared" si="30"/>
        <v>107.6595744680851</v>
      </c>
      <c r="Q134" s="38">
        <f t="shared" si="31"/>
        <v>122.34042553191489</v>
      </c>
      <c r="R134" s="38">
        <f t="shared" si="32"/>
        <v>112.74509803921568</v>
      </c>
      <c r="S134" s="39">
        <f t="shared" si="33"/>
        <v>-5.0855235711305795</v>
      </c>
      <c r="T134" s="39">
        <f t="shared" si="34"/>
        <v>-5.0855235711305795</v>
      </c>
      <c r="U134" t="s">
        <v>239</v>
      </c>
      <c r="V134" t="s">
        <v>322</v>
      </c>
      <c r="W134" t="s">
        <v>380</v>
      </c>
      <c r="X134" t="s">
        <v>441</v>
      </c>
      <c r="Y134" s="41"/>
    </row>
    <row r="135" spans="1:25" s="35" customFormat="1" ht="15" x14ac:dyDescent="0.25">
      <c r="A135">
        <v>2.19</v>
      </c>
      <c r="B135">
        <v>1.75</v>
      </c>
      <c r="C135" s="29">
        <f t="shared" si="26"/>
        <v>2.8049575994781417E-2</v>
      </c>
      <c r="D135" s="30">
        <f>IF(OR($A135="",$B135=""),"",A135*'MPTO_working_2-way'!$G134)</f>
        <v>2.2514285714285713</v>
      </c>
      <c r="E135" s="32">
        <f>IF(OR($A135="",$B135=""),"",B135*'MPTO_working_2-way'!$G134)</f>
        <v>1.7990867579908674</v>
      </c>
      <c r="F135" s="30">
        <f>IF(OR($A135="",$B135=""),"",'MPTO_working_2-way'!D134)</f>
        <v>2.2593957258658803</v>
      </c>
      <c r="G135" s="32">
        <f>IF(OR($A135="",$B135=""),"",'MPTO_working_2-way'!E134)</f>
        <v>1.7940315974253949</v>
      </c>
      <c r="H135" s="30">
        <f>IF(OR($A135="",$B135=""),"",'OddsRatio_working_2-way'!M134)</f>
        <v>2.2596295751794115</v>
      </c>
      <c r="I135" s="30">
        <f>IF(OR($A135="",$B135=""),"",'OddsRatio_working_2-way'!N134)</f>
        <v>1.7938841860374448</v>
      </c>
      <c r="J135" s="30">
        <f>IF('Log_working_2-way'!$D134="","",A135^('Log_working_2-way'!$D134))</f>
        <v>2.2632669083588914</v>
      </c>
      <c r="K135" s="32">
        <f>IF('Log_working_2-way'!$D134="","",B135^('Log_working_2-way'!$D134))</f>
        <v>1.7915983497890287</v>
      </c>
      <c r="L135" s="37">
        <f t="shared" si="27"/>
        <v>0.44416243654822335</v>
      </c>
      <c r="M135" s="37">
        <f t="shared" si="28"/>
        <v>0.55583756345177671</v>
      </c>
      <c r="N135" s="38">
        <v>231</v>
      </c>
      <c r="O135" s="38">
        <f t="shared" si="29"/>
        <v>125.52054794520548</v>
      </c>
      <c r="P135" s="38">
        <f t="shared" si="30"/>
        <v>99</v>
      </c>
      <c r="Q135" s="38">
        <f t="shared" si="31"/>
        <v>132</v>
      </c>
      <c r="R135" s="38">
        <f t="shared" si="32"/>
        <v>105.47945205479452</v>
      </c>
      <c r="S135" s="39">
        <f t="shared" si="33"/>
        <v>-6.4794520547945211</v>
      </c>
      <c r="T135" s="39">
        <f t="shared" si="34"/>
        <v>-6.4794520547945211</v>
      </c>
      <c r="U135" t="s">
        <v>241</v>
      </c>
      <c r="V135" t="s">
        <v>314</v>
      </c>
      <c r="W135" t="s">
        <v>380</v>
      </c>
      <c r="X135" t="s">
        <v>441</v>
      </c>
      <c r="Y135" s="41"/>
    </row>
    <row r="136" spans="1:25" ht="15" x14ac:dyDescent="0.25">
      <c r="A136">
        <v>2.23</v>
      </c>
      <c r="B136">
        <v>1.72</v>
      </c>
      <c r="C136" s="29">
        <f t="shared" si="26"/>
        <v>2.982584211075201E-2</v>
      </c>
      <c r="D136" s="30">
        <f>IF(OR($A136="",$B136=""),"",A136*'MPTO_working_2-way'!$G135)</f>
        <v>2.2965116279069768</v>
      </c>
      <c r="E136" s="32">
        <f>IF(OR($A136="",$B136=""),"",B136*'MPTO_working_2-way'!$G135)</f>
        <v>1.7713004484304935</v>
      </c>
      <c r="F136" s="30">
        <f>IF(OR($A136="",$B136=""),"",'MPTO_working_2-way'!D135)</f>
        <v>2.3067115708443593</v>
      </c>
      <c r="G136" s="32">
        <f>IF(OR($A136="",$B136=""),"",'MPTO_working_2-way'!E135)</f>
        <v>1.7652798232695142</v>
      </c>
      <c r="H136" s="30">
        <f>IF(OR($A136="",$B136=""),"",'OddsRatio_working_2-way'!M135)</f>
        <v>2.3070322617798436</v>
      </c>
      <c r="I136" s="30">
        <f>IF(OR($A136="",$B136=""),"",'OddsRatio_working_2-way'!N135)</f>
        <v>1.7650920556760061</v>
      </c>
      <c r="J136" s="30">
        <f>IF('Log_working_2-way'!$D135="","",A136^('Log_working_2-way'!$D135))</f>
        <v>2.3117058576345526</v>
      </c>
      <c r="K136" s="32">
        <f>IF('Log_working_2-way'!$D135="","",B136^('Log_working_2-way'!$D135))</f>
        <v>1.7623660397486636</v>
      </c>
      <c r="L136" s="37">
        <f t="shared" si="27"/>
        <v>0.43544303797468353</v>
      </c>
      <c r="M136" s="37">
        <f t="shared" si="28"/>
        <v>0.56455696202531636</v>
      </c>
      <c r="N136" s="38">
        <v>232</v>
      </c>
      <c r="O136" s="38">
        <f t="shared" si="29"/>
        <v>127.96412556053812</v>
      </c>
      <c r="P136" s="38">
        <f t="shared" si="30"/>
        <v>97.116279069767458</v>
      </c>
      <c r="Q136" s="38">
        <f t="shared" si="31"/>
        <v>134.88372093023256</v>
      </c>
      <c r="R136" s="38">
        <f t="shared" si="32"/>
        <v>104.03587443946189</v>
      </c>
      <c r="S136" s="39">
        <f t="shared" si="33"/>
        <v>-6.9195953696944343</v>
      </c>
      <c r="T136" s="39">
        <f t="shared" si="34"/>
        <v>-6.9195953696944343</v>
      </c>
      <c r="U136" t="s">
        <v>323</v>
      </c>
      <c r="V136" t="s">
        <v>244</v>
      </c>
      <c r="W136" t="s">
        <v>380</v>
      </c>
      <c r="X136" t="s">
        <v>441</v>
      </c>
      <c r="Y136" s="41"/>
    </row>
    <row r="137" spans="1:25" s="35" customFormat="1" ht="15" x14ac:dyDescent="0.25">
      <c r="A137">
        <v>1.78</v>
      </c>
      <c r="B137">
        <v>2.14</v>
      </c>
      <c r="C137" s="29">
        <f t="shared" si="26"/>
        <v>2.908747243515708E-2</v>
      </c>
      <c r="D137" s="30">
        <f>IF(OR($A137="",$B137=""),"",A137*'MPTO_working_2-way'!$G136)</f>
        <v>1.8317757009345796</v>
      </c>
      <c r="E137" s="32">
        <f>IF(OR($A137="",$B137=""),"",B137*'MPTO_working_2-way'!$G136)</f>
        <v>2.2022471910112364</v>
      </c>
      <c r="F137" s="30">
        <f>IF(OR($A137="",$B137=""),"",'MPTO_working_2-way'!D136)</f>
        <v>1.8273049985608751</v>
      </c>
      <c r="G137" s="32">
        <f>IF(OR($A137="",$B137=""),"",'MPTO_working_2-way'!E136)</f>
        <v>2.2087440565928333</v>
      </c>
      <c r="H137" s="30">
        <f>IF(OR($A137="",$B137=""),"",'OddsRatio_working_2-way'!M136)</f>
        <v>1.8271701918685113</v>
      </c>
      <c r="I137" s="30">
        <f>IF(OR($A137="",$B137=""),"",'OddsRatio_working_2-way'!N136)</f>
        <v>2.2089410496539781</v>
      </c>
      <c r="J137" s="30">
        <f>IF('Log_working_2-way'!$D136="","",A137^('Log_working_2-way'!$D136))</f>
        <v>1.8251471689098502</v>
      </c>
      <c r="K137" s="32">
        <f>IF('Log_working_2-way'!$D136="","",B137^('Log_working_2-way'!$D136))</f>
        <v>2.2119050245559748</v>
      </c>
      <c r="L137" s="37">
        <f t="shared" si="27"/>
        <v>0.54591836734693866</v>
      </c>
      <c r="M137" s="37">
        <f t="shared" si="28"/>
        <v>0.45408163265306112</v>
      </c>
      <c r="N137" s="38">
        <v>233</v>
      </c>
      <c r="O137" s="38">
        <f t="shared" si="29"/>
        <v>102.10112359550563</v>
      </c>
      <c r="P137" s="38">
        <f t="shared" si="30"/>
        <v>124.12149532710281</v>
      </c>
      <c r="Q137" s="38">
        <f t="shared" si="31"/>
        <v>108.87850467289719</v>
      </c>
      <c r="R137" s="38">
        <f t="shared" si="32"/>
        <v>130.89887640449439</v>
      </c>
      <c r="S137" s="39">
        <f t="shared" si="33"/>
        <v>-6.777381077391567</v>
      </c>
      <c r="T137" s="39">
        <f t="shared" si="34"/>
        <v>-6.7773810773915812</v>
      </c>
      <c r="U137" t="s">
        <v>267</v>
      </c>
      <c r="V137" t="s">
        <v>328</v>
      </c>
      <c r="W137" t="s">
        <v>382</v>
      </c>
      <c r="X137" t="s">
        <v>441</v>
      </c>
      <c r="Y137" s="41"/>
    </row>
    <row r="138" spans="1:25" ht="15" x14ac:dyDescent="0.25">
      <c r="A138">
        <v>1.96</v>
      </c>
      <c r="B138">
        <v>1.94</v>
      </c>
      <c r="C138" s="29">
        <f t="shared" si="26"/>
        <v>2.5667999158426325E-2</v>
      </c>
      <c r="D138" s="30">
        <f>IF(OR($A138="",$B138=""),"",A138*'MPTO_working_2-way'!$G137)</f>
        <v>2.0103092783505154</v>
      </c>
      <c r="E138" s="32">
        <f>IF(OR($A138="",$B138=""),"",B138*'MPTO_working_2-way'!$G137)</f>
        <v>1.989795918367347</v>
      </c>
      <c r="F138" s="30">
        <f>IF(OR($A138="",$B138=""),"",'MPTO_working_2-way'!D137)</f>
        <v>2.0105752961082914</v>
      </c>
      <c r="G138" s="32">
        <f>IF(OR($A138="",$B138=""),"",'MPTO_working_2-way'!E137)</f>
        <v>1.9895353704478862</v>
      </c>
      <c r="H138" s="30">
        <f>IF(OR($A138="",$B138=""),"",'OddsRatio_working_2-way'!M137)</f>
        <v>2.0105823052798226</v>
      </c>
      <c r="I138" s="30">
        <f>IF(OR($A138="",$B138=""),"",'OddsRatio_working_2-way'!N137)</f>
        <v>1.9895285072531594</v>
      </c>
      <c r="J138" s="30">
        <f>IF('Log_working_2-way'!$D137="","",A138^('Log_working_2-way'!$D137))</f>
        <v>2.0107026250536491</v>
      </c>
      <c r="K138" s="32">
        <f>IF('Log_working_2-way'!$D137="","",B138^('Log_working_2-way'!$D137))</f>
        <v>1.9894107081664238</v>
      </c>
      <c r="L138" s="37">
        <f t="shared" si="27"/>
        <v>0.49743589743589745</v>
      </c>
      <c r="M138" s="37">
        <f t="shared" si="28"/>
        <v>0.50256410256410255</v>
      </c>
      <c r="N138" s="38">
        <v>234</v>
      </c>
      <c r="O138" s="38">
        <f t="shared" si="29"/>
        <v>114.61224489795917</v>
      </c>
      <c r="P138" s="38">
        <f t="shared" si="30"/>
        <v>113.38144329896907</v>
      </c>
      <c r="Q138" s="38">
        <f t="shared" si="31"/>
        <v>120.61855670103094</v>
      </c>
      <c r="R138" s="38">
        <f t="shared" si="32"/>
        <v>119.38775510204081</v>
      </c>
      <c r="S138" s="39">
        <f t="shared" si="33"/>
        <v>-6.0063118030717675</v>
      </c>
      <c r="T138" s="39">
        <f t="shared" si="34"/>
        <v>-6.0063118030717391</v>
      </c>
      <c r="U138" t="s">
        <v>368</v>
      </c>
      <c r="V138" t="s">
        <v>332</v>
      </c>
      <c r="W138" t="s">
        <v>382</v>
      </c>
      <c r="X138" t="s">
        <v>441</v>
      </c>
      <c r="Y138" s="41"/>
    </row>
    <row r="139" spans="1:25" ht="15" x14ac:dyDescent="0.25">
      <c r="A139">
        <v>1.66</v>
      </c>
      <c r="B139">
        <v>2.35</v>
      </c>
      <c r="C139" s="29">
        <f t="shared" si="26"/>
        <v>2.7941553447834E-2</v>
      </c>
      <c r="D139" s="30">
        <f>IF(OR($A139="",$B139=""),"",A139*'MPTO_working_2-way'!$G138)</f>
        <v>1.7063829787234044</v>
      </c>
      <c r="E139" s="32">
        <f>IF(OR($A139="",$B139=""),"",B139*'MPTO_working_2-way'!$G138)</f>
        <v>2.4156626506024099</v>
      </c>
      <c r="F139" s="30">
        <f>IF(OR($A139="",$B139=""),"",'MPTO_working_2-way'!D138)</f>
        <v>1.6994118928338053</v>
      </c>
      <c r="G139" s="32">
        <f>IF(OR($A139="",$B139=""),"",'MPTO_working_2-way'!E138)</f>
        <v>2.4297726564933044</v>
      </c>
      <c r="H139" s="30">
        <f>IF(OR($A139="",$B139=""),"",'OddsRatio_working_2-way'!M138)</f>
        <v>1.6992058987801013</v>
      </c>
      <c r="I139" s="30">
        <f>IF(OR($A139="",$B139=""),"",'OddsRatio_working_2-way'!N138)</f>
        <v>2.4301938838683887</v>
      </c>
      <c r="J139" s="30">
        <f>IF('Log_working_2-way'!$D138="","",A139^('Log_working_2-way'!$D138))</f>
        <v>1.6960505987873902</v>
      </c>
      <c r="K139" s="32">
        <f>IF('Log_working_2-way'!$D138="","",B139^('Log_working_2-way'!$D138))</f>
        <v>2.4366771636172895</v>
      </c>
      <c r="L139" s="37">
        <f t="shared" si="27"/>
        <v>0.5860349127182044</v>
      </c>
      <c r="M139" s="37">
        <f t="shared" si="28"/>
        <v>0.41396508728179549</v>
      </c>
      <c r="N139" s="38">
        <v>235</v>
      </c>
      <c r="O139" s="38">
        <f t="shared" si="29"/>
        <v>93.43373493975902</v>
      </c>
      <c r="P139" s="38">
        <f t="shared" si="30"/>
        <v>135</v>
      </c>
      <c r="Q139" s="38">
        <f t="shared" si="31"/>
        <v>100</v>
      </c>
      <c r="R139" s="38">
        <f t="shared" si="32"/>
        <v>141.56626506024097</v>
      </c>
      <c r="S139" s="39">
        <f t="shared" si="33"/>
        <v>-6.5662650602409798</v>
      </c>
      <c r="T139" s="39">
        <f t="shared" si="34"/>
        <v>-6.5662650602409656</v>
      </c>
      <c r="U139" t="s">
        <v>329</v>
      </c>
      <c r="V139" t="s">
        <v>331</v>
      </c>
      <c r="W139" t="s">
        <v>382</v>
      </c>
      <c r="X139" t="s">
        <v>441</v>
      </c>
      <c r="Y139" s="41"/>
    </row>
    <row r="140" spans="1:25" ht="15" x14ac:dyDescent="0.25">
      <c r="A140">
        <v>2.36</v>
      </c>
      <c r="B140">
        <v>1.65</v>
      </c>
      <c r="C140" s="29">
        <f t="shared" si="26"/>
        <v>2.9789419619928204E-2</v>
      </c>
      <c r="D140" s="30">
        <f>IF(OR($A140="",$B140=""),"",A140*'MPTO_working_2-way'!$G139)</f>
        <v>2.4303030303030306</v>
      </c>
      <c r="E140" s="32">
        <f>IF(OR($A140="",$B140=""),"",B140*'MPTO_working_2-way'!$G139)</f>
        <v>1.6991525423728815</v>
      </c>
      <c r="F140" s="30">
        <f>IF(OR($A140="",$B140=""),"",'MPTO_working_2-way'!D139)</f>
        <v>2.4459798994974875</v>
      </c>
      <c r="G140" s="32">
        <f>IF(OR($A140="",$B140=""),"",'MPTO_working_2-way'!E139)</f>
        <v>1.691572545612511</v>
      </c>
      <c r="H140" s="30">
        <f>IF(OR($A140="",$B140=""),"",'OddsRatio_working_2-way'!M139)</f>
        <v>2.4464811413591585</v>
      </c>
      <c r="I140" s="30">
        <f>IF(OR($A140="",$B140=""),"",'OddsRatio_working_2-way'!N139)</f>
        <v>1.6913328984437157</v>
      </c>
      <c r="J140" s="30">
        <f>IF('Log_working_2-way'!$D139="","",A140^('Log_working_2-way'!$D139))</f>
        <v>2.4537046927110477</v>
      </c>
      <c r="K140" s="32">
        <f>IF('Log_working_2-way'!$D139="","",B140^('Log_working_2-way'!$D139))</f>
        <v>1.6878976211702592</v>
      </c>
      <c r="L140" s="37">
        <f t="shared" si="27"/>
        <v>0.41147132169576056</v>
      </c>
      <c r="M140" s="37">
        <f t="shared" si="28"/>
        <v>0.58852867830423938</v>
      </c>
      <c r="N140" s="38">
        <v>236</v>
      </c>
      <c r="O140" s="38">
        <f t="shared" si="29"/>
        <v>135.99999999999997</v>
      </c>
      <c r="P140" s="38">
        <f t="shared" si="30"/>
        <v>92.969696969696955</v>
      </c>
      <c r="Q140" s="38">
        <f t="shared" si="31"/>
        <v>143.03030303030303</v>
      </c>
      <c r="R140" s="38">
        <f t="shared" si="32"/>
        <v>100.00000000000001</v>
      </c>
      <c r="S140" s="39">
        <f t="shared" si="33"/>
        <v>-7.0303030303030596</v>
      </c>
      <c r="T140" s="39">
        <f t="shared" si="34"/>
        <v>-7.0303030303030596</v>
      </c>
      <c r="U140" t="s">
        <v>366</v>
      </c>
      <c r="V140" t="s">
        <v>333</v>
      </c>
      <c r="W140" t="s">
        <v>382</v>
      </c>
      <c r="X140" t="s">
        <v>441</v>
      </c>
      <c r="Y140" s="41"/>
    </row>
    <row r="141" spans="1:25" ht="15" x14ac:dyDescent="0.25">
      <c r="A141">
        <v>1.9</v>
      </c>
      <c r="B141">
        <v>2.0099999999999998</v>
      </c>
      <c r="C141" s="29">
        <f t="shared" si="26"/>
        <v>2.3828227284629522E-2</v>
      </c>
      <c r="D141" s="30">
        <f>IF(OR($A141="",$B141=""),"",A141*'MPTO_working_2-way'!$G140)</f>
        <v>1.9452736318407959</v>
      </c>
      <c r="E141" s="32">
        <f>IF(OR($A141="",$B141=""),"",B141*'MPTO_working_2-way'!$G140)</f>
        <v>2.0578947368421052</v>
      </c>
      <c r="F141" s="30">
        <f>IF(OR($A141="",$B141=""),"",'MPTO_working_2-way'!D140)</f>
        <v>1.9440061084245355</v>
      </c>
      <c r="G141" s="32">
        <f>IF(OR($A141="",$B141=""),"",'MPTO_working_2-way'!E140)</f>
        <v>2.05931517929361</v>
      </c>
      <c r="H141" s="30">
        <f>IF(OR($A141="",$B141=""),"",'OddsRatio_working_2-way'!M140)</f>
        <v>1.9439751632913294</v>
      </c>
      <c r="I141" s="30">
        <f>IF(OR($A141="",$B141=""),"",'OddsRatio_working_2-way'!N140)</f>
        <v>2.0593499054713802</v>
      </c>
      <c r="J141" s="30">
        <f>IF('Log_working_2-way'!$D140="","",A141^('Log_working_2-way'!$D140))</f>
        <v>1.9434033475162076</v>
      </c>
      <c r="K141" s="32">
        <f>IF('Log_working_2-way'!$D140="","",B141^('Log_working_2-way'!$D140))</f>
        <v>2.0599919987911819</v>
      </c>
      <c r="L141" s="37">
        <f t="shared" si="27"/>
        <v>0.51406649616368294</v>
      </c>
      <c r="M141" s="37">
        <f t="shared" si="28"/>
        <v>0.48593350383631717</v>
      </c>
      <c r="N141" s="38">
        <v>237</v>
      </c>
      <c r="O141" s="38">
        <f t="shared" si="29"/>
        <v>112.26315789473681</v>
      </c>
      <c r="P141" s="38">
        <f t="shared" si="30"/>
        <v>119.08955223880596</v>
      </c>
      <c r="Q141" s="38">
        <f t="shared" si="31"/>
        <v>117.91044776119405</v>
      </c>
      <c r="R141" s="38">
        <f t="shared" si="32"/>
        <v>124.73684210526315</v>
      </c>
      <c r="S141" s="39">
        <f t="shared" si="33"/>
        <v>-5.6472898664572426</v>
      </c>
      <c r="T141" s="39">
        <f t="shared" si="34"/>
        <v>-5.6472898664571858</v>
      </c>
      <c r="U141" t="s">
        <v>265</v>
      </c>
      <c r="V141" t="s">
        <v>367</v>
      </c>
      <c r="W141" t="s">
        <v>382</v>
      </c>
      <c r="X141" t="s">
        <v>441</v>
      </c>
      <c r="Y141" s="41"/>
    </row>
    <row r="142" spans="1:25" ht="15" x14ac:dyDescent="0.25">
      <c r="A142">
        <v>2</v>
      </c>
      <c r="B142">
        <v>1.89</v>
      </c>
      <c r="C142" s="29">
        <f t="shared" si="26"/>
        <v>2.9100529100529293E-2</v>
      </c>
      <c r="D142" s="30">
        <f>IF(OR($A142="",$B142=""),"",A142*'MPTO_working_2-way'!$G141)</f>
        <v>2.0582010582010586</v>
      </c>
      <c r="E142" s="32">
        <f>IF(OR($A142="",$B142=""),"",B142*'MPTO_working_2-way'!$G141)</f>
        <v>1.9450000000000003</v>
      </c>
      <c r="F142" s="30">
        <f>IF(OR($A142="",$B142=""),"",'MPTO_working_2-way'!D141)</f>
        <v>2.0599455040871937</v>
      </c>
      <c r="G142" s="32">
        <f>IF(OR($A142="",$B142=""),"",'MPTO_working_2-way'!E141)</f>
        <v>1.9434447300771212</v>
      </c>
      <c r="H142" s="30">
        <f>IF(OR($A142="",$B142=""),"",'OddsRatio_working_2-way'!M141)</f>
        <v>2.0599978800063603</v>
      </c>
      <c r="I142" s="30">
        <f>IF(OR($A142="",$B142=""),"",'OddsRatio_working_2-way'!N141)</f>
        <v>1.9433981132056606</v>
      </c>
      <c r="J142" s="30">
        <f>IF('Log_working_2-way'!$D141="","",A142^('Log_working_2-way'!$D141))</f>
        <v>2.0607901501181232</v>
      </c>
      <c r="K142" s="32">
        <f>IF('Log_working_2-way'!$D141="","",B142^('Log_working_2-way'!$D141))</f>
        <v>1.9426935194379702</v>
      </c>
      <c r="L142" s="37">
        <f t="shared" si="27"/>
        <v>0.48586118251928012</v>
      </c>
      <c r="M142" s="37">
        <f t="shared" si="28"/>
        <v>0.51413881748071977</v>
      </c>
      <c r="N142" s="38">
        <v>238</v>
      </c>
      <c r="O142" s="38">
        <f t="shared" si="29"/>
        <v>119</v>
      </c>
      <c r="P142" s="38">
        <f t="shared" si="30"/>
        <v>112.07407407407409</v>
      </c>
      <c r="Q142" s="38">
        <f t="shared" si="31"/>
        <v>125.92592592592595</v>
      </c>
      <c r="R142" s="38">
        <f t="shared" si="32"/>
        <v>119</v>
      </c>
      <c r="S142" s="39">
        <f t="shared" si="33"/>
        <v>-6.9259259259259522</v>
      </c>
      <c r="T142" s="39">
        <f t="shared" si="34"/>
        <v>-6.9259259259259096</v>
      </c>
      <c r="U142" t="s">
        <v>427</v>
      </c>
      <c r="V142" t="s">
        <v>428</v>
      </c>
      <c r="W142" t="s">
        <v>384</v>
      </c>
      <c r="X142" t="s">
        <v>441</v>
      </c>
      <c r="Y142" s="41"/>
    </row>
    <row r="143" spans="1:25" ht="15" x14ac:dyDescent="0.25">
      <c r="A143">
        <v>1.46</v>
      </c>
      <c r="B143">
        <v>2.83</v>
      </c>
      <c r="C143" s="29">
        <f t="shared" si="26"/>
        <v>3.8288397308678945E-2</v>
      </c>
      <c r="D143" s="30">
        <f>IF(OR($A143="",$B143=""),"",A143*'MPTO_working_2-way'!$G142)</f>
        <v>1.5159010600706713</v>
      </c>
      <c r="E143" s="32">
        <f>IF(OR($A143="",$B143=""),"",B143*'MPTO_working_2-way'!$G142)</f>
        <v>2.9383561643835616</v>
      </c>
      <c r="F143" s="30">
        <f>IF(OR($A143="",$B143=""),"",'MPTO_working_2-way'!D142)</f>
        <v>1.5019811697989749</v>
      </c>
      <c r="G143" s="32">
        <f>IF(OR($A143="",$B143=""),"",'MPTO_working_2-way'!E142)</f>
        <v>2.9921065971467877</v>
      </c>
      <c r="H143" s="30">
        <f>IF(OR($A143="",$B143=""),"",'OddsRatio_working_2-way'!M142)</f>
        <v>1.5013642590159164</v>
      </c>
      <c r="I143" s="30">
        <f>IF(OR($A143="",$B143=""),"",'OddsRatio_working_2-way'!N142)</f>
        <v>2.9945578130415815</v>
      </c>
      <c r="J143" s="30">
        <f>IF('Log_working_2-way'!$D142="","",A143^('Log_working_2-way'!$D142))</f>
        <v>1.494977007108147</v>
      </c>
      <c r="K143" s="32">
        <f>IF('Log_working_2-way'!$D142="","",B143^('Log_working_2-way'!$D142))</f>
        <v>3.0202958635224357</v>
      </c>
      <c r="L143" s="37">
        <f t="shared" si="27"/>
        <v>0.65967365967365976</v>
      </c>
      <c r="M143" s="37">
        <f t="shared" si="28"/>
        <v>0.34032634032634035</v>
      </c>
      <c r="N143" s="38">
        <v>239</v>
      </c>
      <c r="O143" s="38">
        <f t="shared" si="29"/>
        <v>75.30136986301369</v>
      </c>
      <c r="P143" s="38">
        <f t="shared" si="30"/>
        <v>154.54770318021201</v>
      </c>
      <c r="Q143" s="38">
        <f t="shared" si="31"/>
        <v>84.452296819787989</v>
      </c>
      <c r="R143" s="38">
        <f t="shared" si="32"/>
        <v>163.69863013698628</v>
      </c>
      <c r="S143" s="39">
        <f t="shared" si="33"/>
        <v>-9.150926956774299</v>
      </c>
      <c r="T143" s="39">
        <f t="shared" si="34"/>
        <v>-9.1509269567742706</v>
      </c>
      <c r="U143" t="s">
        <v>429</v>
      </c>
      <c r="V143" t="s">
        <v>430</v>
      </c>
      <c r="W143" t="s">
        <v>384</v>
      </c>
      <c r="X143" t="s">
        <v>441</v>
      </c>
      <c r="Y143" s="41"/>
    </row>
    <row r="144" spans="1:25" ht="15" x14ac:dyDescent="0.25">
      <c r="A144">
        <v>2.09</v>
      </c>
      <c r="B144">
        <v>1.8</v>
      </c>
      <c r="C144" s="29">
        <f t="shared" si="26"/>
        <v>3.4024455077086735E-2</v>
      </c>
      <c r="D144" s="30">
        <f>IF(OR($A144="",$B144=""),"",A144*'MPTO_working_2-way'!$G143)</f>
        <v>2.161111111111111</v>
      </c>
      <c r="E144" s="32">
        <f>IF(OR($A144="",$B144=""),"",B144*'MPTO_working_2-way'!$G143)</f>
        <v>1.8612440191387563</v>
      </c>
      <c r="F144" s="30">
        <f>IF(OR($A144="",$B144=""),"",'MPTO_working_2-way'!D143)</f>
        <v>2.1670506912442398</v>
      </c>
      <c r="G144" s="32">
        <f>IF(OR($A144="",$B144=""),"",'MPTO_working_2-way'!E143)</f>
        <v>1.8568608094768018</v>
      </c>
      <c r="H144" s="30">
        <f>IF(OR($A144="",$B144=""),"",'OddsRatio_working_2-way'!M143)</f>
        <v>2.1672617529928755</v>
      </c>
      <c r="I144" s="30">
        <f>IF(OR($A144="",$B144=""),"",'OddsRatio_working_2-way'!N143)</f>
        <v>1.8567058737562385</v>
      </c>
      <c r="J144" s="30">
        <f>IF('Log_working_2-way'!$D143="","",A144^('Log_working_2-way'!$D143))</f>
        <v>2.1699807722915003</v>
      </c>
      <c r="K144" s="32">
        <f>IF('Log_working_2-way'!$D143="","",B144^('Log_working_2-way'!$D143))</f>
        <v>1.8547149010332622</v>
      </c>
      <c r="L144" s="37">
        <f t="shared" si="27"/>
        <v>0.46272493573264784</v>
      </c>
      <c r="M144" s="37">
        <f t="shared" si="28"/>
        <v>0.53727506426735205</v>
      </c>
      <c r="N144" s="38">
        <v>240</v>
      </c>
      <c r="O144" s="38">
        <f t="shared" si="29"/>
        <v>125.16746411483254</v>
      </c>
      <c r="P144" s="38">
        <f t="shared" si="30"/>
        <v>106.66666666666667</v>
      </c>
      <c r="Q144" s="38">
        <f t="shared" si="31"/>
        <v>133.33333333333334</v>
      </c>
      <c r="R144" s="38">
        <f t="shared" si="32"/>
        <v>114.83253588516747</v>
      </c>
      <c r="S144" s="39">
        <f t="shared" si="33"/>
        <v>-8.1658692185008022</v>
      </c>
      <c r="T144" s="39">
        <f t="shared" si="34"/>
        <v>-8.1658692185008022</v>
      </c>
      <c r="U144" t="s">
        <v>431</v>
      </c>
      <c r="V144" t="s">
        <v>432</v>
      </c>
      <c r="W144" t="s">
        <v>384</v>
      </c>
      <c r="X144" t="s">
        <v>441</v>
      </c>
      <c r="Y144" s="41"/>
    </row>
    <row r="145" spans="1:25" ht="15" x14ac:dyDescent="0.25">
      <c r="A145">
        <v>1.97</v>
      </c>
      <c r="B145">
        <v>1.92</v>
      </c>
      <c r="C145" s="29">
        <f t="shared" si="26"/>
        <v>2.844754653130277E-2</v>
      </c>
      <c r="D145" s="30">
        <f>IF(OR($A145="",$B145=""),"",A145*'MPTO_working_2-way'!$G144)</f>
        <v>2.0260416666666665</v>
      </c>
      <c r="E145" s="32">
        <f>IF(OR($A145="",$B145=""),"",B145*'MPTO_working_2-way'!$G144)</f>
        <v>1.9746192893401013</v>
      </c>
      <c r="F145" s="30">
        <f>IF(OR($A145="",$B145=""),"",'MPTO_working_2-way'!D144)</f>
        <v>2.0267924123888115</v>
      </c>
      <c r="G145" s="32">
        <f>IF(OR($A145="",$B145=""),"",'MPTO_working_2-way'!E144)</f>
        <v>1.9739066903246005</v>
      </c>
      <c r="H145" s="30">
        <f>IF(OR($A145="",$B145=""),"",'OddsRatio_working_2-way'!M144)</f>
        <v>2.0268144068364817</v>
      </c>
      <c r="I145" s="30">
        <f>IF(OR($A145="",$B145=""),"",'OddsRatio_working_2-way'!N144)</f>
        <v>1.9738858291644976</v>
      </c>
      <c r="J145" s="30">
        <f>IF('Log_working_2-way'!$D144="","",A145^('Log_working_2-way'!$D144))</f>
        <v>2.0271548987306875</v>
      </c>
      <c r="K145" s="32">
        <f>IF('Log_working_2-way'!$D144="","",B145^('Log_working_2-way'!$D144))</f>
        <v>1.9735629954505829</v>
      </c>
      <c r="L145" s="37">
        <f t="shared" si="27"/>
        <v>0.49357326478149105</v>
      </c>
      <c r="M145" s="37">
        <f t="shared" si="28"/>
        <v>0.50642673521850901</v>
      </c>
      <c r="N145" s="38">
        <v>241</v>
      </c>
      <c r="O145" s="38">
        <f t="shared" si="29"/>
        <v>118.66497461928932</v>
      </c>
      <c r="P145" s="38">
        <f t="shared" si="30"/>
        <v>115.47916666666666</v>
      </c>
      <c r="Q145" s="38">
        <f t="shared" si="31"/>
        <v>125.52083333333334</v>
      </c>
      <c r="R145" s="38">
        <f t="shared" si="32"/>
        <v>122.33502538071065</v>
      </c>
      <c r="S145" s="39">
        <f t="shared" si="33"/>
        <v>-6.8558587140440181</v>
      </c>
      <c r="T145" s="39">
        <f t="shared" si="34"/>
        <v>-6.8558587140439897</v>
      </c>
      <c r="U145" t="s">
        <v>344</v>
      </c>
      <c r="V145" t="s">
        <v>433</v>
      </c>
      <c r="W145" t="s">
        <v>384</v>
      </c>
      <c r="X145" t="s">
        <v>441</v>
      </c>
      <c r="Y145" s="41"/>
    </row>
    <row r="146" spans="1:25" s="35" customFormat="1" ht="15" x14ac:dyDescent="0.25">
      <c r="A146">
        <v>2.27</v>
      </c>
      <c r="B146">
        <v>1.68</v>
      </c>
      <c r="C146" s="29">
        <f t="shared" si="26"/>
        <v>3.5766729599328695E-2</v>
      </c>
      <c r="D146" s="30">
        <f>IF(OR($A146="",$B146=""),"",A146*'MPTO_working_2-way'!$G145)</f>
        <v>2.3511904761904763</v>
      </c>
      <c r="E146" s="32">
        <f>IF(OR($A146="",$B146=""),"",B146*'MPTO_working_2-way'!$G145)</f>
        <v>1.7400881057268722</v>
      </c>
      <c r="F146" s="30">
        <f>IF(OR($A146="",$B146=""),"",'MPTO_working_2-way'!D145)</f>
        <v>2.3660503784588656</v>
      </c>
      <c r="G146" s="32">
        <f>IF(OR($A146="",$B146=""),"",'MPTO_working_2-way'!E145)</f>
        <v>1.7320374239258789</v>
      </c>
      <c r="H146" s="30">
        <f>IF(OR($A146="",$B146=""),"",'OddsRatio_working_2-way'!M145)</f>
        <v>2.3666188418222287</v>
      </c>
      <c r="I146" s="30">
        <f>IF(OR($A146="",$B146=""),"",'OddsRatio_working_2-way'!N145)</f>
        <v>1.7317329231804059</v>
      </c>
      <c r="J146" s="30">
        <f>IF('Log_working_2-way'!$D145="","",A146^('Log_working_2-way'!$D145))</f>
        <v>2.37348902776783</v>
      </c>
      <c r="K146" s="32">
        <f>IF('Log_working_2-way'!$D145="","",B146^('Log_working_2-way'!$D145))</f>
        <v>1.72807279838637</v>
      </c>
      <c r="L146" s="37">
        <f t="shared" si="27"/>
        <v>0.42531645569620252</v>
      </c>
      <c r="M146" s="37">
        <f t="shared" si="28"/>
        <v>0.57468354430379742</v>
      </c>
      <c r="N146" s="38">
        <v>242</v>
      </c>
      <c r="O146" s="38">
        <f t="shared" si="29"/>
        <v>135.3920704845815</v>
      </c>
      <c r="P146" s="38">
        <f t="shared" si="30"/>
        <v>97.952380952380949</v>
      </c>
      <c r="Q146" s="38">
        <f t="shared" si="31"/>
        <v>144.04761904761904</v>
      </c>
      <c r="R146" s="38">
        <f t="shared" si="32"/>
        <v>106.6079295154185</v>
      </c>
      <c r="S146" s="39">
        <f t="shared" si="33"/>
        <v>-8.6555485630375415</v>
      </c>
      <c r="T146" s="39">
        <f t="shared" si="34"/>
        <v>-8.6555485630375557</v>
      </c>
      <c r="U146" t="s">
        <v>287</v>
      </c>
      <c r="V146" t="s">
        <v>283</v>
      </c>
      <c r="W146" t="s">
        <v>378</v>
      </c>
      <c r="X146" t="s">
        <v>441</v>
      </c>
      <c r="Y146" s="41"/>
    </row>
    <row r="147" spans="1:25" ht="15" x14ac:dyDescent="0.25">
      <c r="A147">
        <v>1.88</v>
      </c>
      <c r="B147">
        <v>2.0099999999999998</v>
      </c>
      <c r="C147" s="29">
        <f t="shared" si="26"/>
        <v>2.9427331427966497E-2</v>
      </c>
      <c r="D147" s="30">
        <f>IF(OR($A147="",$B147=""),"",A147*'MPTO_working_2-way'!$G146)</f>
        <v>1.9353233830845769</v>
      </c>
      <c r="E147" s="32">
        <f>IF(OR($A147="",$B147=""),"",B147*'MPTO_working_2-way'!$G146)</f>
        <v>2.0691489361702122</v>
      </c>
      <c r="F147" s="30">
        <f>IF(OR($A147="",$B147=""),"",'MPTO_working_2-way'!D146)</f>
        <v>1.9334834220221038</v>
      </c>
      <c r="G147" s="32">
        <f>IF(OR($A147="",$B147=""),"",'MPTO_working_2-way'!E146)</f>
        <v>2.0712563034422273</v>
      </c>
      <c r="H147" s="30">
        <f>IF(OR($A147="",$B147=""),"",'OddsRatio_working_2-way'!M146)</f>
        <v>1.9334276237142709</v>
      </c>
      <c r="I147" s="30">
        <f>IF(OR($A147="",$B147=""),"",'OddsRatio_working_2-way'!N146)</f>
        <v>2.0713203408538785</v>
      </c>
      <c r="J147" s="30">
        <f>IF('Log_working_2-way'!$D146="","",A147^('Log_working_2-way'!$D146))</f>
        <v>1.9325939690668699</v>
      </c>
      <c r="K147" s="32">
        <f>IF('Log_working_2-way'!$D146="","",B147^('Log_working_2-way'!$D146))</f>
        <v>2.0722780043286777</v>
      </c>
      <c r="L147" s="37">
        <f t="shared" si="27"/>
        <v>0.5167095115681235</v>
      </c>
      <c r="M147" s="37">
        <f t="shared" si="28"/>
        <v>0.48329048843187672</v>
      </c>
      <c r="N147" s="38">
        <v>243</v>
      </c>
      <c r="O147" s="38">
        <f t="shared" si="29"/>
        <v>113.74468085106382</v>
      </c>
      <c r="P147" s="38">
        <f t="shared" si="30"/>
        <v>122.1044776119403</v>
      </c>
      <c r="Q147" s="38">
        <f t="shared" si="31"/>
        <v>120.89552238805972</v>
      </c>
      <c r="R147" s="38">
        <f t="shared" si="32"/>
        <v>129.25531914893617</v>
      </c>
      <c r="S147" s="39">
        <f t="shared" si="33"/>
        <v>-7.1508415369958982</v>
      </c>
      <c r="T147" s="39">
        <f t="shared" si="34"/>
        <v>-7.1508415369958698</v>
      </c>
      <c r="U147" t="s">
        <v>347</v>
      </c>
      <c r="V147" t="s">
        <v>349</v>
      </c>
      <c r="W147" t="s">
        <v>378</v>
      </c>
      <c r="X147" t="s">
        <v>441</v>
      </c>
      <c r="Y147" s="41"/>
    </row>
    <row r="148" spans="1:25" ht="15" x14ac:dyDescent="0.25">
      <c r="A148">
        <v>1.59</v>
      </c>
      <c r="B148">
        <v>2.4500000000000002</v>
      </c>
      <c r="C148" s="29">
        <f t="shared" si="26"/>
        <v>3.7094082916185211E-2</v>
      </c>
      <c r="D148" s="30">
        <f>IF(OR($A148="",$B148=""),"",A148*'MPTO_working_2-way'!$G147)</f>
        <v>1.6489795918367345</v>
      </c>
      <c r="E148" s="32">
        <f>IF(OR($A148="",$B148=""),"",B148*'MPTO_working_2-way'!$G147)</f>
        <v>2.540880503144654</v>
      </c>
      <c r="F148" s="30">
        <f>IF(OR($A148="",$B148=""),"",'MPTO_working_2-way'!D147)</f>
        <v>1.6383135317001365</v>
      </c>
      <c r="G148" s="32">
        <f>IF(OR($A148="",$B148=""),"",'MPTO_working_2-way'!E147)</f>
        <v>2.5666282325811234</v>
      </c>
      <c r="H148" s="30">
        <f>IF(OR($A148="",$B148=""),"",'OddsRatio_working_2-way'!M147)</f>
        <v>1.6378844344582628</v>
      </c>
      <c r="I148" s="30">
        <f>IF(OR($A148="",$B148=""),"",'OddsRatio_working_2-way'!N147)</f>
        <v>2.5676820846855613</v>
      </c>
      <c r="J148" s="30">
        <f>IF('Log_working_2-way'!$D147="","",A148^('Log_working_2-way'!$D147))</f>
        <v>1.6330240672116592</v>
      </c>
      <c r="K148" s="32">
        <f>IF('Log_working_2-way'!$D147="","",B148^('Log_working_2-way'!$D147))</f>
        <v>2.5797187686790384</v>
      </c>
      <c r="L148" s="37">
        <f t="shared" si="27"/>
        <v>0.60643564356435653</v>
      </c>
      <c r="M148" s="37">
        <f t="shared" si="28"/>
        <v>0.39356435643564358</v>
      </c>
      <c r="N148" s="38">
        <v>244</v>
      </c>
      <c r="O148" s="38">
        <f t="shared" si="29"/>
        <v>90.540880503144678</v>
      </c>
      <c r="P148" s="38">
        <f t="shared" si="30"/>
        <v>144.40816326530614</v>
      </c>
      <c r="Q148" s="38">
        <f t="shared" si="31"/>
        <v>99.591836734693871</v>
      </c>
      <c r="R148" s="38">
        <f t="shared" si="32"/>
        <v>153.45911949685535</v>
      </c>
      <c r="S148" s="39">
        <f t="shared" si="33"/>
        <v>-9.0509562315491934</v>
      </c>
      <c r="T148" s="39">
        <f t="shared" si="34"/>
        <v>-9.0509562315492076</v>
      </c>
      <c r="U148" t="s">
        <v>434</v>
      </c>
      <c r="V148" t="s">
        <v>435</v>
      </c>
      <c r="W148" t="s">
        <v>443</v>
      </c>
      <c r="X148" t="s">
        <v>441</v>
      </c>
      <c r="Y148" s="41"/>
    </row>
    <row r="149" spans="1:25" ht="15" x14ac:dyDescent="0.25">
      <c r="A149">
        <v>2.0499999999999998</v>
      </c>
      <c r="B149">
        <v>1.85</v>
      </c>
      <c r="C149" s="29">
        <f t="shared" si="26"/>
        <v>2.8345418589321048E-2</v>
      </c>
      <c r="D149" s="30">
        <f>IF(OR($A149="",$B149=""),"",A149*'MPTO_working_2-way'!$G148)</f>
        <v>2.1081081081081079</v>
      </c>
      <c r="E149" s="32">
        <f>IF(OR($A149="",$B149=""),"",B149*'MPTO_working_2-way'!$G148)</f>
        <v>1.902439024390244</v>
      </c>
      <c r="F149" s="30">
        <f>IF(OR($A149="",$B149=""),"",'MPTO_working_2-way'!D148)</f>
        <v>2.1113430758524703</v>
      </c>
      <c r="G149" s="32">
        <f>IF(OR($A149="",$B149=""),"",'MPTO_working_2-way'!E148)</f>
        <v>1.8998121477770822</v>
      </c>
      <c r="H149" s="30">
        <f>IF(OR($A149="",$B149=""),"",'OddsRatio_working_2-way'!M148)</f>
        <v>2.1114378604524222</v>
      </c>
      <c r="I149" s="30">
        <f>IF(OR($A149="",$B149=""),"",'OddsRatio_working_2-way'!N148)</f>
        <v>1.8997354108424378</v>
      </c>
      <c r="J149" s="30">
        <f>IF('Log_working_2-way'!$D148="","",A149^('Log_working_2-way'!$D148))</f>
        <v>2.1129081281913611</v>
      </c>
      <c r="K149" s="32">
        <f>IF('Log_working_2-way'!$D148="","",B149^('Log_working_2-way'!$D148))</f>
        <v>1.8985467665018629</v>
      </c>
      <c r="L149" s="37">
        <f t="shared" si="27"/>
        <v>0.47435897435897439</v>
      </c>
      <c r="M149" s="37">
        <f t="shared" si="28"/>
        <v>0.52564102564102555</v>
      </c>
      <c r="N149" s="38">
        <v>245</v>
      </c>
      <c r="O149" s="38">
        <f t="shared" si="29"/>
        <v>125.48780487804876</v>
      </c>
      <c r="P149" s="38">
        <f t="shared" si="30"/>
        <v>112.56756756756755</v>
      </c>
      <c r="Q149" s="38">
        <f t="shared" si="31"/>
        <v>132.43243243243242</v>
      </c>
      <c r="R149" s="38">
        <f t="shared" si="32"/>
        <v>119.51219512195124</v>
      </c>
      <c r="S149" s="39">
        <f t="shared" si="33"/>
        <v>-6.9446275543836578</v>
      </c>
      <c r="T149" s="39">
        <f t="shared" si="34"/>
        <v>-6.9446275543836862</v>
      </c>
      <c r="U149" t="s">
        <v>436</v>
      </c>
      <c r="V149" t="s">
        <v>437</v>
      </c>
      <c r="W149" t="s">
        <v>443</v>
      </c>
      <c r="X149" t="s">
        <v>441</v>
      </c>
      <c r="Y149" s="41"/>
    </row>
    <row r="150" spans="1:25" ht="15" x14ac:dyDescent="0.25">
      <c r="A150">
        <v>1.56</v>
      </c>
      <c r="B150">
        <v>2.59</v>
      </c>
      <c r="C150" s="29">
        <f t="shared" si="26"/>
        <v>2.7126027126027186E-2</v>
      </c>
      <c r="D150" s="30">
        <f>IF(OR($A150="",$B150=""),"",A150*'MPTO_working_2-way'!$G149)</f>
        <v>1.6023166023166024</v>
      </c>
      <c r="E150" s="32">
        <f>IF(OR($A150="",$B150=""),"",B150*'MPTO_working_2-way'!$G149)</f>
        <v>2.6602564102564101</v>
      </c>
      <c r="F150" s="30">
        <f>IF(OR($A150="",$B150=""),"",'MPTO_working_2-way'!D149)</f>
        <v>1.5937204165351848</v>
      </c>
      <c r="G150" s="32">
        <f>IF(OR($A150="",$B150=""),"",'MPTO_working_2-way'!E149)</f>
        <v>2.6842944459208082</v>
      </c>
      <c r="H150" s="30">
        <f>IF(OR($A150="",$B150=""),"",'OddsRatio_working_2-way'!M149)</f>
        <v>1.5934654647590165</v>
      </c>
      <c r="I150" s="30">
        <f>IF(OR($A150="",$B150=""),"",'OddsRatio_working_2-way'!N149)</f>
        <v>2.685018016012207</v>
      </c>
      <c r="J150" s="30">
        <f>IF('Log_working_2-way'!$D149="","",A150^('Log_working_2-way'!$D149))</f>
        <v>1.5895624969182185</v>
      </c>
      <c r="K150" s="32">
        <f>IF('Log_working_2-way'!$D149="","",B150^('Log_working_2-way'!$D149))</f>
        <v>2.6961730185132402</v>
      </c>
      <c r="L150" s="37">
        <f t="shared" si="27"/>
        <v>0.62409638554216862</v>
      </c>
      <c r="M150" s="37">
        <f t="shared" si="28"/>
        <v>0.37590361445783133</v>
      </c>
      <c r="N150" s="38">
        <v>246</v>
      </c>
      <c r="O150" s="38">
        <f t="shared" si="29"/>
        <v>88.307692307692292</v>
      </c>
      <c r="P150" s="38">
        <f t="shared" si="30"/>
        <v>151.01930501930502</v>
      </c>
      <c r="Q150" s="38">
        <f t="shared" si="31"/>
        <v>94.980694980694977</v>
      </c>
      <c r="R150" s="38">
        <f t="shared" si="32"/>
        <v>157.69230769230768</v>
      </c>
      <c r="S150" s="39">
        <f t="shared" si="33"/>
        <v>-6.673002673002685</v>
      </c>
      <c r="T150" s="39">
        <f t="shared" si="34"/>
        <v>-6.6730026730026566</v>
      </c>
      <c r="U150" t="s">
        <v>353</v>
      </c>
      <c r="V150" t="s">
        <v>352</v>
      </c>
      <c r="W150" t="s">
        <v>385</v>
      </c>
      <c r="X150" t="s">
        <v>441</v>
      </c>
      <c r="Y150" s="41"/>
    </row>
    <row r="151" spans="1:25" ht="15" x14ac:dyDescent="0.25">
      <c r="A151">
        <v>2.46</v>
      </c>
      <c r="B151">
        <v>1.57</v>
      </c>
      <c r="C151" s="29">
        <f t="shared" si="26"/>
        <v>4.3446740199886147E-2</v>
      </c>
      <c r="D151" s="30">
        <f>IF(OR($A151="",$B151=""),"",A151*'MPTO_working_2-way'!$G150)</f>
        <v>2.5668789808917198</v>
      </c>
      <c r="E151" s="32">
        <f>IF(OR($A151="",$B151=""),"",B151*'MPTO_working_2-way'!$G150)</f>
        <v>1.6382113821138213</v>
      </c>
      <c r="F151" s="30">
        <f>IF(OR($A151="",$B151=""),"",'MPTO_working_2-way'!D150)</f>
        <v>2.5988829823026718</v>
      </c>
      <c r="G151" s="32">
        <f>IF(OR($A151="",$B151=""),"",'MPTO_working_2-way'!E150)</f>
        <v>1.6254366398720594</v>
      </c>
      <c r="H151" s="30">
        <f>IF(OR($A151="",$B151=""),"",'OddsRatio_working_2-way'!M150)</f>
        <v>2.6004385363930509</v>
      </c>
      <c r="I151" s="30">
        <f>IF(OR($A151="",$B151=""),"",'OddsRatio_working_2-way'!N150)</f>
        <v>1.6248287436603006</v>
      </c>
      <c r="J151" s="30">
        <f>IF('Log_working_2-way'!$D150="","",A151^('Log_working_2-way'!$D150))</f>
        <v>2.6155477368379438</v>
      </c>
      <c r="K151" s="32">
        <f>IF('Log_working_2-way'!$D150="","",B151^('Log_working_2-way'!$D150))</f>
        <v>1.6189851139629738</v>
      </c>
      <c r="L151" s="37">
        <f t="shared" si="27"/>
        <v>0.38957816377171217</v>
      </c>
      <c r="M151" s="37">
        <f t="shared" si="28"/>
        <v>0.61042183622828772</v>
      </c>
      <c r="N151" s="38">
        <v>247</v>
      </c>
      <c r="O151" s="38">
        <f t="shared" si="29"/>
        <v>146.59349593495935</v>
      </c>
      <c r="P151" s="38">
        <f t="shared" si="30"/>
        <v>89.675159235668801</v>
      </c>
      <c r="Q151" s="38">
        <f t="shared" si="31"/>
        <v>157.32484076433121</v>
      </c>
      <c r="R151" s="38">
        <f t="shared" si="32"/>
        <v>100.40650406504065</v>
      </c>
      <c r="S151" s="39">
        <f t="shared" si="33"/>
        <v>-10.731344829371864</v>
      </c>
      <c r="T151" s="39">
        <f t="shared" si="34"/>
        <v>-10.731344829371849</v>
      </c>
      <c r="U151" t="s">
        <v>158</v>
      </c>
      <c r="V151" t="s">
        <v>152</v>
      </c>
      <c r="W151" t="s">
        <v>166</v>
      </c>
      <c r="X151" t="s">
        <v>441</v>
      </c>
      <c r="Y151" s="41"/>
    </row>
    <row r="152" spans="1:25" ht="15" x14ac:dyDescent="0.25">
      <c r="A152">
        <v>1.97</v>
      </c>
      <c r="B152">
        <v>1.88</v>
      </c>
      <c r="C152" s="29">
        <f t="shared" si="26"/>
        <v>3.9529106814990778E-2</v>
      </c>
      <c r="D152" s="30">
        <f>IF(OR($A152="",$B152=""),"",A152*'MPTO_working_2-way'!$G151)</f>
        <v>2.0478723404255317</v>
      </c>
      <c r="E152" s="32">
        <f>IF(OR($A152="",$B152=""),"",B152*'MPTO_working_2-way'!$G151)</f>
        <v>1.9543147208121825</v>
      </c>
      <c r="F152" s="30">
        <f>IF(OR($A152="",$B152=""),"",'MPTO_working_2-way'!D151)</f>
        <v>2.049811822005756</v>
      </c>
      <c r="G152" s="32">
        <f>IF(OR($A152="",$B152=""),"",'MPTO_working_2-way'!E151)</f>
        <v>1.9525516659637281</v>
      </c>
      <c r="H152" s="30">
        <f>IF(OR($A152="",$B152=""),"",'OddsRatio_working_2-way'!M151)</f>
        <v>2.049891769313736</v>
      </c>
      <c r="I152" s="30">
        <f>IF(OR($A152="",$B152=""),"",'OddsRatio_working_2-way'!N151)</f>
        <v>1.9524791309238021</v>
      </c>
      <c r="J152" s="30">
        <f>IF('Log_working_2-way'!$D151="","",A152^('Log_working_2-way'!$D151))</f>
        <v>2.0507806142198279</v>
      </c>
      <c r="K152" s="32">
        <f>IF('Log_working_2-way'!$D151="","",B152^('Log_working_2-way'!$D151))</f>
        <v>1.9516734382679068</v>
      </c>
      <c r="L152" s="37">
        <f t="shared" si="27"/>
        <v>0.48831168831168836</v>
      </c>
      <c r="M152" s="37">
        <f t="shared" si="28"/>
        <v>0.51168831168831175</v>
      </c>
      <c r="N152" s="38">
        <v>248</v>
      </c>
      <c r="O152" s="38">
        <f t="shared" si="29"/>
        <v>122.11167512690355</v>
      </c>
      <c r="P152" s="38">
        <f t="shared" si="30"/>
        <v>116.08510638297869</v>
      </c>
      <c r="Q152" s="38">
        <f t="shared" si="31"/>
        <v>131.91489361702128</v>
      </c>
      <c r="R152" s="38">
        <f t="shared" si="32"/>
        <v>125.88832487309644</v>
      </c>
      <c r="S152" s="39">
        <f t="shared" si="33"/>
        <v>-9.8032184901177288</v>
      </c>
      <c r="T152" s="39">
        <f t="shared" si="34"/>
        <v>-9.803218490117743</v>
      </c>
      <c r="U152" t="s">
        <v>156</v>
      </c>
      <c r="V152" t="s">
        <v>154</v>
      </c>
      <c r="W152" t="s">
        <v>166</v>
      </c>
      <c r="X152" t="s">
        <v>441</v>
      </c>
      <c r="Y152" s="41"/>
    </row>
    <row r="153" spans="1:25" ht="15" x14ac:dyDescent="0.25">
      <c r="A153">
        <v>1.83</v>
      </c>
      <c r="B153">
        <v>2.04</v>
      </c>
      <c r="C153" s="29">
        <f t="shared" si="26"/>
        <v>3.6644165863066513E-2</v>
      </c>
      <c r="D153" s="30">
        <f>IF(OR($A153="",$B153=""),"",A153*'MPTO_working_2-way'!$G152)</f>
        <v>1.8970588235294117</v>
      </c>
      <c r="E153" s="32">
        <f>IF(OR($A153="",$B153=""),"",B153*'MPTO_working_2-way'!$G152)</f>
        <v>2.1147540983606556</v>
      </c>
      <c r="F153" s="30">
        <f>IF(OR($A153="",$B153=""),"",'MPTO_working_2-way'!D152)</f>
        <v>1.8934875228241022</v>
      </c>
      <c r="G153" s="32">
        <f>IF(OR($A153="",$B153=""),"",'MPTO_working_2-way'!E152)</f>
        <v>2.119209809264305</v>
      </c>
      <c r="H153" s="30">
        <f>IF(OR($A153="",$B153=""),"",'OddsRatio_working_2-way'!M152)</f>
        <v>1.8933515114874566</v>
      </c>
      <c r="I153" s="30">
        <f>IF(OR($A153="",$B153=""),"",'OddsRatio_working_2-way'!N152)</f>
        <v>2.1193802071650061</v>
      </c>
      <c r="J153" s="30">
        <f>IF('Log_working_2-way'!$D152="","",A153^('Log_working_2-way'!$D152))</f>
        <v>1.8917252749993179</v>
      </c>
      <c r="K153" s="32">
        <f>IF('Log_working_2-way'!$D152="","",B153^('Log_working_2-way'!$D152))</f>
        <v>2.1214216172135263</v>
      </c>
      <c r="L153" s="37">
        <f t="shared" si="27"/>
        <v>0.52713178294573648</v>
      </c>
      <c r="M153" s="37">
        <f t="shared" si="28"/>
        <v>0.47286821705426357</v>
      </c>
      <c r="N153" s="38">
        <v>249</v>
      </c>
      <c r="O153" s="38">
        <f t="shared" si="29"/>
        <v>112.93442622950819</v>
      </c>
      <c r="P153" s="38">
        <f t="shared" si="30"/>
        <v>126.94117647058825</v>
      </c>
      <c r="Q153" s="38">
        <f t="shared" si="31"/>
        <v>122.05882352941175</v>
      </c>
      <c r="R153" s="38">
        <f t="shared" si="32"/>
        <v>136.0655737704918</v>
      </c>
      <c r="S153" s="39">
        <f t="shared" si="33"/>
        <v>-9.1243972999035634</v>
      </c>
      <c r="T153" s="39">
        <f t="shared" si="34"/>
        <v>-9.1243972999035492</v>
      </c>
      <c r="U153" t="s">
        <v>146</v>
      </c>
      <c r="V153" t="s">
        <v>153</v>
      </c>
      <c r="W153" t="s">
        <v>166</v>
      </c>
      <c r="X153" t="s">
        <v>441</v>
      </c>
      <c r="Y153" s="41"/>
    </row>
    <row r="154" spans="1:25" s="35" customFormat="1" ht="15" x14ac:dyDescent="0.25">
      <c r="A154">
        <v>2.59</v>
      </c>
      <c r="B154">
        <v>1.52</v>
      </c>
      <c r="C154" s="29">
        <f t="shared" si="26"/>
        <v>4.3995122942491527E-2</v>
      </c>
      <c r="D154" s="30">
        <f>IF(OR($A154="",$B154=""),"",A154*'MPTO_working_2-way'!$G153)</f>
        <v>2.7039473684210531</v>
      </c>
      <c r="E154" s="32">
        <f>IF(OR($A154="",$B154=""),"",B154*'MPTO_working_2-way'!$G153)</f>
        <v>1.586872586872587</v>
      </c>
      <c r="F154" s="30">
        <f>IF(OR($A154="",$B154=""),"",'MPTO_working_2-way'!D153)</f>
        <v>2.7464769080507887</v>
      </c>
      <c r="G154" s="32">
        <f>IF(OR($A154="",$B154=""),"",'MPTO_working_2-way'!E153)</f>
        <v>1.5725812894463531</v>
      </c>
      <c r="H154" s="30">
        <f>IF(OR($A154="",$B154=""),"",'OddsRatio_working_2-way'!M153)</f>
        <v>2.7486258341029703</v>
      </c>
      <c r="I154" s="30">
        <f>IF(OR($A154="",$B154=""),"",'OddsRatio_working_2-way'!N153)</f>
        <v>1.5718776312789586</v>
      </c>
      <c r="J154" s="30">
        <f>IF('Log_working_2-way'!$D153="","",A154^('Log_working_2-way'!$D153))</f>
        <v>2.7688852952666907</v>
      </c>
      <c r="K154" s="32">
        <f>IF('Log_working_2-way'!$D153="","",B154^('Log_working_2-way'!$D153))</f>
        <v>1.5653277816683351</v>
      </c>
      <c r="L154" s="37">
        <f t="shared" si="27"/>
        <v>0.36982968369829677</v>
      </c>
      <c r="M154" s="37">
        <f t="shared" si="28"/>
        <v>0.63017031630170306</v>
      </c>
      <c r="N154" s="38">
        <v>250</v>
      </c>
      <c r="O154" s="38">
        <f t="shared" si="29"/>
        <v>153.47490347490347</v>
      </c>
      <c r="P154" s="38">
        <f t="shared" si="30"/>
        <v>85.526315789473685</v>
      </c>
      <c r="Q154" s="38">
        <f t="shared" si="31"/>
        <v>164.47368421052633</v>
      </c>
      <c r="R154" s="38">
        <f t="shared" si="32"/>
        <v>96.525096525096529</v>
      </c>
      <c r="S154" s="39">
        <f t="shared" si="33"/>
        <v>-10.998780735622859</v>
      </c>
      <c r="T154" s="39">
        <f t="shared" si="34"/>
        <v>-10.998780735622844</v>
      </c>
      <c r="U154" t="s">
        <v>151</v>
      </c>
      <c r="V154" t="s">
        <v>161</v>
      </c>
      <c r="W154" t="s">
        <v>166</v>
      </c>
      <c r="X154" t="s">
        <v>441</v>
      </c>
      <c r="Y154" s="41"/>
    </row>
    <row r="155" spans="1:25" ht="15" x14ac:dyDescent="0.25">
      <c r="A155">
        <v>2.6</v>
      </c>
      <c r="B155">
        <v>1.52</v>
      </c>
      <c r="C155" s="29">
        <f t="shared" si="26"/>
        <v>4.2510121457489891E-2</v>
      </c>
      <c r="D155" s="30">
        <f>IF(OR($A155="",$B155=""),"",A155*'MPTO_working_2-way'!$G154)</f>
        <v>2.7105263157894739</v>
      </c>
      <c r="E155" s="32">
        <f>IF(OR($A155="",$B155=""),"",B155*'MPTO_working_2-way'!$G154)</f>
        <v>1.5846153846153848</v>
      </c>
      <c r="F155" s="30">
        <f>IF(OR($A155="",$B155=""),"",'MPTO_working_2-way'!D154)</f>
        <v>2.7520891364902509</v>
      </c>
      <c r="G155" s="32">
        <f>IF(OR($A155="",$B155=""),"",'MPTO_working_2-way'!E154)</f>
        <v>1.5707472178060415</v>
      </c>
      <c r="H155" s="30">
        <f>IF(OR($A155="",$B155=""),"",'OddsRatio_working_2-way'!M154)</f>
        <v>2.7541160386140584</v>
      </c>
      <c r="I155" s="30">
        <f>IF(OR($A155="",$B155=""),"",'OddsRatio_working_2-way'!N154)</f>
        <v>1.5700877125495689</v>
      </c>
      <c r="J155" s="30">
        <f>IF('Log_working_2-way'!$D154="","",A155^('Log_working_2-way'!$D154))</f>
        <v>2.7738799677974892</v>
      </c>
      <c r="K155" s="32">
        <f>IF('Log_working_2-way'!$D154="","",B155^('Log_working_2-way'!$D154))</f>
        <v>1.5637360013940216</v>
      </c>
      <c r="L155" s="37">
        <f t="shared" si="27"/>
        <v>0.3689320388349514</v>
      </c>
      <c r="M155" s="37">
        <f t="shared" si="28"/>
        <v>0.63106796116504849</v>
      </c>
      <c r="N155" s="38">
        <v>251</v>
      </c>
      <c r="O155" s="38">
        <f t="shared" si="29"/>
        <v>154.46153846153845</v>
      </c>
      <c r="P155" s="38">
        <f t="shared" si="30"/>
        <v>85.868421052631575</v>
      </c>
      <c r="Q155" s="38">
        <f t="shared" si="31"/>
        <v>165.13157894736844</v>
      </c>
      <c r="R155" s="38">
        <f t="shared" si="32"/>
        <v>96.538461538461533</v>
      </c>
      <c r="S155" s="39">
        <f t="shared" si="33"/>
        <v>-10.670040485829986</v>
      </c>
      <c r="T155" s="39">
        <f t="shared" si="34"/>
        <v>-10.670040485829958</v>
      </c>
      <c r="U155" t="s">
        <v>148</v>
      </c>
      <c r="V155" t="s">
        <v>111</v>
      </c>
      <c r="W155" t="s">
        <v>166</v>
      </c>
      <c r="X155" t="s">
        <v>441</v>
      </c>
      <c r="Y155" s="41"/>
    </row>
    <row r="156" spans="1:25" ht="15" x14ac:dyDescent="0.25">
      <c r="A156">
        <v>1.88</v>
      </c>
      <c r="B156">
        <v>2.0099999999999998</v>
      </c>
      <c r="C156" s="29">
        <f t="shared" si="26"/>
        <v>2.9427331427966497E-2</v>
      </c>
      <c r="D156" s="30">
        <f>IF(OR($A156="",$B156=""),"",A156*'MPTO_working_2-way'!$G155)</f>
        <v>1.9353233830845769</v>
      </c>
      <c r="E156" s="32">
        <f>IF(OR($A156="",$B156=""),"",B156*'MPTO_working_2-way'!$G155)</f>
        <v>2.0691489361702122</v>
      </c>
      <c r="F156" s="30">
        <f>IF(OR($A156="",$B156=""),"",'MPTO_working_2-way'!D155)</f>
        <v>1.9334834220221038</v>
      </c>
      <c r="G156" s="32">
        <f>IF(OR($A156="",$B156=""),"",'MPTO_working_2-way'!E155)</f>
        <v>2.0712563034422273</v>
      </c>
      <c r="H156" s="30">
        <f>IF(OR($A156="",$B156=""),"",'OddsRatio_working_2-way'!M155)</f>
        <v>1.9334276237142709</v>
      </c>
      <c r="I156" s="30">
        <f>IF(OR($A156="",$B156=""),"",'OddsRatio_working_2-way'!N155)</f>
        <v>2.0713203408538785</v>
      </c>
      <c r="J156" s="30">
        <f>IF('Log_working_2-way'!$D155="","",A156^('Log_working_2-way'!$D155))</f>
        <v>1.9325939690668699</v>
      </c>
      <c r="K156" s="32">
        <f>IF('Log_working_2-way'!$D155="","",B156^('Log_working_2-way'!$D155))</f>
        <v>2.0722780043286777</v>
      </c>
      <c r="L156" s="37">
        <f t="shared" si="27"/>
        <v>0.5167095115681235</v>
      </c>
      <c r="M156" s="37">
        <f t="shared" si="28"/>
        <v>0.48329048843187672</v>
      </c>
      <c r="N156" s="38">
        <v>252</v>
      </c>
      <c r="O156" s="38">
        <f t="shared" si="29"/>
        <v>117.95744680851062</v>
      </c>
      <c r="P156" s="38">
        <f t="shared" si="30"/>
        <v>126.62686567164177</v>
      </c>
      <c r="Q156" s="38">
        <f t="shared" si="31"/>
        <v>125.37313432835822</v>
      </c>
      <c r="R156" s="38">
        <f t="shared" si="32"/>
        <v>134.04255319148936</v>
      </c>
      <c r="S156" s="39">
        <f t="shared" si="33"/>
        <v>-7.4156875198475944</v>
      </c>
      <c r="T156" s="39">
        <f t="shared" si="34"/>
        <v>-7.4156875198475944</v>
      </c>
      <c r="U156" t="s">
        <v>371</v>
      </c>
      <c r="V156" t="s">
        <v>373</v>
      </c>
      <c r="W156" t="s">
        <v>386</v>
      </c>
      <c r="X156" t="s">
        <v>441</v>
      </c>
      <c r="Y156" s="41"/>
    </row>
    <row r="157" spans="1:25" ht="15" x14ac:dyDescent="0.25">
      <c r="A157">
        <v>1.78</v>
      </c>
      <c r="B157">
        <v>2.12</v>
      </c>
      <c r="C157" s="29">
        <f t="shared" si="26"/>
        <v>3.3495866016535869E-2</v>
      </c>
      <c r="D157" s="30">
        <f>IF(OR($A157="",$B157=""),"",A157*'MPTO_working_2-way'!$G156)</f>
        <v>1.8396226415094339</v>
      </c>
      <c r="E157" s="32">
        <f>IF(OR($A157="",$B157=""),"",B157*'MPTO_working_2-way'!$G156)</f>
        <v>2.191011235955056</v>
      </c>
      <c r="F157" s="30">
        <f>IF(OR($A157="",$B157=""),"",'MPTO_working_2-way'!D156)</f>
        <v>1.8346946713341112</v>
      </c>
      <c r="G157" s="32">
        <f>IF(OR($A157="",$B157=""),"",'MPTO_working_2-way'!E156)</f>
        <v>2.1980428704566637</v>
      </c>
      <c r="H157" s="30">
        <f>IF(OR($A157="",$B157=""),"",'OddsRatio_working_2-way'!M156)</f>
        <v>1.83452296039628</v>
      </c>
      <c r="I157" s="30">
        <f>IF(OR($A157="",$B157=""),"",'OddsRatio_working_2-way'!N156)</f>
        <v>2.1982893790305562</v>
      </c>
      <c r="J157" s="30">
        <f>IF('Log_working_2-way'!$D156="","",A157^('Log_working_2-way'!$D156))</f>
        <v>1.8322858584832242</v>
      </c>
      <c r="K157" s="32">
        <f>IF('Log_working_2-way'!$D156="","",B157^('Log_working_2-way'!$D156))</f>
        <v>2.2015102621380289</v>
      </c>
      <c r="L157" s="37">
        <f t="shared" si="27"/>
        <v>0.54358974358974366</v>
      </c>
      <c r="M157" s="37">
        <f t="shared" si="28"/>
        <v>0.45641025641025645</v>
      </c>
      <c r="N157" s="38">
        <v>253</v>
      </c>
      <c r="O157" s="38">
        <f t="shared" si="29"/>
        <v>110.86516853932586</v>
      </c>
      <c r="P157" s="38">
        <f t="shared" si="30"/>
        <v>133.66037735849056</v>
      </c>
      <c r="Q157" s="38">
        <f t="shared" si="31"/>
        <v>119.33962264150942</v>
      </c>
      <c r="R157" s="38">
        <f t="shared" si="32"/>
        <v>142.13483146067418</v>
      </c>
      <c r="S157" s="39">
        <f t="shared" si="33"/>
        <v>-8.4744541021835573</v>
      </c>
      <c r="T157" s="39">
        <f t="shared" si="34"/>
        <v>-8.4744541021836142</v>
      </c>
      <c r="U157" t="s">
        <v>372</v>
      </c>
      <c r="V157" t="s">
        <v>358</v>
      </c>
      <c r="W157" t="s">
        <v>386</v>
      </c>
      <c r="X157" t="s">
        <v>441</v>
      </c>
      <c r="Y157" s="41"/>
    </row>
    <row r="158" spans="1:25" ht="15" x14ac:dyDescent="0.25">
      <c r="A158">
        <v>1.91</v>
      </c>
      <c r="B158">
        <v>1.98</v>
      </c>
      <c r="C158" s="29">
        <f t="shared" si="26"/>
        <v>2.861071447458885E-2</v>
      </c>
      <c r="D158" s="30">
        <f>IF(OR($A158="",$B158=""),"",A158*'MPTO_working_2-way'!$G157)</f>
        <v>1.9646464646464645</v>
      </c>
      <c r="E158" s="32">
        <f>IF(OR($A158="",$B158=""),"",B158*'MPTO_working_2-way'!$G157)</f>
        <v>2.0366492146596857</v>
      </c>
      <c r="F158" s="30">
        <f>IF(OR($A158="",$B158=""),"",'MPTO_working_2-way'!D157)</f>
        <v>1.9636533568721115</v>
      </c>
      <c r="G158" s="32">
        <f>IF(OR($A158="",$B158=""),"",'MPTO_working_2-way'!E157)</f>
        <v>2.0377175494369308</v>
      </c>
      <c r="H158" s="30">
        <f>IF(OR($A158="",$B158=""),"",'OddsRatio_working_2-way'!M157)</f>
        <v>1.9636241116594322</v>
      </c>
      <c r="I158" s="30">
        <f>IF(OR($A158="",$B158=""),"",'OddsRatio_working_2-way'!N157)</f>
        <v>2.0377490433255412</v>
      </c>
      <c r="J158" s="30">
        <f>IF('Log_working_2-way'!$D157="","",A158^('Log_working_2-way'!$D157))</f>
        <v>1.9631742210121639</v>
      </c>
      <c r="K158" s="32">
        <f>IF('Log_working_2-way'!$D157="","",B158^('Log_working_2-way'!$D157))</f>
        <v>2.0382337672504618</v>
      </c>
      <c r="L158" s="37">
        <f t="shared" si="27"/>
        <v>0.50899742930591263</v>
      </c>
      <c r="M158" s="37">
        <f t="shared" si="28"/>
        <v>0.49100257069408743</v>
      </c>
      <c r="N158" s="38">
        <v>254</v>
      </c>
      <c r="O158" s="38">
        <f t="shared" si="29"/>
        <v>121.01570680628271</v>
      </c>
      <c r="P158" s="38">
        <f t="shared" si="30"/>
        <v>125.71717171717174</v>
      </c>
      <c r="Q158" s="38">
        <f t="shared" si="31"/>
        <v>128.28282828282829</v>
      </c>
      <c r="R158" s="38">
        <f t="shared" si="32"/>
        <v>132.98429319371726</v>
      </c>
      <c r="S158" s="39">
        <f t="shared" si="33"/>
        <v>-7.2671214765455829</v>
      </c>
      <c r="T158" s="39">
        <f t="shared" si="34"/>
        <v>-7.2671214765455261</v>
      </c>
      <c r="U158" t="s">
        <v>293</v>
      </c>
      <c r="V158" t="s">
        <v>297</v>
      </c>
      <c r="W158" t="s">
        <v>386</v>
      </c>
      <c r="X158" t="s">
        <v>441</v>
      </c>
      <c r="Y158" s="41"/>
    </row>
    <row r="159" spans="1:25" ht="15" x14ac:dyDescent="0.25">
      <c r="A159">
        <v>1.94</v>
      </c>
      <c r="B159">
        <v>1.94</v>
      </c>
      <c r="C159" s="29">
        <f t="shared" si="26"/>
        <v>3.0927835051546504E-2</v>
      </c>
      <c r="D159" s="30">
        <f>IF(OR($A159="",$B159=""),"",A159*'MPTO_working_2-way'!$G158)</f>
        <v>2</v>
      </c>
      <c r="E159" s="32">
        <f>IF(OR($A159="",$B159=""),"",B159*'MPTO_working_2-way'!$G158)</f>
        <v>2</v>
      </c>
      <c r="F159" s="30">
        <f>IF(OR($A159="",$B159=""),"",'MPTO_working_2-way'!D158)</f>
        <v>2.0000000000000004</v>
      </c>
      <c r="G159" s="32">
        <f>IF(OR($A159="",$B159=""),"",'MPTO_working_2-way'!E158)</f>
        <v>2.0000000000000004</v>
      </c>
      <c r="H159" s="30">
        <f>IF(OR($A159="",$B159=""),"",'OddsRatio_working_2-way'!M158)</f>
        <v>2.0000000000000004</v>
      </c>
      <c r="I159" s="30">
        <f>IF(OR($A159="",$B159=""),"",'OddsRatio_working_2-way'!N158)</f>
        <v>2.0000000000000004</v>
      </c>
      <c r="J159" s="30">
        <f>IF('Log_working_2-way'!$D158="","",A159^('Log_working_2-way'!$D158))</f>
        <v>1.9999999999999891</v>
      </c>
      <c r="K159" s="32">
        <f>IF('Log_working_2-way'!$D158="","",B159^('Log_working_2-way'!$D158))</f>
        <v>1.9999999999999891</v>
      </c>
      <c r="L159" s="37">
        <f t="shared" si="27"/>
        <v>0.5</v>
      </c>
      <c r="M159" s="37">
        <f t="shared" si="28"/>
        <v>0.5</v>
      </c>
      <c r="N159" s="38">
        <v>255</v>
      </c>
      <c r="O159" s="38">
        <f t="shared" si="29"/>
        <v>123.55670103092784</v>
      </c>
      <c r="P159" s="38">
        <f t="shared" si="30"/>
        <v>123.55670103092784</v>
      </c>
      <c r="Q159" s="38">
        <f t="shared" si="31"/>
        <v>131.44329896907217</v>
      </c>
      <c r="R159" s="38">
        <f t="shared" si="32"/>
        <v>131.44329896907217</v>
      </c>
      <c r="S159" s="39">
        <f t="shared" si="33"/>
        <v>-7.8865979381443339</v>
      </c>
      <c r="T159" s="39">
        <f t="shared" si="34"/>
        <v>-7.8865979381443339</v>
      </c>
      <c r="U159" t="s">
        <v>294</v>
      </c>
      <c r="V159" t="s">
        <v>295</v>
      </c>
      <c r="W159" t="s">
        <v>386</v>
      </c>
      <c r="X159" t="s">
        <v>441</v>
      </c>
      <c r="Y159" s="41"/>
    </row>
    <row r="160" spans="1:25" ht="15" x14ac:dyDescent="0.25">
      <c r="A160">
        <v>1.87</v>
      </c>
      <c r="B160">
        <v>2.0499999999999998</v>
      </c>
      <c r="C160" s="29">
        <f t="shared" si="26"/>
        <v>2.2564236337550447E-2</v>
      </c>
      <c r="D160" s="30">
        <f>IF(OR($A160="",$B160=""),"",A160*'MPTO_working_2-way'!$G159)</f>
        <v>1.9121951219512194</v>
      </c>
      <c r="E160" s="32">
        <f>IF(OR($A160="",$B160=""),"",B160*'MPTO_working_2-way'!$G159)</f>
        <v>2.0962566844919781</v>
      </c>
      <c r="F160" s="30">
        <f>IF(OR($A160="",$B160=""),"",'MPTO_working_2-way'!D159)</f>
        <v>1.9103027282920144</v>
      </c>
      <c r="G160" s="32">
        <f>IF(OR($A160="",$B160=""),"",'MPTO_working_2-way'!E159)</f>
        <v>2.0985356507458599</v>
      </c>
      <c r="H160" s="30">
        <f>IF(OR($A160="",$B160=""),"",'OddsRatio_working_2-way'!M159)</f>
        <v>1.9102589898327997</v>
      </c>
      <c r="I160" s="30">
        <f>IF(OR($A160="",$B160=""),"",'OddsRatio_working_2-way'!N159)</f>
        <v>2.0985884360051026</v>
      </c>
      <c r="J160" s="30">
        <f>IF('Log_working_2-way'!$D159="","",A160^('Log_working_2-way'!$D159))</f>
        <v>1.9094064175923491</v>
      </c>
      <c r="K160" s="32">
        <f>IF('Log_working_2-way'!$D159="","",B160^('Log_working_2-way'!$D159))</f>
        <v>2.0996183671625008</v>
      </c>
      <c r="L160" s="37">
        <f t="shared" si="27"/>
        <v>0.52295918367346939</v>
      </c>
      <c r="M160" s="37">
        <f t="shared" si="28"/>
        <v>0.47704081632653073</v>
      </c>
      <c r="N160" s="38">
        <v>256</v>
      </c>
      <c r="O160" s="38">
        <f t="shared" si="29"/>
        <v>119.10160427807486</v>
      </c>
      <c r="P160" s="38">
        <f t="shared" si="30"/>
        <v>131.1219512195122</v>
      </c>
      <c r="Q160" s="38">
        <f t="shared" si="31"/>
        <v>124.87804878048782</v>
      </c>
      <c r="R160" s="38">
        <f t="shared" si="32"/>
        <v>136.89839572192511</v>
      </c>
      <c r="S160" s="39">
        <f t="shared" si="33"/>
        <v>-5.7764445024129571</v>
      </c>
      <c r="T160" s="39">
        <f t="shared" si="34"/>
        <v>-5.7764445024129145</v>
      </c>
      <c r="U160" t="s">
        <v>405</v>
      </c>
      <c r="V160" t="s">
        <v>438</v>
      </c>
      <c r="W160" t="s">
        <v>379</v>
      </c>
      <c r="X160" t="s">
        <v>442</v>
      </c>
      <c r="Y160" s="41"/>
    </row>
    <row r="161" spans="1:25" ht="15" x14ac:dyDescent="0.25">
      <c r="A161">
        <v>2.2000000000000002</v>
      </c>
      <c r="B161">
        <v>1.71</v>
      </c>
      <c r="C161" s="29">
        <f t="shared" si="26"/>
        <v>3.9340776182881454E-2</v>
      </c>
      <c r="D161" s="30">
        <f>IF(OR($A161="",$B161=""),"",A161*'MPTO_working_2-way'!$G160)</f>
        <v>2.2865497076023393</v>
      </c>
      <c r="E161" s="32">
        <f>IF(OR($A161="",$B161=""),"",B161*'MPTO_working_2-way'!$G160)</f>
        <v>1.7772727272727273</v>
      </c>
      <c r="F161" s="30">
        <f>IF(OR($A161="",$B161=""),"",'MPTO_working_2-way'!D160)</f>
        <v>2.2995110024449881</v>
      </c>
      <c r="G161" s="32">
        <f>IF(OR($A161="",$B161=""),"",'MPTO_working_2-way'!E160)</f>
        <v>1.7695202257761053</v>
      </c>
      <c r="H161" s="30">
        <f>IF(OR($A161="",$B161=""),"",'OddsRatio_working_2-way'!M160)</f>
        <v>2.3000541700523187</v>
      </c>
      <c r="I161" s="30">
        <f>IF(OR($A161="",$B161=""),"",'OddsRatio_working_2-way'!N160)</f>
        <v>1.7691987172809549</v>
      </c>
      <c r="J161" s="30">
        <f>IF('Log_working_2-way'!$D160="","",A161^('Log_working_2-way'!$D160))</f>
        <v>2.3060522808335469</v>
      </c>
      <c r="K161" s="32">
        <f>IF('Log_working_2-way'!$D160="","",B161^('Log_working_2-way'!$D160))</f>
        <v>1.7656661334886148</v>
      </c>
      <c r="L161" s="37">
        <f t="shared" si="27"/>
        <v>0.4373401534526854</v>
      </c>
      <c r="M161" s="37">
        <f t="shared" si="28"/>
        <v>0.5626598465473146</v>
      </c>
      <c r="N161" s="38">
        <v>257</v>
      </c>
      <c r="O161" s="38">
        <f t="shared" si="29"/>
        <v>140.18181818181822</v>
      </c>
      <c r="P161" s="38">
        <f t="shared" si="30"/>
        <v>106.70760233918126</v>
      </c>
      <c r="Q161" s="38">
        <f t="shared" si="31"/>
        <v>150.29239766081869</v>
      </c>
      <c r="R161" s="38">
        <f t="shared" si="32"/>
        <v>116.81818181818181</v>
      </c>
      <c r="S161" s="39">
        <f t="shared" si="33"/>
        <v>-10.110579479000478</v>
      </c>
      <c r="T161" s="39">
        <f t="shared" si="34"/>
        <v>-10.110579479000549</v>
      </c>
      <c r="U161" t="s">
        <v>217</v>
      </c>
      <c r="V161" t="s">
        <v>215</v>
      </c>
      <c r="W161" t="s">
        <v>377</v>
      </c>
      <c r="X161" t="s">
        <v>442</v>
      </c>
      <c r="Y161" s="41"/>
    </row>
    <row r="162" spans="1:25" ht="15" x14ac:dyDescent="0.25">
      <c r="A162">
        <v>1.79</v>
      </c>
      <c r="B162">
        <v>2.0499999999999998</v>
      </c>
      <c r="C162" s="29">
        <f t="shared" si="26"/>
        <v>4.6464095925875526E-2</v>
      </c>
      <c r="D162" s="30">
        <f>IF(OR($A162="",$B162=""),"",A162*'MPTO_working_2-way'!$G161)</f>
        <v>1.8731707317073172</v>
      </c>
      <c r="E162" s="32">
        <f>IF(OR($A162="",$B162=""),"",B162*'MPTO_working_2-way'!$G161)</f>
        <v>2.1452513966480447</v>
      </c>
      <c r="F162" s="30">
        <f>IF(OR($A162="",$B162=""),"",'MPTO_working_2-way'!D161)</f>
        <v>1.8676676421936633</v>
      </c>
      <c r="G162" s="32">
        <f>IF(OR($A162="",$B162=""),"",'MPTO_working_2-way'!E161)</f>
        <v>2.1525150315295498</v>
      </c>
      <c r="H162" s="30">
        <f>IF(OR($A162="",$B162=""),"",'OddsRatio_working_2-way'!M161)</f>
        <v>1.8673989580239028</v>
      </c>
      <c r="I162" s="30">
        <f>IF(OR($A162="",$B162=""),"",'OddsRatio_working_2-way'!N161)</f>
        <v>2.1528720328165796</v>
      </c>
      <c r="J162" s="30">
        <f>IF('Log_working_2-way'!$D161="","",A162^('Log_working_2-way'!$D161))</f>
        <v>1.8648753168978718</v>
      </c>
      <c r="K162" s="32">
        <f>IF('Log_working_2-way'!$D161="","",B162^('Log_working_2-way'!$D161))</f>
        <v>2.1562360266982945</v>
      </c>
      <c r="L162" s="37">
        <f t="shared" si="27"/>
        <v>0.53385416666666663</v>
      </c>
      <c r="M162" s="37">
        <f t="shared" si="28"/>
        <v>0.46614583333333331</v>
      </c>
      <c r="N162" s="38">
        <v>258</v>
      </c>
      <c r="O162" s="38">
        <f t="shared" si="29"/>
        <v>113.86592178770948</v>
      </c>
      <c r="P162" s="38">
        <f t="shared" si="30"/>
        <v>132.14634146341464</v>
      </c>
      <c r="Q162" s="38">
        <f t="shared" si="31"/>
        <v>125.85365853658537</v>
      </c>
      <c r="R162" s="38">
        <f t="shared" si="32"/>
        <v>144.13407821229049</v>
      </c>
      <c r="S162" s="39">
        <f t="shared" si="33"/>
        <v>-11.987736748875889</v>
      </c>
      <c r="T162" s="39">
        <f t="shared" si="34"/>
        <v>-11.987736748875847</v>
      </c>
      <c r="U162" t="s">
        <v>245</v>
      </c>
      <c r="V162" t="s">
        <v>260</v>
      </c>
      <c r="W162" t="s">
        <v>381</v>
      </c>
      <c r="X162" t="s">
        <v>442</v>
      </c>
      <c r="Y162" s="41"/>
    </row>
    <row r="163" spans="1:25" ht="15" x14ac:dyDescent="0.25">
      <c r="A163">
        <v>1.69</v>
      </c>
      <c r="B163">
        <v>2.29</v>
      </c>
      <c r="C163" s="29">
        <f t="shared" si="26"/>
        <v>2.8397199038784571E-2</v>
      </c>
      <c r="D163" s="30">
        <f>IF(OR($A163="",$B163=""),"",A163*'MPTO_working_2-way'!$G162)</f>
        <v>1.7379912663755459</v>
      </c>
      <c r="E163" s="32">
        <f>IF(OR($A163="",$B163=""),"",B163*'MPTO_working_2-way'!$G162)</f>
        <v>2.3550295857988166</v>
      </c>
      <c r="F163" s="30">
        <f>IF(OR($A163="",$B163=""),"",'MPTO_working_2-way'!D162)</f>
        <v>1.7315496297621977</v>
      </c>
      <c r="G163" s="32">
        <f>IF(OR($A163="",$B163=""),"",'MPTO_working_2-way'!E162)</f>
        <v>2.3669612550074923</v>
      </c>
      <c r="H163" s="30">
        <f>IF(OR($A163="",$B163=""),"",'OddsRatio_working_2-way'!M162)</f>
        <v>1.7313574508612271</v>
      </c>
      <c r="I163" s="30">
        <f>IF(OR($A163="",$B163=""),"",'OddsRatio_working_2-way'!N162)</f>
        <v>2.3673204516101207</v>
      </c>
      <c r="J163" s="30">
        <f>IF('Log_working_2-way'!$D162="","",A163^('Log_working_2-way'!$D162))</f>
        <v>1.7284425512400656</v>
      </c>
      <c r="K163" s="32">
        <f>IF('Log_working_2-way'!$D162="","",B163^('Log_working_2-way'!$D162))</f>
        <v>2.372791853383128</v>
      </c>
      <c r="L163" s="37">
        <f t="shared" si="27"/>
        <v>0.57537688442211055</v>
      </c>
      <c r="M163" s="37">
        <f t="shared" si="28"/>
        <v>0.42462311557788945</v>
      </c>
      <c r="N163" s="38">
        <v>259</v>
      </c>
      <c r="O163" s="38">
        <f t="shared" si="29"/>
        <v>105.7455621301775</v>
      </c>
      <c r="P163" s="38">
        <f t="shared" si="30"/>
        <v>145.8995633187773</v>
      </c>
      <c r="Q163" s="38">
        <f t="shared" si="31"/>
        <v>113.10043668122272</v>
      </c>
      <c r="R163" s="38">
        <f t="shared" si="32"/>
        <v>153.25443786982248</v>
      </c>
      <c r="S163" s="39">
        <f t="shared" si="33"/>
        <v>-7.3548745510452136</v>
      </c>
      <c r="T163" s="39">
        <f t="shared" si="34"/>
        <v>-7.3548745510451852</v>
      </c>
      <c r="U163" t="s">
        <v>266</v>
      </c>
      <c r="V163" t="s">
        <v>336</v>
      </c>
      <c r="W163" t="s">
        <v>382</v>
      </c>
      <c r="X163" t="s">
        <v>442</v>
      </c>
      <c r="Y163" s="41"/>
    </row>
    <row r="164" spans="1:25" ht="15" x14ac:dyDescent="0.25">
      <c r="A164">
        <v>2.25</v>
      </c>
      <c r="B164">
        <v>1.69</v>
      </c>
      <c r="C164" s="29">
        <f t="shared" si="26"/>
        <v>3.6160420775805502E-2</v>
      </c>
      <c r="D164" s="30">
        <f>IF(OR($A164="",$B164=""),"",A164*'MPTO_working_2-way'!$G163)</f>
        <v>2.3313609467455625</v>
      </c>
      <c r="E164" s="32">
        <f>IF(OR($A164="",$B164=""),"",B164*'MPTO_working_2-way'!$G163)</f>
        <v>1.7511111111111113</v>
      </c>
      <c r="F164" s="30">
        <f>IF(OR($A164="",$B164=""),"",'MPTO_working_2-way'!D163)</f>
        <v>2.3454124903623752</v>
      </c>
      <c r="G164" s="32">
        <f>IF(OR($A164="",$B164=""),"",'MPTO_working_2-way'!E163)</f>
        <v>1.7432664756446994</v>
      </c>
      <c r="H164" s="30">
        <f>IF(OR($A164="",$B164=""),"",'OddsRatio_working_2-way'!M163)</f>
        <v>2.3459547551454145</v>
      </c>
      <c r="I164" s="30">
        <f>IF(OR($A164="",$B164=""),"",'OddsRatio_working_2-way'!N163)</f>
        <v>1.7429670248402687</v>
      </c>
      <c r="J164" s="30">
        <f>IF('Log_working_2-way'!$D163="","",A164^('Log_working_2-way'!$D163))</f>
        <v>2.3524481110664444</v>
      </c>
      <c r="K164" s="32">
        <f>IF('Log_working_2-way'!$D163="","",B164^('Log_working_2-way'!$D163))</f>
        <v>1.7393999014212567</v>
      </c>
      <c r="L164" s="37">
        <f t="shared" si="27"/>
        <v>0.42893401015228422</v>
      </c>
      <c r="M164" s="37">
        <f t="shared" si="28"/>
        <v>0.57106598984771573</v>
      </c>
      <c r="N164" s="38">
        <v>260</v>
      </c>
      <c r="O164" s="38">
        <f t="shared" si="29"/>
        <v>144.44444444444443</v>
      </c>
      <c r="P164" s="38">
        <f t="shared" si="30"/>
        <v>106.15384615384615</v>
      </c>
      <c r="Q164" s="38">
        <f t="shared" si="31"/>
        <v>153.84615384615384</v>
      </c>
      <c r="R164" s="38">
        <f t="shared" si="32"/>
        <v>115.55555555555554</v>
      </c>
      <c r="S164" s="39">
        <f t="shared" si="33"/>
        <v>-9.4017094017094109</v>
      </c>
      <c r="T164" s="39">
        <f t="shared" si="34"/>
        <v>-9.4017094017093967</v>
      </c>
      <c r="U164" t="s">
        <v>271</v>
      </c>
      <c r="V164" t="s">
        <v>273</v>
      </c>
      <c r="W164" t="s">
        <v>383</v>
      </c>
      <c r="X164" t="s">
        <v>442</v>
      </c>
      <c r="Y164" s="41"/>
    </row>
    <row r="165" spans="1:25" ht="15" x14ac:dyDescent="0.25">
      <c r="A165">
        <v>2.39</v>
      </c>
      <c r="B165">
        <v>1.63</v>
      </c>
      <c r="C165" s="29">
        <f t="shared" si="26"/>
        <v>3.19069743563416E-2</v>
      </c>
      <c r="D165" s="30">
        <f>IF(OR($A165="",$B165=""),"",A165*'MPTO_working_2-way'!$G164)</f>
        <v>2.4662576687116564</v>
      </c>
      <c r="E165" s="32">
        <f>IF(OR($A165="",$B165=""),"",B165*'MPTO_working_2-way'!$G164)</f>
        <v>1.6820083682008367</v>
      </c>
      <c r="F165" s="30">
        <f>IF(OR($A165="",$B165=""),"",'MPTO_working_2-way'!D164)</f>
        <v>2.4847402493861024</v>
      </c>
      <c r="G165" s="32">
        <f>IF(OR($A165="",$B165=""),"",'MPTO_working_2-way'!E164)</f>
        <v>1.6735184827201064</v>
      </c>
      <c r="H165" s="30">
        <f>IF(OR($A165="",$B165=""),"",'OddsRatio_working_2-way'!M164)</f>
        <v>2.4853784724268779</v>
      </c>
      <c r="I165" s="30">
        <f>IF(OR($A165="",$B165=""),"",'OddsRatio_working_2-way'!N164)</f>
        <v>1.6732290918193764</v>
      </c>
      <c r="J165" s="30">
        <f>IF('Log_working_2-way'!$D164="","",A165^('Log_working_2-way'!$D164))</f>
        <v>2.4939306210789667</v>
      </c>
      <c r="K165" s="32">
        <f>IF('Log_working_2-way'!$D164="","",B165^('Log_working_2-way'!$D164))</f>
        <v>1.6693751275261461</v>
      </c>
      <c r="L165" s="37">
        <f t="shared" si="27"/>
        <v>0.40547263681592038</v>
      </c>
      <c r="M165" s="37">
        <f t="shared" si="28"/>
        <v>0.59452736318407962</v>
      </c>
      <c r="N165" s="38">
        <v>261</v>
      </c>
      <c r="O165" s="38">
        <f t="shared" si="29"/>
        <v>151.79497907949792</v>
      </c>
      <c r="P165" s="38">
        <f t="shared" si="30"/>
        <v>100.8773006134969</v>
      </c>
      <c r="Q165" s="38">
        <f t="shared" si="31"/>
        <v>160.12269938650306</v>
      </c>
      <c r="R165" s="38">
        <f t="shared" si="32"/>
        <v>109.20502092050209</v>
      </c>
      <c r="S165" s="39">
        <f t="shared" si="33"/>
        <v>-8.3277203070051371</v>
      </c>
      <c r="T165" s="39">
        <f t="shared" si="34"/>
        <v>-8.3277203070051939</v>
      </c>
      <c r="U165" t="s">
        <v>269</v>
      </c>
      <c r="V165" t="s">
        <v>278</v>
      </c>
      <c r="W165" t="s">
        <v>383</v>
      </c>
      <c r="X165" t="s">
        <v>442</v>
      </c>
      <c r="Y165" s="41"/>
    </row>
    <row r="166" spans="1:25" ht="15" x14ac:dyDescent="0.25">
      <c r="A166">
        <v>2.19</v>
      </c>
      <c r="B166">
        <v>1.73</v>
      </c>
      <c r="C166" s="29">
        <f t="shared" si="26"/>
        <v>3.4655686647135031E-2</v>
      </c>
      <c r="D166" s="30">
        <f>IF(OR($A166="",$B166=""),"",A166*'MPTO_working_2-way'!$G165)</f>
        <v>2.2658959537572256</v>
      </c>
      <c r="E166" s="32">
        <f>IF(OR($A166="",$B166=""),"",B166*'MPTO_working_2-way'!$G165)</f>
        <v>1.7899543378995435</v>
      </c>
      <c r="F166" s="30">
        <f>IF(OR($A166="",$B166=""),"",'MPTO_working_2-way'!D165)</f>
        <v>2.2763841740018629</v>
      </c>
      <c r="G166" s="32">
        <f>IF(OR($A166="",$B166=""),"",'MPTO_working_2-way'!E165)</f>
        <v>1.7834631769717797</v>
      </c>
      <c r="H166" s="30">
        <f>IF(OR($A166="",$B166=""),"",'OddsRatio_working_2-way'!M165)</f>
        <v>2.2767681803292916</v>
      </c>
      <c r="I166" s="30">
        <f>IF(OR($A166="",$B166=""),"",'OddsRatio_working_2-way'!N165)</f>
        <v>1.7832275391935992</v>
      </c>
      <c r="J166" s="30">
        <f>IF('Log_working_2-way'!$D165="","",A166^('Log_working_2-way'!$D165))</f>
        <v>2.2815927958159761</v>
      </c>
      <c r="K166" s="32">
        <f>IF('Log_working_2-way'!$D165="","",B166^('Log_working_2-way'!$D165))</f>
        <v>1.7802790428165938</v>
      </c>
      <c r="L166" s="37">
        <f t="shared" si="27"/>
        <v>0.44132653061224486</v>
      </c>
      <c r="M166" s="37">
        <f t="shared" si="28"/>
        <v>0.55867346938775508</v>
      </c>
      <c r="N166" s="38">
        <v>262</v>
      </c>
      <c r="O166" s="38">
        <f t="shared" si="29"/>
        <v>142.36529680365297</v>
      </c>
      <c r="P166" s="38">
        <f t="shared" si="30"/>
        <v>110.55491329479769</v>
      </c>
      <c r="Q166" s="38">
        <f t="shared" si="31"/>
        <v>151.44508670520233</v>
      </c>
      <c r="R166" s="38">
        <f t="shared" si="32"/>
        <v>119.63470319634703</v>
      </c>
      <c r="S166" s="39">
        <f t="shared" si="33"/>
        <v>-9.0797899015493613</v>
      </c>
      <c r="T166" s="39">
        <f t="shared" si="34"/>
        <v>-9.0797899015493471</v>
      </c>
      <c r="U166" t="s">
        <v>275</v>
      </c>
      <c r="V166" t="s">
        <v>272</v>
      </c>
      <c r="W166" t="s">
        <v>383</v>
      </c>
      <c r="X166" t="s">
        <v>442</v>
      </c>
      <c r="Y166" s="41"/>
    </row>
    <row r="167" spans="1:25" s="35" customFormat="1" ht="15" x14ac:dyDescent="0.25">
      <c r="A167">
        <v>2.0299999999999998</v>
      </c>
      <c r="B167">
        <v>1.87</v>
      </c>
      <c r="C167" s="29">
        <f t="shared" si="26"/>
        <v>2.737019572719368E-2</v>
      </c>
      <c r="D167" s="30">
        <f>IF(OR($A167="",$B167=""),"",A167*'MPTO_working_2-way'!$G166)</f>
        <v>2.0855614973262031</v>
      </c>
      <c r="E167" s="32">
        <f>IF(OR($A167="",$B167=""),"",B167*'MPTO_working_2-way'!$G166)</f>
        <v>1.9211822660098523</v>
      </c>
      <c r="F167" s="30">
        <f>IF(OR($A167="",$B167=""),"",'MPTO_working_2-way'!D166)</f>
        <v>2.0880063804625832</v>
      </c>
      <c r="G167" s="32">
        <f>IF(OR($A167="",$B167=""),"",'MPTO_working_2-way'!E166)</f>
        <v>1.9191122570208035</v>
      </c>
      <c r="H167" s="30">
        <f>IF(OR($A167="",$B167=""),"",'OddsRatio_working_2-way'!M166)</f>
        <v>2.0880753861644932</v>
      </c>
      <c r="I167" s="30">
        <f>IF(OR($A167="",$B167=""),"",'OddsRatio_working_2-way'!N166)</f>
        <v>1.9190539669544755</v>
      </c>
      <c r="J167" s="30">
        <f>IF('Log_working_2-way'!$D166="","",A167^('Log_working_2-way'!$D166))</f>
        <v>2.0891848566626599</v>
      </c>
      <c r="K167" s="32">
        <f>IF('Log_working_2-way'!$D166="","",B167^('Log_working_2-way'!$D166))</f>
        <v>1.9181177959672178</v>
      </c>
      <c r="L167" s="37">
        <f t="shared" si="27"/>
        <v>0.4794871794871795</v>
      </c>
      <c r="M167" s="37">
        <f t="shared" si="28"/>
        <v>0.52051282051282044</v>
      </c>
      <c r="N167" s="38">
        <v>263</v>
      </c>
      <c r="O167" s="38">
        <f t="shared" si="29"/>
        <v>133.4433497536946</v>
      </c>
      <c r="P167" s="38">
        <f t="shared" si="30"/>
        <v>122.35828877005346</v>
      </c>
      <c r="Q167" s="38">
        <f t="shared" si="31"/>
        <v>140.64171122994651</v>
      </c>
      <c r="R167" s="38">
        <f t="shared" si="32"/>
        <v>129.55665024630542</v>
      </c>
      <c r="S167" s="39">
        <f t="shared" si="33"/>
        <v>-7.1983614762519039</v>
      </c>
      <c r="T167" s="39">
        <f t="shared" si="34"/>
        <v>-7.1983614762519608</v>
      </c>
      <c r="U167" t="s">
        <v>342</v>
      </c>
      <c r="V167" t="s">
        <v>277</v>
      </c>
      <c r="W167" t="s">
        <v>383</v>
      </c>
      <c r="X167" t="s">
        <v>442</v>
      </c>
      <c r="Y167" s="41"/>
    </row>
    <row r="168" spans="1:25" ht="15" x14ac:dyDescent="0.25">
      <c r="A168">
        <v>2.15</v>
      </c>
      <c r="B168">
        <v>1.76</v>
      </c>
      <c r="C168" s="29">
        <f t="shared" si="26"/>
        <v>3.3298097251585723E-2</v>
      </c>
      <c r="D168" s="30">
        <f>IF(OR($A168="",$B168=""),"",A168*'MPTO_working_2-way'!$G167)</f>
        <v>2.2215909090909092</v>
      </c>
      <c r="E168" s="32">
        <f>IF(OR($A168="",$B168=""),"",B168*'MPTO_working_2-way'!$G167)</f>
        <v>1.8186046511627909</v>
      </c>
      <c r="F168" s="30">
        <f>IF(OR($A168="",$B168=""),"",'MPTO_working_2-way'!D167)</f>
        <v>2.2298173246906305</v>
      </c>
      <c r="G168" s="32">
        <f>IF(OR($A168="",$B168=""),"",'MPTO_working_2-way'!E167)</f>
        <v>1.8131288931480596</v>
      </c>
      <c r="H168" s="30">
        <f>IF(OR($A168="",$B168=""),"",'OddsRatio_working_2-way'!M167)</f>
        <v>2.2301048307916052</v>
      </c>
      <c r="I168" s="30">
        <f>IF(OR($A168="",$B168=""),"",'OddsRatio_working_2-way'!N167)</f>
        <v>1.8129388446970602</v>
      </c>
      <c r="J168" s="30">
        <f>IF('Log_working_2-way'!$D167="","",A168^('Log_working_2-way'!$D167))</f>
        <v>2.2338767288490446</v>
      </c>
      <c r="K168" s="32">
        <f>IF('Log_working_2-way'!$D167="","",B168^('Log_working_2-way'!$D167))</f>
        <v>1.8104537322239227</v>
      </c>
      <c r="L168" s="37">
        <f t="shared" si="27"/>
        <v>0.45012787723785164</v>
      </c>
      <c r="M168" s="37">
        <f t="shared" si="28"/>
        <v>0.54987212276214825</v>
      </c>
      <c r="N168" s="38">
        <v>264</v>
      </c>
      <c r="O168" s="38">
        <f t="shared" si="29"/>
        <v>141.2093023255814</v>
      </c>
      <c r="P168" s="38">
        <f t="shared" si="30"/>
        <v>114</v>
      </c>
      <c r="Q168" s="38">
        <f t="shared" si="31"/>
        <v>150</v>
      </c>
      <c r="R168" s="38">
        <f t="shared" si="32"/>
        <v>122.79069767441861</v>
      </c>
      <c r="S168" s="39">
        <f t="shared" si="33"/>
        <v>-8.7906976744185954</v>
      </c>
      <c r="T168" s="39">
        <f t="shared" si="34"/>
        <v>-8.7906976744186096</v>
      </c>
      <c r="U168" t="s">
        <v>280</v>
      </c>
      <c r="V168" t="s">
        <v>341</v>
      </c>
      <c r="W168" t="s">
        <v>383</v>
      </c>
      <c r="X168" t="s">
        <v>442</v>
      </c>
      <c r="Y168" s="41"/>
    </row>
    <row r="169" spans="1:25" ht="15" x14ac:dyDescent="0.25">
      <c r="A169">
        <v>2.11</v>
      </c>
      <c r="B169">
        <v>1.78</v>
      </c>
      <c r="C169" s="29">
        <f t="shared" si="26"/>
        <v>3.5731402098088338E-2</v>
      </c>
      <c r="D169" s="30">
        <f>IF(OR($A169="",$B169=""),"",A169*'MPTO_working_2-way'!$G168)</f>
        <v>2.1853932584269664</v>
      </c>
      <c r="E169" s="32">
        <f>IF(OR($A169="",$B169=""),"",B169*'MPTO_working_2-way'!$G168)</f>
        <v>1.8436018957345972</v>
      </c>
      <c r="F169" s="30">
        <f>IF(OR($A169="",$B169=""),"",'MPTO_working_2-way'!D168)</f>
        <v>2.1926557300484557</v>
      </c>
      <c r="G169" s="32">
        <f>IF(OR($A169="",$B169=""),"",'MPTO_working_2-way'!E168)</f>
        <v>1.8384649273092173</v>
      </c>
      <c r="H169" s="30">
        <f>IF(OR($A169="",$B169=""),"",'OddsRatio_working_2-way'!M168)</f>
        <v>2.192927878405448</v>
      </c>
      <c r="I169" s="30">
        <f>IF(OR($A169="",$B169=""),"",'OddsRatio_working_2-way'!N168)</f>
        <v>1.838273644284909</v>
      </c>
      <c r="J169" s="30">
        <f>IF('Log_working_2-way'!$D168="","",A169^('Log_working_2-way'!$D168))</f>
        <v>2.1962612557480616</v>
      </c>
      <c r="K169" s="32">
        <f>IF('Log_working_2-way'!$D168="","",B169^('Log_working_2-way'!$D168))</f>
        <v>1.8359377980310738</v>
      </c>
      <c r="L169" s="37">
        <f t="shared" si="27"/>
        <v>0.45758354755784059</v>
      </c>
      <c r="M169" s="37">
        <f t="shared" si="28"/>
        <v>0.54241645244215941</v>
      </c>
      <c r="N169" s="38">
        <v>265</v>
      </c>
      <c r="O169" s="38">
        <f t="shared" si="29"/>
        <v>139.40758293838863</v>
      </c>
      <c r="P169" s="38">
        <f t="shared" si="30"/>
        <v>116.12359550561798</v>
      </c>
      <c r="Q169" s="38">
        <f t="shared" si="31"/>
        <v>148.87640449438203</v>
      </c>
      <c r="R169" s="38">
        <f t="shared" si="32"/>
        <v>125.59241706161137</v>
      </c>
      <c r="S169" s="39">
        <f t="shared" si="33"/>
        <v>-9.4688215559934008</v>
      </c>
      <c r="T169" s="39">
        <f t="shared" si="34"/>
        <v>-9.4688215559933866</v>
      </c>
      <c r="U169" t="s">
        <v>279</v>
      </c>
      <c r="V169" t="s">
        <v>282</v>
      </c>
      <c r="W169" t="s">
        <v>383</v>
      </c>
      <c r="X169" t="s">
        <v>442</v>
      </c>
      <c r="Y169" s="41"/>
    </row>
    <row r="170" spans="1:25" ht="15" x14ac:dyDescent="0.25">
      <c r="A170">
        <v>1.78</v>
      </c>
      <c r="B170">
        <v>2.1</v>
      </c>
      <c r="C170" s="29">
        <f t="shared" si="26"/>
        <v>3.7988228999465079E-2</v>
      </c>
      <c r="D170" s="30">
        <f>IF(OR($A170="",$B170=""),"",A170*'MPTO_working_2-way'!$G169)</f>
        <v>1.8476190476190479</v>
      </c>
      <c r="E170" s="32">
        <f>IF(OR($A170="",$B170=""),"",B170*'MPTO_working_2-way'!$G169)</f>
        <v>2.1797752808988768</v>
      </c>
      <c r="F170" s="30">
        <f>IF(OR($A170="",$B170=""),"",'MPTO_working_2-way'!D169)</f>
        <v>1.8422868408082802</v>
      </c>
      <c r="G170" s="32">
        <f>IF(OR($A170="",$B170=""),"",'MPTO_working_2-way'!E169)</f>
        <v>2.1872440023405506</v>
      </c>
      <c r="H170" s="30">
        <f>IF(OR($A170="",$B170=""),"",'OddsRatio_working_2-way'!M169)</f>
        <v>1.8420753583206844</v>
      </c>
      <c r="I170" s="30">
        <f>IF(OR($A170="",$B170=""),"",'OddsRatio_working_2-way'!N169)</f>
        <v>2.1875421719907089</v>
      </c>
      <c r="J170" s="30">
        <f>IF('Log_working_2-way'!$D169="","",A170^('Log_working_2-way'!$D169))</f>
        <v>1.8396466235294411</v>
      </c>
      <c r="K170" s="32">
        <f>IF('Log_working_2-way'!$D169="","",B170^('Log_working_2-way'!$D169))</f>
        <v>2.1909772182449698</v>
      </c>
      <c r="L170" s="37">
        <f t="shared" si="27"/>
        <v>0.54123711340206171</v>
      </c>
      <c r="M170" s="37">
        <f t="shared" si="28"/>
        <v>0.45876288659793807</v>
      </c>
      <c r="N170" s="38">
        <v>266</v>
      </c>
      <c r="O170" s="38">
        <f t="shared" si="29"/>
        <v>116.56179775280901</v>
      </c>
      <c r="P170" s="38">
        <f t="shared" si="30"/>
        <v>139.33333333333334</v>
      </c>
      <c r="Q170" s="38">
        <f t="shared" si="31"/>
        <v>126.66666666666666</v>
      </c>
      <c r="R170" s="38">
        <f t="shared" si="32"/>
        <v>149.43820224719101</v>
      </c>
      <c r="S170" s="39">
        <f t="shared" si="33"/>
        <v>-10.104868913857644</v>
      </c>
      <c r="T170" s="39">
        <f t="shared" si="34"/>
        <v>-10.104868913857672</v>
      </c>
      <c r="U170" t="s">
        <v>281</v>
      </c>
      <c r="V170" t="s">
        <v>274</v>
      </c>
      <c r="W170" t="s">
        <v>383</v>
      </c>
      <c r="X170" t="s">
        <v>442</v>
      </c>
      <c r="Y170" s="41"/>
    </row>
    <row r="171" spans="1:25" ht="15" x14ac:dyDescent="0.25">
      <c r="A171">
        <v>2.0299999999999998</v>
      </c>
      <c r="B171">
        <v>1.85</v>
      </c>
      <c r="C171" s="29">
        <f t="shared" si="26"/>
        <v>3.315137797896428E-2</v>
      </c>
      <c r="D171" s="30">
        <f>IF(OR($A171="",$B171=""),"",A171*'MPTO_working_2-way'!$G170)</f>
        <v>2.0972972972972972</v>
      </c>
      <c r="E171" s="32">
        <f>IF(OR($A171="",$B171=""),"",B171*'MPTO_working_2-way'!$G170)</f>
        <v>1.9113300492610841</v>
      </c>
      <c r="F171" s="30">
        <f>IF(OR($A171="",$B171=""),"",'MPTO_working_2-way'!D170)</f>
        <v>2.1006852188505105</v>
      </c>
      <c r="G171" s="32">
        <f>IF(OR($A171="",$B171=""),"",'MPTO_working_2-way'!E170)</f>
        <v>1.9085249650616189</v>
      </c>
      <c r="H171" s="30">
        <f>IF(OR($A171="",$B171=""),"",'OddsRatio_working_2-way'!M170)</f>
        <v>2.1008018467836762</v>
      </c>
      <c r="I171" s="30">
        <f>IF(OR($A171="",$B171=""),"",'OddsRatio_working_2-way'!N170)</f>
        <v>1.9084287085108012</v>
      </c>
      <c r="J171" s="30">
        <f>IF('Log_working_2-way'!$D170="","",A171^('Log_working_2-way'!$D170))</f>
        <v>2.1023480190539692</v>
      </c>
      <c r="K171" s="32">
        <f>IF('Log_working_2-way'!$D170="","",B171^('Log_working_2-way'!$D170))</f>
        <v>1.9071545307970494</v>
      </c>
      <c r="L171" s="37">
        <f t="shared" si="27"/>
        <v>0.47680412371134023</v>
      </c>
      <c r="M171" s="37">
        <f t="shared" si="28"/>
        <v>0.52319587628865971</v>
      </c>
      <c r="N171" s="38">
        <v>267</v>
      </c>
      <c r="O171" s="38">
        <f t="shared" si="29"/>
        <v>135.4729064039409</v>
      </c>
      <c r="P171" s="38">
        <f t="shared" si="30"/>
        <v>122.67567567567568</v>
      </c>
      <c r="Q171" s="38">
        <f t="shared" si="31"/>
        <v>144.32432432432429</v>
      </c>
      <c r="R171" s="38">
        <f t="shared" si="32"/>
        <v>131.52709359605913</v>
      </c>
      <c r="S171" s="39">
        <f t="shared" si="33"/>
        <v>-8.8514179203833976</v>
      </c>
      <c r="T171" s="39">
        <f t="shared" si="34"/>
        <v>-8.8514179203834544</v>
      </c>
      <c r="U171" t="s">
        <v>338</v>
      </c>
      <c r="V171" t="s">
        <v>270</v>
      </c>
      <c r="W171" t="s">
        <v>383</v>
      </c>
      <c r="X171" t="s">
        <v>442</v>
      </c>
      <c r="Y171" s="41"/>
    </row>
    <row r="172" spans="1:25" ht="15" x14ac:dyDescent="0.25">
      <c r="A172">
        <v>2.08</v>
      </c>
      <c r="B172">
        <v>1.79</v>
      </c>
      <c r="C172" s="29">
        <f t="shared" si="26"/>
        <v>3.9428448646325664E-2</v>
      </c>
      <c r="D172" s="30">
        <f>IF(OR($A172="",$B172=""),"",A172*'MPTO_working_2-way'!$G171)</f>
        <v>2.1620111731843576</v>
      </c>
      <c r="E172" s="32">
        <f>IF(OR($A172="",$B172=""),"",B172*'MPTO_working_2-way'!$G171)</f>
        <v>1.8605769230769229</v>
      </c>
      <c r="F172" s="30">
        <f>IF(OR($A172="",$B172=""),"",'MPTO_working_2-way'!D171)</f>
        <v>2.1689385995572641</v>
      </c>
      <c r="G172" s="32">
        <f>IF(OR($A172="",$B172=""),"",'MPTO_working_2-way'!E171)</f>
        <v>1.8554769261437256</v>
      </c>
      <c r="H172" s="30">
        <f>IF(OR($A172="",$B172=""),"",'OddsRatio_working_2-way'!M171)</f>
        <v>2.1692256444309357</v>
      </c>
      <c r="I172" s="30">
        <f>IF(OR($A172="",$B172=""),"",'OddsRatio_working_2-way'!N171)</f>
        <v>1.8552669065744805</v>
      </c>
      <c r="J172" s="30">
        <f>IF('Log_working_2-way'!$D171="","",A172^('Log_working_2-way'!$D171))</f>
        <v>2.1724139714397546</v>
      </c>
      <c r="K172" s="32">
        <f>IF('Log_working_2-way'!$D171="","",B172^('Log_working_2-way'!$D171))</f>
        <v>1.8529410467292624</v>
      </c>
      <c r="L172" s="37">
        <f t="shared" si="27"/>
        <v>0.46253229974160204</v>
      </c>
      <c r="M172" s="37">
        <f t="shared" si="28"/>
        <v>0.53746770025839796</v>
      </c>
      <c r="N172" s="38">
        <v>268</v>
      </c>
      <c r="O172" s="38">
        <f t="shared" si="29"/>
        <v>139.15384615384616</v>
      </c>
      <c r="P172" s="38">
        <f t="shared" si="30"/>
        <v>118.27932960893855</v>
      </c>
      <c r="Q172" s="38">
        <f t="shared" si="31"/>
        <v>149.72067039106145</v>
      </c>
      <c r="R172" s="38">
        <f t="shared" si="32"/>
        <v>128.84615384615384</v>
      </c>
      <c r="S172" s="39">
        <f t="shared" si="33"/>
        <v>-10.566824237215286</v>
      </c>
      <c r="T172" s="39">
        <f t="shared" si="34"/>
        <v>-10.566824237215286</v>
      </c>
      <c r="U172" t="s">
        <v>340</v>
      </c>
      <c r="V172" t="s">
        <v>339</v>
      </c>
      <c r="W172" t="s">
        <v>383</v>
      </c>
      <c r="X172" t="s">
        <v>442</v>
      </c>
      <c r="Y172" s="41"/>
    </row>
    <row r="173" spans="1:25" ht="15" x14ac:dyDescent="0.25">
      <c r="A173">
        <v>2.3199999999999998</v>
      </c>
      <c r="B173">
        <v>1.65</v>
      </c>
      <c r="C173" s="29">
        <f t="shared" si="26"/>
        <v>3.709508881922674E-2</v>
      </c>
      <c r="D173" s="30">
        <f>IF(OR($A173="",$B173=""),"",A173*'MPTO_working_2-way'!$G172)</f>
        <v>2.4060606060606058</v>
      </c>
      <c r="E173" s="32">
        <f>IF(OR($A173="",$B173=""),"",B173*'MPTO_working_2-way'!$G172)</f>
        <v>1.711206896551724</v>
      </c>
      <c r="F173" s="30">
        <f>IF(OR($A173="",$B173=""),"",'MPTO_working_2-way'!D172)</f>
        <v>2.4243191893603542</v>
      </c>
      <c r="G173" s="32">
        <f>IF(OR($A173="",$B173=""),"",'MPTO_working_2-way'!E172)</f>
        <v>1.702089817696754</v>
      </c>
      <c r="H173" s="30">
        <f>IF(OR($A173="",$B173=""),"",'OddsRatio_working_2-way'!M172)</f>
        <v>2.4250506063888508</v>
      </c>
      <c r="I173" s="30">
        <f>IF(OR($A173="",$B173=""),"",'OddsRatio_working_2-way'!N172)</f>
        <v>1.7017294652672368</v>
      </c>
      <c r="J173" s="30">
        <f>IF('Log_working_2-way'!$D172="","",A173^('Log_working_2-way'!$D172))</f>
        <v>2.4335275315726488</v>
      </c>
      <c r="K173" s="32">
        <f>IF('Log_working_2-way'!$D172="","",B173^('Log_working_2-way'!$D172))</f>
        <v>1.6975799054956422</v>
      </c>
      <c r="L173" s="37">
        <f t="shared" si="27"/>
        <v>0.41561712846347609</v>
      </c>
      <c r="M173" s="37">
        <f t="shared" si="28"/>
        <v>0.58438287153652402</v>
      </c>
      <c r="N173" s="38">
        <v>269</v>
      </c>
      <c r="O173" s="38">
        <f t="shared" si="29"/>
        <v>153.05172413793102</v>
      </c>
      <c r="P173" s="38">
        <f t="shared" si="30"/>
        <v>105.96969696969695</v>
      </c>
      <c r="Q173" s="38">
        <f t="shared" si="31"/>
        <v>163.03030303030303</v>
      </c>
      <c r="R173" s="38">
        <f t="shared" si="32"/>
        <v>115.94827586206897</v>
      </c>
      <c r="S173" s="39">
        <f t="shared" si="33"/>
        <v>-9.9785788923720133</v>
      </c>
      <c r="T173" s="39">
        <f t="shared" si="34"/>
        <v>-9.9785788923720133</v>
      </c>
      <c r="U173" t="s">
        <v>343</v>
      </c>
      <c r="V173" t="s">
        <v>276</v>
      </c>
      <c r="W173" t="s">
        <v>383</v>
      </c>
      <c r="X173" t="s">
        <v>442</v>
      </c>
      <c r="Y173" s="41"/>
    </row>
    <row r="174" spans="1:25" ht="15" x14ac:dyDescent="0.25">
      <c r="A174">
        <v>1.79</v>
      </c>
      <c r="B174">
        <v>2.09</v>
      </c>
      <c r="C174" s="29">
        <f t="shared" si="26"/>
        <v>3.7128117398625982E-2</v>
      </c>
      <c r="D174" s="30">
        <f>IF(OR($A174="",$B174=""),"",A174*'MPTO_working_2-way'!$G173)</f>
        <v>1.8564593301435406</v>
      </c>
      <c r="E174" s="32">
        <f>IF(OR($A174="",$B174=""),"",B174*'MPTO_working_2-way'!$G173)</f>
        <v>2.1675977653631282</v>
      </c>
      <c r="F174" s="30">
        <f>IF(OR($A174="",$B174=""),"",'MPTO_working_2-way'!D173)</f>
        <v>1.8515255747197545</v>
      </c>
      <c r="G174" s="32">
        <f>IF(OR($A174="",$B174=""),"",'MPTO_working_2-way'!E173)</f>
        <v>2.1743628490889537</v>
      </c>
      <c r="H174" s="30">
        <f>IF(OR($A174="",$B174=""),"",'OddsRatio_working_2-way'!M173)</f>
        <v>1.8513346241060764</v>
      </c>
      <c r="I174" s="30">
        <f>IF(OR($A174="",$B174=""),"",'OddsRatio_working_2-way'!N173)</f>
        <v>2.1746262535134471</v>
      </c>
      <c r="J174" s="30">
        <f>IF('Log_working_2-way'!$D173="","",A174^('Log_working_2-way'!$D173))</f>
        <v>1.8490885498780329</v>
      </c>
      <c r="K174" s="32">
        <f>IF('Log_working_2-way'!$D173="","",B174^('Log_working_2-way'!$D173))</f>
        <v>2.177733465070919</v>
      </c>
      <c r="L174" s="37">
        <f t="shared" si="27"/>
        <v>0.53865979381443296</v>
      </c>
      <c r="M174" s="37">
        <f t="shared" si="28"/>
        <v>0.46134020618556709</v>
      </c>
      <c r="N174" s="38">
        <v>270</v>
      </c>
      <c r="O174" s="38">
        <f t="shared" si="29"/>
        <v>119.16201117318435</v>
      </c>
      <c r="P174" s="38">
        <f t="shared" si="30"/>
        <v>140.8133971291866</v>
      </c>
      <c r="Q174" s="38">
        <f t="shared" si="31"/>
        <v>129.1866028708134</v>
      </c>
      <c r="R174" s="38">
        <f t="shared" si="32"/>
        <v>150.83798882681563</v>
      </c>
      <c r="S174" s="39">
        <f t="shared" si="33"/>
        <v>-10.024591697629049</v>
      </c>
      <c r="T174" s="39">
        <f t="shared" si="34"/>
        <v>-10.024591697629035</v>
      </c>
      <c r="U174" t="s">
        <v>176</v>
      </c>
      <c r="V174" t="s">
        <v>369</v>
      </c>
      <c r="W174" t="s">
        <v>378</v>
      </c>
      <c r="X174" t="s">
        <v>442</v>
      </c>
      <c r="Y174" s="41"/>
    </row>
    <row r="175" spans="1:25" ht="15" x14ac:dyDescent="0.25">
      <c r="A175">
        <v>1.98</v>
      </c>
      <c r="B175">
        <v>1.88</v>
      </c>
      <c r="C175" s="29">
        <f t="shared" si="26"/>
        <v>3.6965398667526461E-2</v>
      </c>
      <c r="D175" s="30">
        <f>IF(OR($A175="",$B175=""),"",A175*'MPTO_working_2-way'!$G174)</f>
        <v>2.0531914893617023</v>
      </c>
      <c r="E175" s="32">
        <f>IF(OR($A175="",$B175=""),"",B175*'MPTO_working_2-way'!$G174)</f>
        <v>1.9494949494949496</v>
      </c>
      <c r="F175" s="30">
        <f>IF(OR($A175="",$B175=""),"",'MPTO_working_2-way'!D174)</f>
        <v>2.0552120141342756</v>
      </c>
      <c r="G175" s="32">
        <f>IF(OR($A175="",$B175=""),"",'MPTO_working_2-way'!E174)</f>
        <v>1.9476768522394308</v>
      </c>
      <c r="H175" s="30">
        <f>IF(OR($A175="",$B175=""),"",'OddsRatio_working_2-way'!M174)</f>
        <v>2.0552897060221729</v>
      </c>
      <c r="I175" s="30">
        <f>IF(OR($A175="",$B175=""),"",'OddsRatio_working_2-way'!N174)</f>
        <v>1.947607082958686</v>
      </c>
      <c r="J175" s="30">
        <f>IF('Log_working_2-way'!$D174="","",A175^('Log_working_2-way'!$D174))</f>
        <v>2.0562137224842738</v>
      </c>
      <c r="K175" s="32">
        <f>IF('Log_working_2-way'!$D174="","",B175^('Log_working_2-way'!$D174))</f>
        <v>1.9467780797695502</v>
      </c>
      <c r="L175" s="37">
        <f t="shared" si="27"/>
        <v>0.48704663212435229</v>
      </c>
      <c r="M175" s="37">
        <f t="shared" si="28"/>
        <v>0.5129533678756476</v>
      </c>
      <c r="N175" s="38">
        <v>271</v>
      </c>
      <c r="O175" s="38">
        <f t="shared" si="29"/>
        <v>134.13131313131316</v>
      </c>
      <c r="P175" s="38">
        <f t="shared" si="30"/>
        <v>126.85106382978721</v>
      </c>
      <c r="Q175" s="38">
        <f t="shared" si="31"/>
        <v>144.14893617021275</v>
      </c>
      <c r="R175" s="38">
        <f t="shared" si="32"/>
        <v>136.86868686868686</v>
      </c>
      <c r="S175" s="39">
        <f t="shared" si="33"/>
        <v>-10.017623038899586</v>
      </c>
      <c r="T175" s="39">
        <f t="shared" si="34"/>
        <v>-10.017623038899657</v>
      </c>
      <c r="U175" t="s">
        <v>290</v>
      </c>
      <c r="V175" t="s">
        <v>350</v>
      </c>
      <c r="W175" t="s">
        <v>378</v>
      </c>
      <c r="X175" t="s">
        <v>442</v>
      </c>
      <c r="Y175" s="41"/>
    </row>
    <row r="176" spans="1:25" ht="15" x14ac:dyDescent="0.25">
      <c r="A176">
        <v>2.09</v>
      </c>
      <c r="B176">
        <v>1.78</v>
      </c>
      <c r="C176" s="29">
        <f t="shared" si="26"/>
        <v>4.0266652330519959E-2</v>
      </c>
      <c r="D176" s="30">
        <f>IF(OR($A176="",$B176=""),"",A176*'MPTO_working_2-way'!$G175)</f>
        <v>2.1741573033707864</v>
      </c>
      <c r="E176" s="32">
        <f>IF(OR($A176="",$B176=""),"",B176*'MPTO_working_2-way'!$G175)</f>
        <v>1.8516746411483256</v>
      </c>
      <c r="F176" s="30">
        <f>IF(OR($A176="",$B176=""),"",'MPTO_working_2-way'!D175)</f>
        <v>2.1818075186206087</v>
      </c>
      <c r="G176" s="32">
        <f>IF(OR($A176="",$B176=""),"",'MPTO_working_2-way'!E175)</f>
        <v>1.8461614808198106</v>
      </c>
      <c r="H176" s="30">
        <f>IF(OR($A176="",$B176=""),"",'OddsRatio_working_2-way'!M175)</f>
        <v>2.1821319289469754</v>
      </c>
      <c r="I176" s="30">
        <f>IF(OR($A176="",$B176=""),"",'OddsRatio_working_2-way'!N175)</f>
        <v>1.8459292702556338</v>
      </c>
      <c r="J176" s="30">
        <f>IF('Log_working_2-way'!$D175="","",A176^('Log_working_2-way'!$D175))</f>
        <v>2.1856576768529026</v>
      </c>
      <c r="K176" s="32">
        <f>IF('Log_working_2-way'!$D175="","",B176^('Log_working_2-way'!$D175))</f>
        <v>1.8434137605840082</v>
      </c>
      <c r="L176" s="37">
        <f t="shared" si="27"/>
        <v>0.4599483204134367</v>
      </c>
      <c r="M176" s="37">
        <f t="shared" si="28"/>
        <v>0.54005167958656319</v>
      </c>
      <c r="N176" s="38">
        <v>272</v>
      </c>
      <c r="O176" s="38">
        <f t="shared" si="29"/>
        <v>141.85645933014357</v>
      </c>
      <c r="P176" s="38">
        <f t="shared" si="30"/>
        <v>119.19101123595507</v>
      </c>
      <c r="Q176" s="38">
        <f t="shared" si="31"/>
        <v>152.80898876404495</v>
      </c>
      <c r="R176" s="38">
        <f t="shared" si="32"/>
        <v>130.14354066985646</v>
      </c>
      <c r="S176" s="39">
        <f t="shared" si="33"/>
        <v>-10.95252943390139</v>
      </c>
      <c r="T176" s="39">
        <f t="shared" si="34"/>
        <v>-10.95252943390139</v>
      </c>
      <c r="U176" t="s">
        <v>164</v>
      </c>
      <c r="V176" t="s">
        <v>162</v>
      </c>
      <c r="W176" t="s">
        <v>166</v>
      </c>
      <c r="X176" t="s">
        <v>442</v>
      </c>
      <c r="Y176" s="41"/>
    </row>
    <row r="177" spans="1:25" s="35" customFormat="1" ht="15" x14ac:dyDescent="0.25">
      <c r="A177">
        <v>1.6</v>
      </c>
      <c r="B177">
        <v>2.42</v>
      </c>
      <c r="C177" s="29">
        <f t="shared" si="26"/>
        <v>3.8223140495867725E-2</v>
      </c>
      <c r="D177" s="30">
        <f>IF(OR($A177="",$B177=""),"",A177*'MPTO_working_2-way'!$G176)</f>
        <v>1.6611570247933884</v>
      </c>
      <c r="E177" s="32">
        <f>IF(OR($A177="",$B177=""),"",B177*'MPTO_working_2-way'!$G176)</f>
        <v>2.5124999999999997</v>
      </c>
      <c r="F177" s="30">
        <f>IF(OR($A177="",$B177=""),"",'MPTO_working_2-way'!D176)</f>
        <v>1.6504688832054561</v>
      </c>
      <c r="G177" s="32">
        <f>IF(OR($A177="",$B177=""),"",'MPTO_working_2-way'!E176)</f>
        <v>2.5373525557011791</v>
      </c>
      <c r="H177" s="30">
        <f>IF(OR($A177="",$B177=""),"",'OddsRatio_working_2-way'!M176)</f>
        <v>1.6500270850261594</v>
      </c>
      <c r="I177" s="30">
        <f>IF(OR($A177="",$B177=""),"",'OddsRatio_working_2-way'!N176)</f>
        <v>2.5383974345619098</v>
      </c>
      <c r="J177" s="30">
        <f>IF('Log_working_2-way'!$D176="","",A177^('Log_working_2-way'!$D176))</f>
        <v>1.6451549975466908</v>
      </c>
      <c r="K177" s="32">
        <f>IF('Log_working_2-way'!$D176="","",B177^('Log_working_2-way'!$D176))</f>
        <v>2.5500151185411704</v>
      </c>
      <c r="L177" s="37">
        <f t="shared" si="27"/>
        <v>0.60199004975124382</v>
      </c>
      <c r="M177" s="37">
        <f t="shared" si="28"/>
        <v>0.39800995024875624</v>
      </c>
      <c r="N177" s="38">
        <v>273</v>
      </c>
      <c r="O177" s="38">
        <f t="shared" si="29"/>
        <v>102.375</v>
      </c>
      <c r="P177" s="38">
        <f t="shared" si="30"/>
        <v>160.19008264462809</v>
      </c>
      <c r="Q177" s="38">
        <f t="shared" si="31"/>
        <v>112.80991735537191</v>
      </c>
      <c r="R177" s="38">
        <f t="shared" si="32"/>
        <v>170.625</v>
      </c>
      <c r="S177" s="39">
        <f t="shared" si="33"/>
        <v>-10.434917355371908</v>
      </c>
      <c r="T177" s="39">
        <f t="shared" si="34"/>
        <v>-10.434917355371908</v>
      </c>
      <c r="U177" t="s">
        <v>361</v>
      </c>
      <c r="V177" t="s">
        <v>354</v>
      </c>
      <c r="W177" t="s">
        <v>386</v>
      </c>
      <c r="X177" t="s">
        <v>442</v>
      </c>
      <c r="Y177" s="41"/>
    </row>
    <row r="178" spans="1:25" s="50" customFormat="1" ht="15" x14ac:dyDescent="0.25">
      <c r="A178" s="57">
        <v>1.99</v>
      </c>
      <c r="B178" s="57">
        <v>1.88</v>
      </c>
      <c r="C178" s="58">
        <f t="shared" si="26"/>
        <v>3.4427456431091574E-2</v>
      </c>
      <c r="D178" s="59">
        <f>IF(OR($A178="",$B178=""),"",A178*'MPTO_working_2-way'!$G177)</f>
        <v>2.0585106382978724</v>
      </c>
      <c r="E178" s="61">
        <f>IF(OR($A178="",$B178=""),"",B178*'MPTO_working_2-way'!$G177)</f>
        <v>1.9447236180904521</v>
      </c>
      <c r="F178" s="59">
        <f>IF(OR($A178="",$B178=""),"",'MPTO_working_2-way'!D177)</f>
        <v>2.0605860321656753</v>
      </c>
      <c r="G178" s="61">
        <f>IF(OR($A178="",$B178=""),"",'MPTO_working_2-way'!E177)</f>
        <v>1.9428749480681344</v>
      </c>
      <c r="H178" s="59">
        <f>IF(OR($A178="",$B178=""),"",'OddsRatio_working_2-way'!M177)</f>
        <v>2.0606601717798219</v>
      </c>
      <c r="I178" s="59">
        <f>IF(OR($A178="",$B178=""),"",'OddsRatio_working_2-way'!N177)</f>
        <v>1.9428090415820634</v>
      </c>
      <c r="J178" s="59">
        <f>IF('Log_working_2-way'!$D177="","",A178^('Log_working_2-way'!$D177))</f>
        <v>2.0616072733158419</v>
      </c>
      <c r="K178" s="61">
        <f>IF('Log_working_2-way'!$D177="","",B178^('Log_working_2-way'!$D177))</f>
        <v>1.9419679246135251</v>
      </c>
      <c r="L178" s="65">
        <f t="shared" si="27"/>
        <v>0.48578811369509045</v>
      </c>
      <c r="M178" s="65">
        <f t="shared" si="28"/>
        <v>0.51421188630490955</v>
      </c>
      <c r="N178" s="66">
        <v>274</v>
      </c>
      <c r="O178" s="66">
        <f t="shared" si="29"/>
        <v>136.3115577889447</v>
      </c>
      <c r="P178" s="66">
        <f t="shared" si="30"/>
        <v>128.25531914893617</v>
      </c>
      <c r="Q178" s="66">
        <f t="shared" si="31"/>
        <v>145.74468085106383</v>
      </c>
      <c r="R178" s="66">
        <f t="shared" si="32"/>
        <v>137.68844221105527</v>
      </c>
      <c r="S178" s="67">
        <f t="shared" si="33"/>
        <v>-9.4331230621191366</v>
      </c>
      <c r="T178" s="67">
        <f t="shared" si="34"/>
        <v>-9.4331230621191082</v>
      </c>
      <c r="U178" s="57" t="s">
        <v>292</v>
      </c>
      <c r="V178" s="57" t="s">
        <v>356</v>
      </c>
      <c r="W178" s="57" t="s">
        <v>386</v>
      </c>
      <c r="X178" s="57" t="s">
        <v>442</v>
      </c>
      <c r="Y178" s="51"/>
    </row>
    <row r="179" spans="1:25" ht="15" x14ac:dyDescent="0.25">
      <c r="A179">
        <v>2.02</v>
      </c>
      <c r="B179">
        <v>1.87</v>
      </c>
      <c r="C179" s="29">
        <f t="shared" si="26"/>
        <v>2.9808863239265015E-2</v>
      </c>
      <c r="D179" s="30">
        <f>IF(OR($A179="",$B179=""),"",A179*'MPTO_working_2-way'!$G178)</f>
        <v>2.0802139037433154</v>
      </c>
      <c r="E179" s="32">
        <f>IF(OR($A179="",$B179=""),"",B179*'MPTO_working_2-way'!$G178)</f>
        <v>1.9257425742574257</v>
      </c>
      <c r="F179" s="30">
        <f>IF(OR($A179="",$B179=""),"",'MPTO_working_2-way'!D178)</f>
        <v>2.082703865027292</v>
      </c>
      <c r="G179" s="32">
        <f>IF(OR($A179="",$B179=""),"",'MPTO_working_2-way'!E178)</f>
        <v>1.9236135865967305</v>
      </c>
      <c r="H179" s="30">
        <f>IF(OR($A179="",$B179=""),"",'OddsRatio_working_2-way'!M178)</f>
        <v>2.0827805840074194</v>
      </c>
      <c r="I179" s="30">
        <f>IF(OR($A179="",$B179=""),"",'OddsRatio_working_2-way'!N178)</f>
        <v>1.9235481451827992</v>
      </c>
      <c r="J179" s="30">
        <f>IF('Log_working_2-way'!$D178="","",A179^('Log_working_2-way'!$D178))</f>
        <v>2.0839128581602959</v>
      </c>
      <c r="K179" s="32">
        <f>IF('Log_working_2-way'!$D178="","",B179^('Log_working_2-way'!$D178))</f>
        <v>1.9225833907877643</v>
      </c>
      <c r="L179" s="37">
        <f t="shared" ref="L179:L197" si="35">(1/D179)</f>
        <v>0.48071979434447304</v>
      </c>
      <c r="M179" s="37">
        <f t="shared" ref="M179:M197" si="36">(1/E179)</f>
        <v>0.51928020565552702</v>
      </c>
      <c r="N179" s="38">
        <v>275</v>
      </c>
      <c r="O179" s="38">
        <f t="shared" ref="O179:O197" si="37">(1/A179)*((N179*A179)-N179)</f>
        <v>138.86138613861385</v>
      </c>
      <c r="P179" s="38">
        <f t="shared" ref="P179:P197" si="38">(1/B179)*((N179*B179)-N179)</f>
        <v>127.94117647058822</v>
      </c>
      <c r="Q179" s="38">
        <f t="shared" ref="Q179:Q197" si="39">(1/B179)*N179</f>
        <v>147.05882352941174</v>
      </c>
      <c r="R179" s="38">
        <f t="shared" ref="R179:R197" si="40">(1/A179)*N179</f>
        <v>136.13861386138615</v>
      </c>
      <c r="S179" s="39">
        <f t="shared" ref="S179:S197" si="41">O179-Q179</f>
        <v>-8.1974373907978872</v>
      </c>
      <c r="T179" s="39">
        <f t="shared" ref="T179:T197" si="42">P179-R179</f>
        <v>-8.1974373907979299</v>
      </c>
      <c r="U179" t="s">
        <v>208</v>
      </c>
      <c r="V179" t="s">
        <v>206</v>
      </c>
      <c r="W179" t="s">
        <v>377</v>
      </c>
      <c r="X179" t="s">
        <v>444</v>
      </c>
      <c r="Y179" s="41"/>
    </row>
    <row r="180" spans="1:25" ht="15" x14ac:dyDescent="0.25">
      <c r="A180">
        <v>1.85</v>
      </c>
      <c r="B180">
        <v>2.0499999999999998</v>
      </c>
      <c r="C180" s="29">
        <f t="shared" si="26"/>
        <v>2.8345418589321048E-2</v>
      </c>
      <c r="D180" s="30">
        <f>IF(OR($A180="",$B180=""),"",A180*'MPTO_working_2-way'!$G179)</f>
        <v>1.902439024390244</v>
      </c>
      <c r="E180" s="32">
        <f>IF(OR($A180="",$B180=""),"",B180*'MPTO_working_2-way'!$G179)</f>
        <v>2.1081081081081079</v>
      </c>
      <c r="F180" s="30">
        <f>IF(OR($A180="",$B180=""),"",'MPTO_working_2-way'!D179)</f>
        <v>1.8998121477770822</v>
      </c>
      <c r="G180" s="32">
        <f>IF(OR($A180="",$B180=""),"",'MPTO_working_2-way'!E179)</f>
        <v>2.1113430758524703</v>
      </c>
      <c r="H180" s="30">
        <f>IF(OR($A180="",$B180=""),"",'OddsRatio_working_2-way'!M179)</f>
        <v>1.8997354108424378</v>
      </c>
      <c r="I180" s="30">
        <f>IF(OR($A180="",$B180=""),"",'OddsRatio_working_2-way'!N179)</f>
        <v>2.1114378604524222</v>
      </c>
      <c r="J180" s="30">
        <f>IF('Log_working_2-way'!$D179="","",A180^('Log_working_2-way'!$D179))</f>
        <v>1.8985467665018629</v>
      </c>
      <c r="K180" s="32">
        <f>IF('Log_working_2-way'!$D179="","",B180^('Log_working_2-way'!$D179))</f>
        <v>2.1129081281913611</v>
      </c>
      <c r="L180" s="37">
        <f t="shared" si="35"/>
        <v>0.52564102564102555</v>
      </c>
      <c r="M180" s="37">
        <f t="shared" si="36"/>
        <v>0.47435897435897439</v>
      </c>
      <c r="N180" s="38">
        <v>276</v>
      </c>
      <c r="O180" s="38">
        <f t="shared" si="37"/>
        <v>126.81081081081081</v>
      </c>
      <c r="P180" s="38">
        <f t="shared" si="38"/>
        <v>141.36585365853657</v>
      </c>
      <c r="Q180" s="38">
        <f t="shared" si="39"/>
        <v>134.63414634146343</v>
      </c>
      <c r="R180" s="38">
        <f t="shared" si="40"/>
        <v>149.18918918918916</v>
      </c>
      <c r="S180" s="39">
        <f t="shared" si="41"/>
        <v>-7.8233355306526278</v>
      </c>
      <c r="T180" s="39">
        <f t="shared" si="42"/>
        <v>-7.8233355306525993</v>
      </c>
      <c r="U180" t="s">
        <v>223</v>
      </c>
      <c r="V180" t="s">
        <v>207</v>
      </c>
      <c r="W180" t="s">
        <v>377</v>
      </c>
      <c r="X180" t="s">
        <v>444</v>
      </c>
      <c r="Y180" s="41"/>
    </row>
    <row r="181" spans="1:25" s="35" customFormat="1" ht="15" x14ac:dyDescent="0.25">
      <c r="A181">
        <v>1.97</v>
      </c>
      <c r="B181">
        <v>1.92</v>
      </c>
      <c r="C181" s="29">
        <f t="shared" si="26"/>
        <v>2.844754653130277E-2</v>
      </c>
      <c r="D181" s="30">
        <f>IF(OR($A181="",$B181=""),"",A181*'MPTO_working_2-way'!$G180)</f>
        <v>2.0260416666666665</v>
      </c>
      <c r="E181" s="32">
        <f>IF(OR($A181="",$B181=""),"",B181*'MPTO_working_2-way'!$G180)</f>
        <v>1.9746192893401013</v>
      </c>
      <c r="F181" s="30">
        <f>IF(OR($A181="",$B181=""),"",'MPTO_working_2-way'!D180)</f>
        <v>2.0267924123888115</v>
      </c>
      <c r="G181" s="32">
        <f>IF(OR($A181="",$B181=""),"",'MPTO_working_2-way'!E180)</f>
        <v>1.9739066903246005</v>
      </c>
      <c r="H181" s="30">
        <f>IF(OR($A181="",$B181=""),"",'OddsRatio_working_2-way'!M180)</f>
        <v>2.0268144068364817</v>
      </c>
      <c r="I181" s="30">
        <f>IF(OR($A181="",$B181=""),"",'OddsRatio_working_2-way'!N180)</f>
        <v>1.9738858291644976</v>
      </c>
      <c r="J181" s="30">
        <f>IF('Log_working_2-way'!$D180="","",A181^('Log_working_2-way'!$D180))</f>
        <v>2.0271548987306875</v>
      </c>
      <c r="K181" s="32">
        <f>IF('Log_working_2-way'!$D180="","",B181^('Log_working_2-way'!$D180))</f>
        <v>1.9735629954505829</v>
      </c>
      <c r="L181" s="37">
        <f t="shared" si="35"/>
        <v>0.49357326478149105</v>
      </c>
      <c r="M181" s="37">
        <f t="shared" si="36"/>
        <v>0.50642673521850901</v>
      </c>
      <c r="N181" s="38">
        <v>277</v>
      </c>
      <c r="O181" s="38">
        <f t="shared" si="37"/>
        <v>136.39086294416239</v>
      </c>
      <c r="P181" s="38">
        <f t="shared" si="38"/>
        <v>132.72916666666669</v>
      </c>
      <c r="Q181" s="38">
        <f t="shared" si="39"/>
        <v>144.27083333333334</v>
      </c>
      <c r="R181" s="38">
        <f t="shared" si="40"/>
        <v>140.60913705583755</v>
      </c>
      <c r="S181" s="39">
        <f t="shared" si="41"/>
        <v>-7.8799703891709498</v>
      </c>
      <c r="T181" s="39">
        <f t="shared" si="42"/>
        <v>-7.8799703891708646</v>
      </c>
      <c r="U181" t="s">
        <v>213</v>
      </c>
      <c r="V181" t="s">
        <v>210</v>
      </c>
      <c r="W181" t="s">
        <v>377</v>
      </c>
      <c r="X181" t="s">
        <v>444</v>
      </c>
      <c r="Y181" s="41"/>
    </row>
    <row r="182" spans="1:25" s="35" customFormat="1" ht="15" x14ac:dyDescent="0.25">
      <c r="A182">
        <v>2.02</v>
      </c>
      <c r="B182">
        <v>1.86</v>
      </c>
      <c r="C182" s="29">
        <f t="shared" si="26"/>
        <v>3.2683913552645549E-2</v>
      </c>
      <c r="D182" s="30">
        <f>IF(OR($A182="",$B182=""),"",A182*'MPTO_working_2-way'!$G181)</f>
        <v>2.086021505376344</v>
      </c>
      <c r="E182" s="32">
        <f>IF(OR($A182="",$B182=""),"",B182*'MPTO_working_2-way'!$G181)</f>
        <v>1.9207920792079207</v>
      </c>
      <c r="F182" s="30">
        <f>IF(OR($A182="",$B182=""),"",'MPTO_working_2-way'!D181)</f>
        <v>2.0889580785055042</v>
      </c>
      <c r="G182" s="32">
        <f>IF(OR($A182="",$B182=""),"",'MPTO_working_2-way'!E181)</f>
        <v>1.918308996221791</v>
      </c>
      <c r="H182" s="30">
        <f>IF(OR($A182="",$B182=""),"",'OddsRatio_working_2-way'!M181)</f>
        <v>2.0890576254854043</v>
      </c>
      <c r="I182" s="30">
        <f>IF(OR($A182="",$B182=""),"",'OddsRatio_working_2-way'!N181)</f>
        <v>1.9182250567818113</v>
      </c>
      <c r="J182" s="30">
        <f>IF('Log_working_2-way'!$D181="","",A182^('Log_working_2-way'!$D181))</f>
        <v>2.0903967480076013</v>
      </c>
      <c r="K182" s="32">
        <f>IF('Log_working_2-way'!$D181="","",B182^('Log_working_2-way'!$D181))</f>
        <v>1.9170973793045412</v>
      </c>
      <c r="L182" s="37">
        <f t="shared" si="35"/>
        <v>0.47938144329896909</v>
      </c>
      <c r="M182" s="37">
        <f t="shared" si="36"/>
        <v>0.52061855670103097</v>
      </c>
      <c r="N182" s="38">
        <v>278</v>
      </c>
      <c r="O182" s="38">
        <f t="shared" si="37"/>
        <v>140.37623762376239</v>
      </c>
      <c r="P182" s="38">
        <f t="shared" si="38"/>
        <v>128.53763440860217</v>
      </c>
      <c r="Q182" s="38">
        <f t="shared" si="39"/>
        <v>149.46236559139783</v>
      </c>
      <c r="R182" s="38">
        <f t="shared" si="40"/>
        <v>137.62376237623764</v>
      </c>
      <c r="S182" s="39">
        <f t="shared" si="41"/>
        <v>-9.0861279676354343</v>
      </c>
      <c r="T182" s="39">
        <f t="shared" si="42"/>
        <v>-9.0861279676354627</v>
      </c>
      <c r="U182" t="s">
        <v>229</v>
      </c>
      <c r="V182" t="s">
        <v>81</v>
      </c>
      <c r="W182" t="s">
        <v>70</v>
      </c>
      <c r="X182" t="s">
        <v>444</v>
      </c>
      <c r="Y182" s="41"/>
    </row>
    <row r="183" spans="1:25" ht="15" x14ac:dyDescent="0.25">
      <c r="A183">
        <v>2.13</v>
      </c>
      <c r="B183">
        <v>1.76</v>
      </c>
      <c r="C183" s="29">
        <f t="shared" si="26"/>
        <v>3.7665386256935607E-2</v>
      </c>
      <c r="D183" s="30">
        <f>IF(OR($A183="",$B183=""),"",A183*'MPTO_working_2-way'!$G182)</f>
        <v>2.2102272727272729</v>
      </c>
      <c r="E183" s="32">
        <f>IF(OR($A183="",$B183=""),"",B183*'MPTO_working_2-way'!$G182)</f>
        <v>1.8262910798122067</v>
      </c>
      <c r="F183" s="30">
        <f>IF(OR($A183="",$B183=""),"",'MPTO_working_2-way'!D182)</f>
        <v>2.2190126672191313</v>
      </c>
      <c r="G183" s="32">
        <f>IF(OR($A183="",$B183=""),"",'MPTO_working_2-way'!E182)</f>
        <v>1.8203360202000585</v>
      </c>
      <c r="H183" s="30">
        <f>IF(OR($A183="",$B183=""),"",'OddsRatio_working_2-way'!M182)</f>
        <v>2.2193613513897996</v>
      </c>
      <c r="I183" s="30">
        <f>IF(OR($A183="",$B183=""),"",'OddsRatio_working_2-way'!N182)</f>
        <v>1.8201014398727853</v>
      </c>
      <c r="J183" s="30">
        <f>IF('Log_working_2-way'!$D182="","",A183^('Log_working_2-way'!$D182))</f>
        <v>2.2234058151600675</v>
      </c>
      <c r="K183" s="32">
        <f>IF('Log_working_2-way'!$D182="","",B183^('Log_working_2-way'!$D182))</f>
        <v>1.8173902621748135</v>
      </c>
      <c r="L183" s="37">
        <f t="shared" si="35"/>
        <v>0.45244215938303339</v>
      </c>
      <c r="M183" s="37">
        <f t="shared" si="36"/>
        <v>0.54755784061696655</v>
      </c>
      <c r="N183" s="38">
        <v>279</v>
      </c>
      <c r="O183" s="38">
        <f t="shared" si="37"/>
        <v>148.01408450704224</v>
      </c>
      <c r="P183" s="38">
        <f t="shared" si="38"/>
        <v>120.47727272727275</v>
      </c>
      <c r="Q183" s="38">
        <f t="shared" si="39"/>
        <v>158.52272727272728</v>
      </c>
      <c r="R183" s="38">
        <f t="shared" si="40"/>
        <v>130.98591549295776</v>
      </c>
      <c r="S183" s="39">
        <f t="shared" si="41"/>
        <v>-10.508642765685039</v>
      </c>
      <c r="T183" s="39">
        <f t="shared" si="42"/>
        <v>-10.508642765685011</v>
      </c>
      <c r="U183" t="s">
        <v>387</v>
      </c>
      <c r="V183" t="s">
        <v>226</v>
      </c>
      <c r="W183" t="s">
        <v>70</v>
      </c>
      <c r="X183" t="s">
        <v>444</v>
      </c>
      <c r="Y183" s="41"/>
    </row>
    <row r="184" spans="1:25" ht="15" x14ac:dyDescent="0.25">
      <c r="A184">
        <v>2.1</v>
      </c>
      <c r="B184">
        <v>1.78</v>
      </c>
      <c r="C184" s="29">
        <f t="shared" si="26"/>
        <v>3.7988228999465079E-2</v>
      </c>
      <c r="D184" s="30">
        <f>IF(OR($A184="",$B184=""),"",A184*'MPTO_working_2-way'!$G183)</f>
        <v>2.1797752808988768</v>
      </c>
      <c r="E184" s="32">
        <f>IF(OR($A184="",$B184=""),"",B184*'MPTO_working_2-way'!$G183)</f>
        <v>1.8476190476190479</v>
      </c>
      <c r="F184" s="30">
        <f>IF(OR($A184="",$B184=""),"",'MPTO_working_2-way'!D183)</f>
        <v>2.1872440023405506</v>
      </c>
      <c r="G184" s="32">
        <f>IF(OR($A184="",$B184=""),"",'MPTO_working_2-way'!E183)</f>
        <v>1.8422868408082802</v>
      </c>
      <c r="H184" s="30">
        <f>IF(OR($A184="",$B184=""),"",'OddsRatio_working_2-way'!M183)</f>
        <v>2.1875421719907089</v>
      </c>
      <c r="I184" s="30">
        <f>IF(OR($A184="",$B184=""),"",'OddsRatio_working_2-way'!N183)</f>
        <v>1.8420753583206844</v>
      </c>
      <c r="J184" s="30">
        <f>IF('Log_working_2-way'!$D183="","",A184^('Log_working_2-way'!$D183))</f>
        <v>2.1909772182449698</v>
      </c>
      <c r="K184" s="32">
        <f>IF('Log_working_2-way'!$D183="","",B184^('Log_working_2-way'!$D183))</f>
        <v>1.8396466235294411</v>
      </c>
      <c r="L184" s="37">
        <f t="shared" si="35"/>
        <v>0.45876288659793807</v>
      </c>
      <c r="M184" s="37">
        <f t="shared" si="36"/>
        <v>0.54123711340206171</v>
      </c>
      <c r="N184" s="38">
        <v>280</v>
      </c>
      <c r="O184" s="38">
        <f t="shared" si="37"/>
        <v>146.66666666666666</v>
      </c>
      <c r="P184" s="38">
        <f t="shared" si="38"/>
        <v>122.69662921348318</v>
      </c>
      <c r="Q184" s="38">
        <f t="shared" si="39"/>
        <v>157.30337078651687</v>
      </c>
      <c r="R184" s="38">
        <f t="shared" si="40"/>
        <v>133.33333333333331</v>
      </c>
      <c r="S184" s="39">
        <f t="shared" si="41"/>
        <v>-10.636704119850208</v>
      </c>
      <c r="T184" s="39">
        <f t="shared" si="42"/>
        <v>-10.636704119850137</v>
      </c>
      <c r="U184" t="s">
        <v>234</v>
      </c>
      <c r="V184" t="s">
        <v>394</v>
      </c>
      <c r="W184" t="s">
        <v>70</v>
      </c>
      <c r="X184" t="s">
        <v>444</v>
      </c>
      <c r="Y184" s="41"/>
    </row>
    <row r="185" spans="1:25" ht="15" x14ac:dyDescent="0.25">
      <c r="A185">
        <v>2.04</v>
      </c>
      <c r="B185">
        <v>1.84</v>
      </c>
      <c r="C185" s="29">
        <f t="shared" si="26"/>
        <v>3.3674339300937772E-2</v>
      </c>
      <c r="D185" s="30">
        <f>IF(OR($A185="",$B185=""),"",A185*'MPTO_working_2-way'!$G184)</f>
        <v>2.1086956521739131</v>
      </c>
      <c r="E185" s="32">
        <f>IF(OR($A185="",$B185=""),"",B185*'MPTO_working_2-way'!$G184)</f>
        <v>1.9019607843137256</v>
      </c>
      <c r="F185" s="30">
        <f>IF(OR($A185="",$B185=""),"",'MPTO_working_2-way'!D184)</f>
        <v>2.1125619090499774</v>
      </c>
      <c r="G185" s="32">
        <f>IF(OR($A185="",$B185=""),"",'MPTO_working_2-way'!E184)</f>
        <v>1.8988263860785108</v>
      </c>
      <c r="H185" s="30">
        <f>IF(OR($A185="",$B185=""),"",'OddsRatio_working_2-way'!M184)</f>
        <v>2.1126972805283741</v>
      </c>
      <c r="I185" s="30">
        <f>IF(OR($A185="",$B185=""),"",'OddsRatio_working_2-way'!N184)</f>
        <v>1.8987170342729172</v>
      </c>
      <c r="J185" s="30">
        <f>IF('Log_working_2-way'!$D184="","",A185^('Log_working_2-way'!$D184))</f>
        <v>2.1144632865880677</v>
      </c>
      <c r="K185" s="32">
        <f>IF('Log_working_2-way'!$D184="","",B185^('Log_working_2-way'!$D184))</f>
        <v>1.8972929050551837</v>
      </c>
      <c r="L185" s="37">
        <f t="shared" si="35"/>
        <v>0.47422680412371132</v>
      </c>
      <c r="M185" s="37">
        <f t="shared" si="36"/>
        <v>0.52577319587628868</v>
      </c>
      <c r="N185" s="38">
        <v>281</v>
      </c>
      <c r="O185" s="38">
        <f t="shared" si="37"/>
        <v>143.25490196078431</v>
      </c>
      <c r="P185" s="38">
        <f t="shared" si="38"/>
        <v>128.28260869565221</v>
      </c>
      <c r="Q185" s="38">
        <f t="shared" si="39"/>
        <v>152.71739130434781</v>
      </c>
      <c r="R185" s="38">
        <f t="shared" si="40"/>
        <v>137.74509803921569</v>
      </c>
      <c r="S185" s="39">
        <f t="shared" si="41"/>
        <v>-9.4624893435635045</v>
      </c>
      <c r="T185" s="39">
        <f t="shared" si="42"/>
        <v>-9.462489343563476</v>
      </c>
      <c r="U185" t="s">
        <v>94</v>
      </c>
      <c r="V185" t="s">
        <v>83</v>
      </c>
      <c r="W185" t="s">
        <v>71</v>
      </c>
      <c r="X185" t="s">
        <v>444</v>
      </c>
      <c r="Y185" s="41"/>
    </row>
    <row r="186" spans="1:25" s="35" customFormat="1" ht="15" x14ac:dyDescent="0.25">
      <c r="A186">
        <v>1.97</v>
      </c>
      <c r="B186">
        <v>1.9</v>
      </c>
      <c r="C186" s="29">
        <f t="shared" si="26"/>
        <v>3.3930002671653803E-2</v>
      </c>
      <c r="D186" s="30">
        <f>IF(OR($A186="",$B186=""),"",A186*'MPTO_working_2-way'!$G185)</f>
        <v>2.0368421052631578</v>
      </c>
      <c r="E186" s="32">
        <f>IF(OR($A186="",$B186=""),"",B186*'MPTO_working_2-way'!$G185)</f>
        <v>1.9644670050761421</v>
      </c>
      <c r="F186" s="30">
        <f>IF(OR($A186="",$B186=""),"",'MPTO_working_2-way'!D185)</f>
        <v>2.0381159814865235</v>
      </c>
      <c r="G186" s="32">
        <f>IF(OR($A186="",$B186=""),"",'MPTO_working_2-way'!E185)</f>
        <v>1.9632835038027801</v>
      </c>
      <c r="H186" s="30">
        <f>IF(OR($A186="",$B186=""),"",'OddsRatio_working_2-way'!M185)</f>
        <v>2.0381607668264961</v>
      </c>
      <c r="I186" s="30">
        <f>IF(OR($A186="",$B186=""),"",'OddsRatio_working_2-way'!N185)</f>
        <v>1.963241948601903</v>
      </c>
      <c r="J186" s="30">
        <f>IF('Log_working_2-way'!$D185="","",A186^('Log_working_2-way'!$D185))</f>
        <v>2.0387414625037734</v>
      </c>
      <c r="K186" s="32">
        <f>IF('Log_working_2-way'!$D185="","",B186^('Log_working_2-way'!$D185))</f>
        <v>1.9627034600020314</v>
      </c>
      <c r="L186" s="37">
        <f t="shared" si="35"/>
        <v>0.49095607235142119</v>
      </c>
      <c r="M186" s="37">
        <f t="shared" si="36"/>
        <v>0.50904392764857886</v>
      </c>
      <c r="N186" s="38">
        <v>282</v>
      </c>
      <c r="O186" s="38">
        <f t="shared" si="37"/>
        <v>138.85279187817255</v>
      </c>
      <c r="P186" s="38">
        <f t="shared" si="38"/>
        <v>133.57894736842101</v>
      </c>
      <c r="Q186" s="38">
        <f t="shared" si="39"/>
        <v>148.42105263157893</v>
      </c>
      <c r="R186" s="38">
        <f t="shared" si="40"/>
        <v>143.14720812182739</v>
      </c>
      <c r="S186" s="39">
        <f t="shared" si="41"/>
        <v>-9.5682607534063777</v>
      </c>
      <c r="T186" s="39">
        <f t="shared" si="42"/>
        <v>-9.5682607534063777</v>
      </c>
      <c r="U186" t="s">
        <v>80</v>
      </c>
      <c r="V186" t="s">
        <v>74</v>
      </c>
      <c r="W186" t="s">
        <v>71</v>
      </c>
      <c r="X186" t="s">
        <v>444</v>
      </c>
      <c r="Y186" s="41"/>
    </row>
    <row r="187" spans="1:25" ht="15" x14ac:dyDescent="0.25">
      <c r="A187">
        <v>1.93</v>
      </c>
      <c r="B187">
        <v>1.94</v>
      </c>
      <c r="C187" s="29">
        <f t="shared" si="26"/>
        <v>3.3598632551679941E-2</v>
      </c>
      <c r="D187" s="30">
        <f>IF(OR($A187="",$B187=""),"",A187*'MPTO_working_2-way'!$G186)</f>
        <v>1.9948453608247423</v>
      </c>
      <c r="E187" s="32">
        <f>IF(OR($A187="",$B187=""),"",B187*'MPTO_working_2-way'!$G186)</f>
        <v>2.0051813471502591</v>
      </c>
      <c r="F187" s="30">
        <f>IF(OR($A187="",$B187=""),"",'MPTO_working_2-way'!D186)</f>
        <v>1.9946726333173512</v>
      </c>
      <c r="G187" s="32">
        <f>IF(OR($A187="",$B187=""),"",'MPTO_working_2-way'!E186)</f>
        <v>2.0053558995233249</v>
      </c>
      <c r="H187" s="30">
        <f>IF(OR($A187="",$B187=""),"",'OddsRatio_working_2-way'!M186)</f>
        <v>1.9946666286387909</v>
      </c>
      <c r="I187" s="30">
        <f>IF(OR($A187="",$B187=""),"",'OddsRatio_working_2-way'!N186)</f>
        <v>2.0053619687316817</v>
      </c>
      <c r="J187" s="30">
        <f>IF('Log_working_2-way'!$D186="","",A187^('Log_working_2-way'!$D186))</f>
        <v>1.9945880029745278</v>
      </c>
      <c r="K187" s="32">
        <f>IF('Log_working_2-way'!$D186="","",B187^('Log_working_2-way'!$D186))</f>
        <v>2.0054414461156225</v>
      </c>
      <c r="L187" s="37">
        <f t="shared" si="35"/>
        <v>0.50129198966408273</v>
      </c>
      <c r="M187" s="37">
        <f t="shared" si="36"/>
        <v>0.49870801033591733</v>
      </c>
      <c r="N187" s="38">
        <v>283</v>
      </c>
      <c r="O187" s="38">
        <f t="shared" si="37"/>
        <v>136.36787564766837</v>
      </c>
      <c r="P187" s="38">
        <f t="shared" si="38"/>
        <v>137.1237113402062</v>
      </c>
      <c r="Q187" s="38">
        <f t="shared" si="39"/>
        <v>145.87628865979383</v>
      </c>
      <c r="R187" s="38">
        <f t="shared" si="40"/>
        <v>146.63212435233163</v>
      </c>
      <c r="S187" s="39">
        <f t="shared" si="41"/>
        <v>-9.5084130121254589</v>
      </c>
      <c r="T187" s="39">
        <f t="shared" si="42"/>
        <v>-9.5084130121254304</v>
      </c>
      <c r="U187" t="s">
        <v>396</v>
      </c>
      <c r="V187" t="s">
        <v>395</v>
      </c>
      <c r="W187" t="s">
        <v>71</v>
      </c>
      <c r="X187" t="s">
        <v>444</v>
      </c>
      <c r="Y187" s="41"/>
    </row>
    <row r="188" spans="1:25" s="35" customFormat="1" ht="15" x14ac:dyDescent="0.25">
      <c r="A188">
        <v>1.86</v>
      </c>
      <c r="B188">
        <v>2.0099999999999998</v>
      </c>
      <c r="C188" s="29">
        <f t="shared" si="26"/>
        <v>3.5146846413095734E-2</v>
      </c>
      <c r="D188" s="30">
        <f>IF(OR($A188="",$B188=""),"",A188*'MPTO_working_2-way'!$G187)</f>
        <v>1.9253731343283582</v>
      </c>
      <c r="E188" s="32">
        <f>IF(OR($A188="",$B188=""),"",B188*'MPTO_working_2-way'!$G187)</f>
        <v>2.0806451612903221</v>
      </c>
      <c r="F188" s="30">
        <f>IF(OR($A188="",$B188=""),"",'MPTO_working_2-way'!D187)</f>
        <v>1.9228514118191637</v>
      </c>
      <c r="G188" s="32">
        <f>IF(OR($A188="",$B188=""),"",'MPTO_working_2-way'!E187)</f>
        <v>2.0835980605249955</v>
      </c>
      <c r="H188" s="30">
        <f>IF(OR($A188="",$B188=""),"",'OddsRatio_working_2-way'!M187)</f>
        <v>1.9227595290837431</v>
      </c>
      <c r="I188" s="30">
        <f>IF(OR($A188="",$B188=""),"",'OddsRatio_working_2-way'!N187)</f>
        <v>2.0837059585750928</v>
      </c>
      <c r="J188" s="30">
        <f>IF('Log_working_2-way'!$D187="","",A188^('Log_working_2-way'!$D187))</f>
        <v>1.9216119729065091</v>
      </c>
      <c r="K188" s="32">
        <f>IF('Log_working_2-way'!$D187="","",B188^('Log_working_2-way'!$D187))</f>
        <v>2.0850553480183369</v>
      </c>
      <c r="L188" s="37">
        <f t="shared" si="35"/>
        <v>0.51937984496124034</v>
      </c>
      <c r="M188" s="37">
        <f t="shared" si="36"/>
        <v>0.48062015503875982</v>
      </c>
      <c r="N188" s="38">
        <v>284</v>
      </c>
      <c r="O188" s="38">
        <f t="shared" si="37"/>
        <v>131.31182795698925</v>
      </c>
      <c r="P188" s="38">
        <f t="shared" si="38"/>
        <v>142.70646766169153</v>
      </c>
      <c r="Q188" s="38">
        <f t="shared" si="39"/>
        <v>141.29353233830847</v>
      </c>
      <c r="R188" s="38">
        <f t="shared" si="40"/>
        <v>152.68817204301075</v>
      </c>
      <c r="S188" s="39">
        <f t="shared" si="41"/>
        <v>-9.9817043813192186</v>
      </c>
      <c r="T188" s="39">
        <f t="shared" si="42"/>
        <v>-9.9817043813192186</v>
      </c>
      <c r="U188" t="s">
        <v>237</v>
      </c>
      <c r="V188" t="s">
        <v>236</v>
      </c>
      <c r="W188" t="s">
        <v>71</v>
      </c>
      <c r="X188" t="s">
        <v>444</v>
      </c>
      <c r="Y188" s="41"/>
    </row>
    <row r="189" spans="1:25" s="35" customFormat="1" ht="15" x14ac:dyDescent="0.25">
      <c r="A189">
        <v>1.93</v>
      </c>
      <c r="B189">
        <v>1.91</v>
      </c>
      <c r="C189" s="29">
        <f t="shared" si="26"/>
        <v>4.1694924449990456E-2</v>
      </c>
      <c r="D189" s="30">
        <f>IF(OR($A189="",$B189=""),"",A189*'MPTO_working_2-way'!$G188)</f>
        <v>2.0104712041884816</v>
      </c>
      <c r="E189" s="32">
        <f>IF(OR($A189="",$B189=""),"",B189*'MPTO_working_2-way'!$G188)</f>
        <v>1.9896373056994816</v>
      </c>
      <c r="F189" s="30">
        <f>IF(OR($A189="",$B189=""),"",'MPTO_working_2-way'!D188)</f>
        <v>2.0109101819272834</v>
      </c>
      <c r="G189" s="32">
        <f>IF(OR($A189="",$B189=""),"",'MPTO_working_2-way'!E188)</f>
        <v>1.9892075654965866</v>
      </c>
      <c r="H189" s="30">
        <f>IF(OR($A189="",$B189=""),"",'OddsRatio_working_2-way'!M188)</f>
        <v>2.0109292863390706</v>
      </c>
      <c r="I189" s="30">
        <f>IF(OR($A189="",$B189=""),"",'OddsRatio_working_2-way'!N188)</f>
        <v>1.9891888715790902</v>
      </c>
      <c r="J189" s="30">
        <f>IF('Log_working_2-way'!$D188="","",A189^('Log_working_2-way'!$D188))</f>
        <v>2.0111305974900358</v>
      </c>
      <c r="K189" s="32">
        <f>IF('Log_working_2-way'!$D188="","",B189^('Log_working_2-way'!$D188))</f>
        <v>1.9889919289180891</v>
      </c>
      <c r="L189" s="37">
        <f t="shared" si="35"/>
        <v>0.49739583333333337</v>
      </c>
      <c r="M189" s="37">
        <f t="shared" si="36"/>
        <v>0.50260416666666674</v>
      </c>
      <c r="N189" s="38">
        <v>285</v>
      </c>
      <c r="O189" s="38">
        <f t="shared" si="37"/>
        <v>137.33160621761658</v>
      </c>
      <c r="P189" s="38">
        <f t="shared" si="38"/>
        <v>135.78534031413614</v>
      </c>
      <c r="Q189" s="38">
        <f t="shared" si="39"/>
        <v>149.21465968586386</v>
      </c>
      <c r="R189" s="38">
        <f t="shared" si="40"/>
        <v>147.66839378238345</v>
      </c>
      <c r="S189" s="39">
        <f t="shared" si="41"/>
        <v>-11.883053468247283</v>
      </c>
      <c r="T189" s="39">
        <f t="shared" si="42"/>
        <v>-11.883053468247311</v>
      </c>
      <c r="U189" t="s">
        <v>389</v>
      </c>
      <c r="V189" t="s">
        <v>117</v>
      </c>
      <c r="W189" t="s">
        <v>72</v>
      </c>
      <c r="X189" t="s">
        <v>444</v>
      </c>
      <c r="Y189" s="41"/>
    </row>
    <row r="190" spans="1:25" s="35" customFormat="1" ht="15" x14ac:dyDescent="0.25">
      <c r="A190">
        <v>1.6</v>
      </c>
      <c r="B190">
        <v>2.35</v>
      </c>
      <c r="C190" s="29">
        <f t="shared" si="26"/>
        <v>5.0531914893616969E-2</v>
      </c>
      <c r="D190" s="30">
        <f>IF(OR($A190="",$B190=""),"",A190*'MPTO_working_2-way'!$G189)</f>
        <v>1.6808510638297873</v>
      </c>
      <c r="E190" s="32">
        <f>IF(OR($A190="",$B190=""),"",B190*'MPTO_working_2-way'!$G189)</f>
        <v>2.46875</v>
      </c>
      <c r="F190" s="30">
        <f>IF(OR($A190="",$B190=""),"",'MPTO_working_2-way'!D189)</f>
        <v>1.6674057649667406</v>
      </c>
      <c r="G190" s="32">
        <f>IF(OR($A190="",$B190=""),"",'MPTO_working_2-way'!E189)</f>
        <v>2.4983388704318936</v>
      </c>
      <c r="H190" s="30">
        <f>IF(OR($A190="",$B190=""),"",'OddsRatio_working_2-way'!M189)</f>
        <v>1.6666666666666665</v>
      </c>
      <c r="I190" s="30">
        <f>IF(OR($A190="",$B190=""),"",'OddsRatio_working_2-way'!N189)</f>
        <v>2.5</v>
      </c>
      <c r="J190" s="30">
        <f>IF('Log_working_2-way'!$D189="","",A190^('Log_working_2-way'!$D189))</f>
        <v>1.6604951789880282</v>
      </c>
      <c r="K190" s="32">
        <f>IF('Log_working_2-way'!$D189="","",B190^('Log_working_2-way'!$D189))</f>
        <v>2.5140155928620178</v>
      </c>
      <c r="L190" s="37">
        <f t="shared" si="35"/>
        <v>0.59493670886075944</v>
      </c>
      <c r="M190" s="37">
        <f t="shared" si="36"/>
        <v>0.4050632911392405</v>
      </c>
      <c r="N190" s="38">
        <v>286</v>
      </c>
      <c r="O190" s="38">
        <f t="shared" si="37"/>
        <v>107.25000000000001</v>
      </c>
      <c r="P190" s="38">
        <f t="shared" si="38"/>
        <v>164.29787234042556</v>
      </c>
      <c r="Q190" s="38">
        <f t="shared" si="39"/>
        <v>121.70212765957447</v>
      </c>
      <c r="R190" s="38">
        <f t="shared" si="40"/>
        <v>178.75</v>
      </c>
      <c r="S190" s="39">
        <f t="shared" si="41"/>
        <v>-14.452127659574458</v>
      </c>
      <c r="T190" s="39">
        <f t="shared" si="42"/>
        <v>-14.452127659574444</v>
      </c>
      <c r="U190" t="s">
        <v>121</v>
      </c>
      <c r="V190" t="s">
        <v>106</v>
      </c>
      <c r="W190" t="s">
        <v>72</v>
      </c>
      <c r="X190" t="s">
        <v>444</v>
      </c>
      <c r="Y190" s="41"/>
    </row>
    <row r="191" spans="1:25" ht="15" x14ac:dyDescent="0.25">
      <c r="A191">
        <v>2.37</v>
      </c>
      <c r="B191">
        <v>1.6</v>
      </c>
      <c r="C191" s="29">
        <f t="shared" si="26"/>
        <v>4.6940928270042148E-2</v>
      </c>
      <c r="D191" s="30">
        <f>IF(OR($A191="",$B191=""),"",A191*'MPTO_working_2-way'!$G190)</f>
        <v>2.4812500000000002</v>
      </c>
      <c r="E191" s="32">
        <f>IF(OR($A191="",$B191=""),"",B191*'MPTO_working_2-way'!$G190)</f>
        <v>1.6751054852320675</v>
      </c>
      <c r="F191" s="30">
        <f>IF(OR($A191="",$B191=""),"",'MPTO_working_2-way'!D190)</f>
        <v>2.5095962938451355</v>
      </c>
      <c r="G191" s="32">
        <f>IF(OR($A191="",$B191=""),"",'MPTO_working_2-way'!E190)</f>
        <v>1.6624287593160894</v>
      </c>
      <c r="H191" s="30">
        <f>IF(OR($A191="",$B191=""),"",'OddsRatio_working_2-way'!M190)</f>
        <v>2.5110702608857518</v>
      </c>
      <c r="I191" s="30">
        <f>IF(OR($A191="",$B191=""),"",'OddsRatio_working_2-way'!N190)</f>
        <v>1.6617825960083583</v>
      </c>
      <c r="J191" s="30">
        <f>IF('Log_working_2-way'!$D190="","",A191^('Log_working_2-way'!$D190))</f>
        <v>2.524446063100616</v>
      </c>
      <c r="K191" s="32">
        <f>IF('Log_working_2-way'!$D190="","",B191^('Log_working_2-way'!$D190))</f>
        <v>1.6559759798683542</v>
      </c>
      <c r="L191" s="37">
        <f t="shared" si="35"/>
        <v>0.40302267002518888</v>
      </c>
      <c r="M191" s="37">
        <f t="shared" si="36"/>
        <v>0.59697732997481112</v>
      </c>
      <c r="N191" s="38">
        <v>287</v>
      </c>
      <c r="O191" s="38">
        <f t="shared" si="37"/>
        <v>165.90295358649789</v>
      </c>
      <c r="P191" s="38">
        <f t="shared" si="38"/>
        <v>107.62500000000003</v>
      </c>
      <c r="Q191" s="38">
        <f t="shared" si="39"/>
        <v>179.375</v>
      </c>
      <c r="R191" s="38">
        <f t="shared" si="40"/>
        <v>121.0970464135021</v>
      </c>
      <c r="S191" s="39">
        <f t="shared" si="41"/>
        <v>-13.472046413502113</v>
      </c>
      <c r="T191" s="39">
        <f t="shared" si="42"/>
        <v>-13.472046413502071</v>
      </c>
      <c r="U191" t="s">
        <v>105</v>
      </c>
      <c r="V191" t="s">
        <v>238</v>
      </c>
      <c r="W191" t="s">
        <v>72</v>
      </c>
      <c r="X191" t="s">
        <v>444</v>
      </c>
      <c r="Y191" s="41"/>
    </row>
    <row r="192" spans="1:25" s="35" customFormat="1" ht="15" x14ac:dyDescent="0.25">
      <c r="A192">
        <v>1.63</v>
      </c>
      <c r="B192">
        <v>2.31</v>
      </c>
      <c r="C192" s="29">
        <f t="shared" si="26"/>
        <v>4.6397365415770331E-2</v>
      </c>
      <c r="D192" s="30">
        <f>IF(OR($A192="",$B192=""),"",A192*'MPTO_working_2-way'!$G191)</f>
        <v>1.7056277056277056</v>
      </c>
      <c r="E192" s="32">
        <f>IF(OR($A192="",$B192=""),"",B192*'MPTO_working_2-way'!$G191)</f>
        <v>2.4171779141104297</v>
      </c>
      <c r="F192" s="30">
        <f>IF(OR($A192="",$B192=""),"",'MPTO_working_2-way'!D191)</f>
        <v>1.6940588936629699</v>
      </c>
      <c r="G192" s="32">
        <f>IF(OR($A192="",$B192=""),"",'MPTO_working_2-way'!E191)</f>
        <v>2.4407999222117787</v>
      </c>
      <c r="H192" s="30">
        <f>IF(OR($A192="",$B192=""),"",'OddsRatio_working_2-way'!M191)</f>
        <v>1.6934810960180178</v>
      </c>
      <c r="I192" s="30">
        <f>IF(OR($A192="",$B192=""),"",'OddsRatio_working_2-way'!N191)</f>
        <v>2.442000374259687</v>
      </c>
      <c r="J192" s="30">
        <f>IF('Log_working_2-way'!$D191="","",A192^('Log_working_2-way'!$D191))</f>
        <v>1.6881850418584505</v>
      </c>
      <c r="K192" s="32">
        <f>IF('Log_working_2-way'!$D191="","",B192^('Log_working_2-way'!$D191))</f>
        <v>2.4530975525108785</v>
      </c>
      <c r="L192" s="37">
        <f t="shared" si="35"/>
        <v>0.58629441624365486</v>
      </c>
      <c r="M192" s="37">
        <f t="shared" si="36"/>
        <v>0.41370558375634514</v>
      </c>
      <c r="N192" s="38">
        <v>288</v>
      </c>
      <c r="O192" s="38">
        <f t="shared" si="37"/>
        <v>111.31288343558279</v>
      </c>
      <c r="P192" s="38">
        <f t="shared" si="38"/>
        <v>163.3246753246753</v>
      </c>
      <c r="Q192" s="38">
        <f t="shared" si="39"/>
        <v>124.67532467532467</v>
      </c>
      <c r="R192" s="38">
        <f t="shared" si="40"/>
        <v>176.68711656441718</v>
      </c>
      <c r="S192" s="39">
        <f t="shared" si="41"/>
        <v>-13.362441239741884</v>
      </c>
      <c r="T192" s="39">
        <f t="shared" si="42"/>
        <v>-13.362441239741884</v>
      </c>
      <c r="U192" t="s">
        <v>398</v>
      </c>
      <c r="V192" t="s">
        <v>390</v>
      </c>
      <c r="W192" t="s">
        <v>72</v>
      </c>
      <c r="X192" t="s">
        <v>444</v>
      </c>
      <c r="Y192" s="41"/>
    </row>
    <row r="193" spans="1:25" s="35" customFormat="1" ht="15" x14ac:dyDescent="0.25">
      <c r="A193">
        <v>2.0699999999999998</v>
      </c>
      <c r="B193">
        <v>1.81</v>
      </c>
      <c r="C193" s="29">
        <f t="shared" si="26"/>
        <v>3.5577975284917462E-2</v>
      </c>
      <c r="D193" s="30">
        <f>IF(OR($A193="",$B193=""),"",A193*'MPTO_working_2-way'!$G192)</f>
        <v>2.1436464088397789</v>
      </c>
      <c r="E193" s="32">
        <f>IF(OR($A193="",$B193=""),"",B193*'MPTO_working_2-way'!$G192)</f>
        <v>1.8743961352657006</v>
      </c>
      <c r="F193" s="30">
        <f>IF(OR($A193="",$B193=""),"",'MPTO_working_2-way'!D192)</f>
        <v>2.1491381535549374</v>
      </c>
      <c r="G193" s="32">
        <f>IF(OR($A193="",$B193=""),"",'MPTO_working_2-way'!E192)</f>
        <v>1.8702173858786533</v>
      </c>
      <c r="H193" s="30">
        <f>IF(OR($A193="",$B193=""),"",'OddsRatio_working_2-way'!M192)</f>
        <v>2.1493422703098441</v>
      </c>
      <c r="I193" s="30">
        <f>IF(OR($A193="",$B193=""),"",'OddsRatio_working_2-way'!N192)</f>
        <v>1.8700628401410975</v>
      </c>
      <c r="J193" s="30">
        <f>IF('Log_working_2-way'!$D192="","",A193^('Log_working_2-way'!$D192))</f>
        <v>2.1518584594506485</v>
      </c>
      <c r="K193" s="32">
        <f>IF('Log_working_2-way'!$D192="","",B193^('Log_working_2-way'!$D192))</f>
        <v>1.8681622223592078</v>
      </c>
      <c r="L193" s="37">
        <f t="shared" si="35"/>
        <v>0.46649484536082475</v>
      </c>
      <c r="M193" s="37">
        <f t="shared" si="36"/>
        <v>0.53350515463917525</v>
      </c>
      <c r="N193" s="38">
        <v>289</v>
      </c>
      <c r="O193" s="38">
        <f t="shared" si="37"/>
        <v>149.38647342995165</v>
      </c>
      <c r="P193" s="38">
        <f t="shared" si="38"/>
        <v>129.33149171270722</v>
      </c>
      <c r="Q193" s="38">
        <f t="shared" si="39"/>
        <v>159.66850828729284</v>
      </c>
      <c r="R193" s="38">
        <f t="shared" si="40"/>
        <v>139.61352657004832</v>
      </c>
      <c r="S193" s="39">
        <f t="shared" si="41"/>
        <v>-10.282034857341188</v>
      </c>
      <c r="T193" s="39">
        <f t="shared" si="42"/>
        <v>-10.282034857341102</v>
      </c>
      <c r="U193" t="s">
        <v>221</v>
      </c>
      <c r="V193" t="s">
        <v>212</v>
      </c>
      <c r="W193" t="s">
        <v>377</v>
      </c>
      <c r="X193" t="s">
        <v>445</v>
      </c>
      <c r="Y193" s="41"/>
    </row>
    <row r="194" spans="1:25" s="35" customFormat="1" ht="15" x14ac:dyDescent="0.25">
      <c r="A194">
        <v>1.8</v>
      </c>
      <c r="B194">
        <v>2.11</v>
      </c>
      <c r="C194" s="29">
        <f t="shared" si="26"/>
        <v>2.9489204844655115E-2</v>
      </c>
      <c r="D194" s="30">
        <f>IF(OR($A194="",$B194=""),"",A194*'MPTO_working_2-way'!$G193)</f>
        <v>1.8530805687203793</v>
      </c>
      <c r="E194" s="32">
        <f>IF(OR($A194="",$B194=""),"",B194*'MPTO_working_2-way'!$G193)</f>
        <v>2.1722222222222221</v>
      </c>
      <c r="F194" s="30">
        <f>IF(OR($A194="",$B194=""),"",'MPTO_working_2-way'!D193)</f>
        <v>1.8490749756572542</v>
      </c>
      <c r="G194" s="32">
        <f>IF(OR($A194="",$B194=""),"",'MPTO_working_2-way'!E193)</f>
        <v>2.1777522935779814</v>
      </c>
      <c r="H194" s="30">
        <f>IF(OR($A194="",$B194=""),"",'OddsRatio_working_2-way'!M193)</f>
        <v>1.8489527199560174</v>
      </c>
      <c r="I194" s="30">
        <f>IF(OR($A194="",$B194=""),"",'OddsRatio_working_2-way'!N193)</f>
        <v>2.1779218989389744</v>
      </c>
      <c r="J194" s="30">
        <f>IF('Log_working_2-way'!$D193="","",A194^('Log_working_2-way'!$D193))</f>
        <v>1.847139460573918</v>
      </c>
      <c r="K194" s="32">
        <f>IF('Log_working_2-way'!$D193="","",B194^('Log_working_2-way'!$D193))</f>
        <v>2.1804431814833727</v>
      </c>
      <c r="L194" s="37">
        <f t="shared" si="35"/>
        <v>0.53964194373401531</v>
      </c>
      <c r="M194" s="37">
        <f t="shared" si="36"/>
        <v>0.46035805626598469</v>
      </c>
      <c r="N194" s="38">
        <v>290</v>
      </c>
      <c r="O194" s="38">
        <f t="shared" si="37"/>
        <v>128.88888888888889</v>
      </c>
      <c r="P194" s="38">
        <f t="shared" si="38"/>
        <v>152.55924170616112</v>
      </c>
      <c r="Q194" s="38">
        <f t="shared" si="39"/>
        <v>137.44075829383885</v>
      </c>
      <c r="R194" s="38">
        <f t="shared" si="40"/>
        <v>161.11111111111111</v>
      </c>
      <c r="S194" s="39">
        <f t="shared" si="41"/>
        <v>-8.5518694049499686</v>
      </c>
      <c r="T194" s="39">
        <f t="shared" si="42"/>
        <v>-8.551869404949997</v>
      </c>
      <c r="U194" t="s">
        <v>328</v>
      </c>
      <c r="V194" t="s">
        <v>332</v>
      </c>
      <c r="W194" t="s">
        <v>382</v>
      </c>
      <c r="X194" t="s">
        <v>445</v>
      </c>
      <c r="Y194" s="41"/>
    </row>
    <row r="195" spans="1:25" ht="15" x14ac:dyDescent="0.25">
      <c r="A195">
        <v>1.8</v>
      </c>
      <c r="B195">
        <v>2.12</v>
      </c>
      <c r="C195" s="29">
        <f t="shared" ref="C195:C197" si="43">IF(OR($A195="",$B195=""),"",(1/A195)+(1/B195)-1)</f>
        <v>2.7253668763102645E-2</v>
      </c>
      <c r="D195" s="30">
        <f>IF(OR($A195="",$B195=""),"",A195*'MPTO_working_2-way'!$G194)</f>
        <v>1.8490566037735847</v>
      </c>
      <c r="E195" s="32">
        <f>IF(OR($A195="",$B195=""),"",B195*'MPTO_working_2-way'!$G194)</f>
        <v>2.1777777777777776</v>
      </c>
      <c r="F195" s="30">
        <f>IF(OR($A195="",$B195=""),"",'MPTO_working_2-way'!D194)</f>
        <v>1.8452611218568664</v>
      </c>
      <c r="G195" s="32">
        <f>IF(OR($A195="",$B195=""),"",'MPTO_working_2-way'!E194)</f>
        <v>2.1830663615560639</v>
      </c>
      <c r="H195" s="30">
        <f>IF(OR($A195="",$B195=""),"",'OddsRatio_working_2-way'!M194)</f>
        <v>1.8451542547285162</v>
      </c>
      <c r="I195" s="30">
        <f>IF(OR($A195="",$B195=""),"",'OddsRatio_working_2-way'!N194)</f>
        <v>2.1832159566199225</v>
      </c>
      <c r="J195" s="30">
        <f>IF('Log_working_2-way'!$D194="","",A195^('Log_working_2-way'!$D194))</f>
        <v>1.8434389380435567</v>
      </c>
      <c r="K195" s="32">
        <f>IF('Log_working_2-way'!$D194="","",B195^('Log_working_2-way'!$D194))</f>
        <v>2.1856222838366861</v>
      </c>
      <c r="L195" s="37">
        <f t="shared" si="35"/>
        <v>0.54081632653061229</v>
      </c>
      <c r="M195" s="37">
        <f t="shared" si="36"/>
        <v>0.45918367346938782</v>
      </c>
      <c r="N195" s="38">
        <v>291</v>
      </c>
      <c r="O195" s="38">
        <f t="shared" si="37"/>
        <v>129.33333333333337</v>
      </c>
      <c r="P195" s="38">
        <f t="shared" si="38"/>
        <v>153.7358490566038</v>
      </c>
      <c r="Q195" s="38">
        <f t="shared" si="39"/>
        <v>137.2641509433962</v>
      </c>
      <c r="R195" s="38">
        <f t="shared" si="40"/>
        <v>161.66666666666669</v>
      </c>
      <c r="S195" s="39">
        <f t="shared" si="41"/>
        <v>-7.9308176100628316</v>
      </c>
      <c r="T195" s="39">
        <f t="shared" si="42"/>
        <v>-7.9308176100628884</v>
      </c>
      <c r="U195" t="s">
        <v>330</v>
      </c>
      <c r="V195" t="s">
        <v>268</v>
      </c>
      <c r="W195" t="s">
        <v>382</v>
      </c>
      <c r="X195" t="s">
        <v>445</v>
      </c>
      <c r="Y195" s="41"/>
    </row>
    <row r="196" spans="1:25" s="35" customFormat="1" ht="15" x14ac:dyDescent="0.25">
      <c r="A196">
        <v>1.6</v>
      </c>
      <c r="B196">
        <v>2.4900000000000002</v>
      </c>
      <c r="C196" s="29">
        <f t="shared" si="43"/>
        <v>2.6606425702811132E-2</v>
      </c>
      <c r="D196" s="30">
        <f>IF(OR($A196="",$B196=""),"",A196*'MPTO_working_2-way'!$G195)</f>
        <v>1.642570281124498</v>
      </c>
      <c r="E196" s="32">
        <f>IF(OR($A196="",$B196=""),"",B196*'MPTO_working_2-way'!$G195)</f>
        <v>2.5562499999999999</v>
      </c>
      <c r="F196" s="30">
        <f>IF(OR($A196="",$B196=""),"",'MPTO_working_2-way'!D195)</f>
        <v>1.6347968814115716</v>
      </c>
      <c r="G196" s="32">
        <f>IF(OR($A196="",$B196=""),"",'MPTO_working_2-way'!E195)</f>
        <v>2.5753070458952809</v>
      </c>
      <c r="H196" s="30">
        <f>IF(OR($A196="",$B196=""),"",'OddsRatio_working_2-way'!M195)</f>
        <v>1.6345743169703524</v>
      </c>
      <c r="I196" s="30">
        <f>IF(OR($A196="",$B196=""),"",'OddsRatio_working_2-way'!N195)</f>
        <v>2.5758595538097082</v>
      </c>
      <c r="J196" s="30">
        <f>IF('Log_working_2-way'!$D195="","",A196^('Log_working_2-way'!$D195))</f>
        <v>1.6310520901344163</v>
      </c>
      <c r="K196" s="32">
        <f>IF('Log_working_2-way'!$D195="","",B196^('Log_working_2-way'!$D195))</f>
        <v>2.5846552378694785</v>
      </c>
      <c r="L196" s="37">
        <f t="shared" si="35"/>
        <v>0.60880195599022002</v>
      </c>
      <c r="M196" s="37">
        <f t="shared" si="36"/>
        <v>0.39119804400977998</v>
      </c>
      <c r="N196" s="38">
        <v>292</v>
      </c>
      <c r="O196" s="38">
        <f t="shared" si="37"/>
        <v>109.50000000000003</v>
      </c>
      <c r="P196" s="38">
        <f t="shared" si="38"/>
        <v>174.73092369477911</v>
      </c>
      <c r="Q196" s="38">
        <f t="shared" si="39"/>
        <v>117.26907630522086</v>
      </c>
      <c r="R196" s="38">
        <f t="shared" si="40"/>
        <v>182.5</v>
      </c>
      <c r="S196" s="39">
        <f t="shared" si="41"/>
        <v>-7.7690763052208354</v>
      </c>
      <c r="T196" s="39">
        <f t="shared" si="42"/>
        <v>-7.7690763052208922</v>
      </c>
      <c r="U196" t="s">
        <v>368</v>
      </c>
      <c r="V196" t="s">
        <v>337</v>
      </c>
      <c r="W196" t="s">
        <v>382</v>
      </c>
      <c r="X196" t="s">
        <v>445</v>
      </c>
      <c r="Y196" s="41"/>
    </row>
    <row r="197" spans="1:25" ht="15" x14ac:dyDescent="0.25">
      <c r="A197">
        <v>1.85</v>
      </c>
      <c r="B197">
        <v>2.06</v>
      </c>
      <c r="C197" s="29">
        <f t="shared" si="43"/>
        <v>2.5977433744424072E-2</v>
      </c>
      <c r="D197" s="30">
        <f>IF(OR($A197="",$B197=""),"",A197*'MPTO_working_2-way'!$G196)</f>
        <v>1.8980582524271847</v>
      </c>
      <c r="E197" s="32">
        <f>IF(OR($A197="",$B197=""),"",B197*'MPTO_working_2-way'!$G196)</f>
        <v>2.1135135135135137</v>
      </c>
      <c r="F197" s="30">
        <f>IF(OR($A197="",$B197=""),"",'MPTO_working_2-way'!D196)</f>
        <v>1.8955483710519774</v>
      </c>
      <c r="G197" s="32">
        <f>IF(OR($A197="",$B197=""),"",'MPTO_working_2-way'!E196)</f>
        <v>2.1166342682588173</v>
      </c>
      <c r="H197" s="30">
        <f>IF(OR($A197="",$B197=""),"",'OddsRatio_working_2-way'!M196)</f>
        <v>1.8954813188742858</v>
      </c>
      <c r="I197" s="30">
        <f>IF(OR($A197="",$B197=""),"",'OddsRatio_working_2-way'!N196)</f>
        <v>2.1167178800079327</v>
      </c>
      <c r="J197" s="30">
        <f>IF('Log_working_2-way'!$D196="","",A197^('Log_working_2-way'!$D196))</f>
        <v>1.8943477245799318</v>
      </c>
      <c r="K197" s="32">
        <f>IF('Log_working_2-way'!$D196="","",B197^('Log_working_2-way'!$D196))</f>
        <v>2.1181333306010104</v>
      </c>
      <c r="L197" s="37">
        <f t="shared" si="35"/>
        <v>0.52685421994884907</v>
      </c>
      <c r="M197" s="37">
        <f t="shared" si="36"/>
        <v>0.47314578005115088</v>
      </c>
      <c r="N197" s="38">
        <v>293</v>
      </c>
      <c r="O197" s="38">
        <f t="shared" si="37"/>
        <v>134.62162162162164</v>
      </c>
      <c r="P197" s="38">
        <f t="shared" si="38"/>
        <v>150.76699029126215</v>
      </c>
      <c r="Q197" s="38">
        <f t="shared" si="39"/>
        <v>142.23300970873785</v>
      </c>
      <c r="R197" s="38">
        <f t="shared" si="40"/>
        <v>158.37837837837836</v>
      </c>
      <c r="S197" s="39">
        <f t="shared" si="41"/>
        <v>-7.611388087116211</v>
      </c>
      <c r="T197" s="39">
        <f t="shared" si="42"/>
        <v>-7.611388087116211</v>
      </c>
      <c r="U197" t="s">
        <v>204</v>
      </c>
      <c r="V197" t="s">
        <v>403</v>
      </c>
      <c r="W197" t="s">
        <v>379</v>
      </c>
      <c r="X197" t="s">
        <v>446</v>
      </c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177" activePane="bottomLeft" state="frozen"/>
      <selection pane="bottomLeft" activeCell="S179" sqref="S179:S19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2.37</v>
      </c>
      <c r="B3">
        <v>3.46</v>
      </c>
      <c r="C3">
        <v>3.22</v>
      </c>
      <c r="D3" s="20">
        <f>IF(OR($A3="",$B3="",$C3=""),"",(1/A3)+(1/B3)+(1/C3)-1)</f>
        <v>2.1517275521684587E-2</v>
      </c>
      <c r="E3" s="17">
        <f>IF(OR($A3="",$B3="",$C3=""),"",A3*'MPTO_working_3-way'!$I2)</f>
        <v>2.4209959429863925</v>
      </c>
      <c r="F3" s="21">
        <f>IF(OR($A3="",$B3="",$C3=""),"",B3*'MPTO_working_3-way'!$I2)</f>
        <v>3.5344497733050289</v>
      </c>
      <c r="G3" s="22">
        <f>IF(OR($A3="",$B3="",$C3=""),"",C3*'MPTO_working_3-way'!$I2)</f>
        <v>3.2892856271798245</v>
      </c>
      <c r="H3" s="17">
        <f>IF(OR($A3="",$B3="",$C3=""),"",'MPTO_working_3-way'!E2)</f>
        <v>2.410983458327332</v>
      </c>
      <c r="I3" s="21">
        <f>IF(OR($A3="",$B3="",$C3=""),"",'MPTO_working_3-way'!F2)</f>
        <v>3.5480505189365377</v>
      </c>
      <c r="J3" s="22">
        <f>IF(OR($A3="",$B3="",$C3=""),"",'MPTO_working_3-way'!G2)</f>
        <v>3.2961246887748907</v>
      </c>
      <c r="K3" s="17">
        <f>IF(OR($A3="",$B3="",$C3=""),"",'OddsRatio_working_3-way'!H2)</f>
        <v>2.4153929819930919</v>
      </c>
      <c r="L3" s="21">
        <f>IF(OR($A3="",$B3="",$C3=""),"",'OddsRatio_working_3-way'!I2)</f>
        <v>3.5415085662065731</v>
      </c>
      <c r="M3" s="22">
        <f>IF(OR($A3="",$B3="",$C3=""),"",'OddsRatio_working_3-way'!J2)</f>
        <v>3.2935565109669076</v>
      </c>
      <c r="N3" s="23">
        <f>(1/E3)* 100</f>
        <v>41.30531498398387</v>
      </c>
      <c r="O3" s="24">
        <f>(1/F3)* 100</f>
        <v>28.292946968798198</v>
      </c>
      <c r="P3" s="24">
        <f>(1/G3)* 100</f>
        <v>30.40173804721794</v>
      </c>
      <c r="Q3" t="s">
        <v>300</v>
      </c>
      <c r="R3" t="s">
        <v>302</v>
      </c>
      <c r="S3" t="s">
        <v>439</v>
      </c>
      <c r="T3" s="35">
        <v>100</v>
      </c>
      <c r="U3" s="35">
        <f>(1/A4)*((T3*A4)-T3)</f>
        <v>37.888198757763973</v>
      </c>
      <c r="V3" s="35">
        <f>(1/B4)*((T3*B4)-T3)</f>
        <v>74.874371859296474</v>
      </c>
      <c r="W3" s="35">
        <f>(1/C4)*((T3*C4)-T3)</f>
        <v>84</v>
      </c>
      <c r="X3" s="35">
        <f>((1/B4)+(1/C4))*T3</f>
        <v>41.125628140703519</v>
      </c>
      <c r="Y3" s="35">
        <f>((1/A4)+(1/C4))*T3</f>
        <v>78.111801242236027</v>
      </c>
      <c r="Z3" s="35">
        <f>((1/A4)+(1/B4))*T3</f>
        <v>87.237429382939538</v>
      </c>
      <c r="AA3" s="35">
        <f t="shared" ref="AA3" si="0">U3-X3</f>
        <v>-3.2374293829395455</v>
      </c>
      <c r="AB3" s="35">
        <f t="shared" ref="AB3" si="1">V3-Y3</f>
        <v>-3.2374293829395526</v>
      </c>
      <c r="AC3" s="35">
        <f t="shared" ref="AC3" si="2">W3-Z3</f>
        <v>-3.2374293829395384</v>
      </c>
      <c r="AD3" s="27"/>
      <c r="AE3" s="27"/>
      <c r="AF3">
        <v>1.93</v>
      </c>
      <c r="AG3">
        <v>1.97</v>
      </c>
      <c r="AH3" s="41"/>
      <c r="AI3" s="27"/>
      <c r="AJ3" t="s">
        <v>375</v>
      </c>
    </row>
    <row r="4" spans="1:36" ht="15" x14ac:dyDescent="0.25">
      <c r="A4">
        <v>1.61</v>
      </c>
      <c r="B4">
        <v>3.98</v>
      </c>
      <c r="C4">
        <v>6.25</v>
      </c>
      <c r="D4" s="20">
        <f t="shared" ref="D4:D67" si="3">IF(OR($A4="",$B4="",$C4=""),"",(1/A4)+(1/B4)+(1/C4)-1)</f>
        <v>3.2374293829395384E-2</v>
      </c>
      <c r="E4" s="17">
        <f>IF(OR($A4="",$B4="",$C4=""),"",A4*'MPTO_working_3-way'!$I3)</f>
        <v>1.6621226130653266</v>
      </c>
      <c r="F4" s="21">
        <f>IF(OR($A4="",$B4="",$C4=""),"",B4*'MPTO_working_3-way'!$I3)</f>
        <v>4.1088496894409934</v>
      </c>
      <c r="G4" s="22">
        <f>IF(OR($A4="",$B4="",$C4=""),"",C4*'MPTO_working_3-way'!$I3)</f>
        <v>6.4523393364337212</v>
      </c>
      <c r="H4" s="17">
        <f>IF(OR($A4="",$B4="",$C4=""),"",'MPTO_working_3-way'!E3)</f>
        <v>1.6384670615565993</v>
      </c>
      <c r="I4" s="21">
        <f>IF(OR($A4="",$B4="",$C4=""),"",'MPTO_working_3-way'!F3)</f>
        <v>4.158611952877977</v>
      </c>
      <c r="J4" s="22">
        <f>IF(OR($A4="",$B4="",$C4=""),"",'MPTO_working_3-way'!G3)</f>
        <v>6.7020279636411297</v>
      </c>
      <c r="K4" s="17">
        <f>IF(OR($A4="",$B4="",$C4=""),"",'OddsRatio_working_3-way'!H3)</f>
        <v>1.6467045242594551</v>
      </c>
      <c r="L4" s="21">
        <f>IF(OR($A4="",$B4="",$C4=""),"",'OddsRatio_working_3-way'!I3)</f>
        <v>4.1593106267101261</v>
      </c>
      <c r="M4" s="22">
        <f>IF(OR($A4="",$B4="",$C4=""),"",'OddsRatio_working_3-way'!J3)</f>
        <v>6.5658995940362948</v>
      </c>
      <c r="N4" s="23">
        <f t="shared" ref="N4" si="4">(1/E4)* 100</f>
        <v>60.164033154917249</v>
      </c>
      <c r="O4" s="24">
        <f t="shared" ref="O4" si="5">(1/F4)* 100</f>
        <v>24.337711904376075</v>
      </c>
      <c r="P4" s="24">
        <f t="shared" ref="P4" si="6">(1/G4)* 100</f>
        <v>15.498254940706682</v>
      </c>
      <c r="Q4" t="s">
        <v>306</v>
      </c>
      <c r="R4" t="s">
        <v>170</v>
      </c>
      <c r="S4" t="s">
        <v>439</v>
      </c>
      <c r="T4" s="35">
        <v>100</v>
      </c>
      <c r="U4" s="35">
        <f t="shared" ref="U4" si="7">(1/A5)*((T4*A5)-T4)</f>
        <v>48.979591836734699</v>
      </c>
      <c r="V4" s="35">
        <f t="shared" ref="V4" si="8">(1/B5)*((T4*B5)-T4)</f>
        <v>72.826086956521735</v>
      </c>
      <c r="W4" s="35">
        <f t="shared" ref="W4" si="9">(1/C5)*((T4*C5)-T4)</f>
        <v>75.308641975308646</v>
      </c>
      <c r="X4" s="35">
        <f t="shared" ref="X4" si="10">((1/B5)+(1/C5))*T4</f>
        <v>51.865271068169619</v>
      </c>
      <c r="Y4" s="35">
        <f t="shared" ref="Y4" si="11">((1/A5)+(1/C5))*T4</f>
        <v>75.71176618795667</v>
      </c>
      <c r="Z4" s="35">
        <f t="shared" ref="Z4" si="12">((1/A5)+(1/B5))*T4</f>
        <v>78.194321206743567</v>
      </c>
      <c r="AA4" s="35">
        <f t="shared" ref="AA4" si="13">U4-X4</f>
        <v>-2.8856792314349207</v>
      </c>
      <c r="AB4" s="35">
        <f t="shared" ref="AB4" si="14">V4-Y4</f>
        <v>-2.8856792314349349</v>
      </c>
      <c r="AC4" s="35">
        <f t="shared" ref="AC4" si="15">W4-Z4</f>
        <v>-2.8856792314349207</v>
      </c>
      <c r="AD4" s="4"/>
      <c r="AE4" s="4"/>
      <c r="AF4">
        <v>2.1</v>
      </c>
      <c r="AG4">
        <v>1.79</v>
      </c>
      <c r="AH4" s="4"/>
      <c r="AI4" s="4"/>
      <c r="AJ4" t="s">
        <v>376</v>
      </c>
    </row>
    <row r="5" spans="1:36" s="12" customFormat="1" ht="15" x14ac:dyDescent="0.25">
      <c r="A5">
        <v>1.96</v>
      </c>
      <c r="B5">
        <v>3.68</v>
      </c>
      <c r="C5">
        <v>4.05</v>
      </c>
      <c r="D5" s="20">
        <f t="shared" si="3"/>
        <v>2.8856792314349233E-2</v>
      </c>
      <c r="E5" s="17">
        <f>IF(OR($A5="",$B5="",$C5=""),"",A5*'MPTO_working_3-way'!$I4)</f>
        <v>2.0165593129361246</v>
      </c>
      <c r="F5" s="21">
        <f>IF(OR($A5="",$B5="",$C5=""),"",B5*'MPTO_working_3-way'!$I4)</f>
        <v>3.7861929957168052</v>
      </c>
      <c r="G5" s="22">
        <f>IF(OR($A5="",$B5="",$C5=""),"",C5*'MPTO_working_3-way'!$I4)</f>
        <v>4.1668700088731141</v>
      </c>
      <c r="H5" s="17">
        <f>IF(OR($A5="",$B5="",$C5=""),"",'MPTO_working_3-way'!E4)</f>
        <v>1.9976621325654722</v>
      </c>
      <c r="I5" s="21">
        <f>IF(OR($A5="",$B5="",$C5=""),"",'MPTO_working_3-way'!F4)</f>
        <v>3.8150436375540684</v>
      </c>
      <c r="J5" s="22">
        <f>IF(OR($A5="",$B5="",$C5=""),"",'MPTO_working_3-way'!G4)</f>
        <v>4.2141700295834079</v>
      </c>
      <c r="K5" s="17">
        <f>IF(OR($A5="",$B5="",$C5=""),"",'OddsRatio_working_3-way'!H4)</f>
        <v>2.0050265957645435</v>
      </c>
      <c r="L5" s="21">
        <f>IF(OR($A5="",$B5="",$C5=""),"",'OddsRatio_working_3-way'!I4)</f>
        <v>3.8056992465093527</v>
      </c>
      <c r="M5" s="22">
        <f>IF(OR($A5="",$B5="",$C5=""),"",'OddsRatio_working_3-way'!J4)</f>
        <v>4.1930532469602708</v>
      </c>
      <c r="N5" s="23">
        <f t="shared" ref="N5:N68" si="16">(1/E5)* 100</f>
        <v>49.589416665557579</v>
      </c>
      <c r="O5" s="24">
        <f t="shared" ref="O5:O68" si="17">(1/F5)* 100</f>
        <v>26.411754528394798</v>
      </c>
      <c r="P5" s="24">
        <f t="shared" ref="P5:P68" si="18">(1/G5)* 100</f>
        <v>23.998828806047623</v>
      </c>
      <c r="Q5" t="s">
        <v>305</v>
      </c>
      <c r="R5" t="s">
        <v>172</v>
      </c>
      <c r="S5" t="s">
        <v>439</v>
      </c>
      <c r="T5" s="35">
        <v>100</v>
      </c>
      <c r="U5" s="35">
        <f t="shared" ref="U5:U68" si="19">(1/A6)*((T5*A6)-T5)</f>
        <v>38.650306748466257</v>
      </c>
      <c r="V5" s="35">
        <f t="shared" ref="V5:V68" si="20">(1/B6)*((T5*B6)-T5)</f>
        <v>74.554707379134854</v>
      </c>
      <c r="W5" s="35">
        <f t="shared" ref="W5:W68" si="21">(1/C6)*((T5*C6)-T5)</f>
        <v>83.686786296900493</v>
      </c>
      <c r="X5" s="35">
        <f t="shared" ref="X5:X68" si="22">((1/B6)+(1/C6))*T5</f>
        <v>41.758506323964653</v>
      </c>
      <c r="Y5" s="35">
        <f t="shared" ref="Y5:Y68" si="23">((1/A6)+(1/C6))*T5</f>
        <v>77.662906954633243</v>
      </c>
      <c r="Z5" s="35">
        <f t="shared" ref="Z5:Z68" si="24">((1/A6)+(1/B6))*T5</f>
        <v>86.794985872398883</v>
      </c>
      <c r="AA5" s="35">
        <f t="shared" ref="AA5:AA68" si="25">U5-X5</f>
        <v>-3.1081995754983964</v>
      </c>
      <c r="AB5" s="35">
        <f t="shared" ref="AB5:AB68" si="26">V5-Y5</f>
        <v>-3.1081995754983893</v>
      </c>
      <c r="AC5" s="35">
        <f t="shared" ref="AC5:AC68" si="27">W5-Z5</f>
        <v>-3.1081995754983893</v>
      </c>
      <c r="AD5" s="27"/>
      <c r="AE5" s="27"/>
      <c r="AF5">
        <v>1.75</v>
      </c>
      <c r="AG5">
        <v>2.17</v>
      </c>
      <c r="AH5" s="36"/>
      <c r="AI5" s="27"/>
      <c r="AJ5" t="s">
        <v>376</v>
      </c>
    </row>
    <row r="6" spans="1:36" s="12" customFormat="1" ht="15" x14ac:dyDescent="0.25">
      <c r="A6">
        <v>1.63</v>
      </c>
      <c r="B6">
        <v>3.93</v>
      </c>
      <c r="C6">
        <v>6.13</v>
      </c>
      <c r="D6" s="20">
        <f t="shared" si="3"/>
        <v>3.1081995754983938E-2</v>
      </c>
      <c r="E6" s="17">
        <f>IF(OR($A6="",$B6="",$C6=""),"",A6*'MPTO_working_3-way'!$I5)</f>
        <v>1.6806636530806236</v>
      </c>
      <c r="F6" s="21">
        <f>IF(OR($A6="",$B6="",$C6=""),"",B6*'MPTO_working_3-way'!$I5)</f>
        <v>4.0521522433170869</v>
      </c>
      <c r="G6" s="22">
        <f>IF(OR($A6="",$B6="",$C6=""),"",C6*'MPTO_working_3-way'!$I5)</f>
        <v>6.3205326339780514</v>
      </c>
      <c r="H6" s="17">
        <f>IF(OR($A6="",$B6="",$C6=""),"",'MPTO_working_3-way'!E5)</f>
        <v>1.6580001141977836</v>
      </c>
      <c r="I6" s="21">
        <f>IF(OR($A6="",$B6="",$C6=""),"",'MPTO_working_3-way'!F5)</f>
        <v>4.0968115747684584</v>
      </c>
      <c r="J6" s="22">
        <f>IF(OR($A6="",$B6="",$C6=""),"",'MPTO_working_3-way'!G5)</f>
        <v>6.545724724341337</v>
      </c>
      <c r="K6" s="17">
        <f>IF(OR($A6="",$B6="",$C6=""),"",'OddsRatio_working_3-way'!H5)</f>
        <v>1.6659791848927077</v>
      </c>
      <c r="L6" s="21">
        <f>IF(OR($A6="",$B6="",$C6=""),"",'OddsRatio_working_3-way'!I5)</f>
        <v>4.097331764659736</v>
      </c>
      <c r="M6" s="22">
        <f>IF(OR($A6="",$B6="",$C6=""),"",'OddsRatio_working_3-way'!J5)</f>
        <v>6.4229733626977632</v>
      </c>
      <c r="N6" s="23">
        <f t="shared" si="16"/>
        <v>59.500305023376896</v>
      </c>
      <c r="O6" s="24">
        <f t="shared" si="17"/>
        <v>24.67824355931408</v>
      </c>
      <c r="P6" s="24">
        <f t="shared" si="18"/>
        <v>15.821451417309026</v>
      </c>
      <c r="Q6" t="s">
        <v>175</v>
      </c>
      <c r="R6" t="s">
        <v>208</v>
      </c>
      <c r="S6" t="s">
        <v>439</v>
      </c>
      <c r="T6" s="35">
        <v>100</v>
      </c>
      <c r="U6" s="35">
        <f t="shared" si="19"/>
        <v>40.119760479041922</v>
      </c>
      <c r="V6" s="35">
        <f t="shared" si="20"/>
        <v>74.619289340101517</v>
      </c>
      <c r="W6" s="35">
        <f t="shared" si="21"/>
        <v>81.617647058823522</v>
      </c>
      <c r="X6" s="35">
        <f t="shared" si="22"/>
        <v>43.763063601074947</v>
      </c>
      <c r="Y6" s="35">
        <f t="shared" si="23"/>
        <v>78.262592462134563</v>
      </c>
      <c r="Z6" s="35">
        <f t="shared" si="24"/>
        <v>85.260950180856568</v>
      </c>
      <c r="AA6" s="35">
        <f t="shared" si="25"/>
        <v>-3.643303122033025</v>
      </c>
      <c r="AB6" s="35">
        <f t="shared" si="26"/>
        <v>-3.6433031220330463</v>
      </c>
      <c r="AC6" s="35">
        <f t="shared" si="27"/>
        <v>-3.6433031220330463</v>
      </c>
      <c r="AD6" s="27"/>
      <c r="AE6" s="27"/>
      <c r="AF6">
        <v>1.95</v>
      </c>
      <c r="AG6">
        <v>1.93</v>
      </c>
      <c r="AH6" s="36"/>
      <c r="AI6" s="27"/>
      <c r="AJ6" t="s">
        <v>377</v>
      </c>
    </row>
    <row r="7" spans="1:36" s="12" customFormat="1" ht="15" x14ac:dyDescent="0.25">
      <c r="A7">
        <v>1.67</v>
      </c>
      <c r="B7">
        <v>3.94</v>
      </c>
      <c r="C7">
        <v>5.44</v>
      </c>
      <c r="D7" s="20">
        <f t="shared" si="3"/>
        <v>3.6433031220330259E-2</v>
      </c>
      <c r="E7" s="17">
        <f>IF(OR($A7="",$B7="",$C7=""),"",A7*'MPTO_working_3-way'!$I6)</f>
        <v>1.7308431621379514</v>
      </c>
      <c r="F7" s="21">
        <f>IF(OR($A7="",$B7="",$C7=""),"",B7*'MPTO_working_3-way'!$I6)</f>
        <v>4.0835461430081015</v>
      </c>
      <c r="G7" s="22">
        <f>IF(OR($A7="",$B7="",$C7=""),"",C7*'MPTO_working_3-way'!$I6)</f>
        <v>5.6381956898385974</v>
      </c>
      <c r="H7" s="17">
        <f>IF(OR($A7="",$B7="",$C7=""),"",'MPTO_working_3-way'!E6)</f>
        <v>1.7045704861548965</v>
      </c>
      <c r="I7" s="21">
        <f>IF(OR($A7="",$B7="",$C7=""),"",'MPTO_working_3-way'!F6)</f>
        <v>4.1379978784070106</v>
      </c>
      <c r="J7" s="22">
        <f>IF(OR($A7="",$B7="",$C7=""),"",'MPTO_working_3-way'!G6)</f>
        <v>5.8248179363603931</v>
      </c>
      <c r="K7" s="17">
        <f>IF(OR($A7="",$B7="",$C7=""),"",'OddsRatio_working_3-way'!H6)</f>
        <v>1.7138161689625058</v>
      </c>
      <c r="L7" s="21">
        <f>IF(OR($A7="",$B7="",$C7=""),"",'OddsRatio_working_3-way'!I6)</f>
        <v>4.1322679652981611</v>
      </c>
      <c r="M7" s="22">
        <f>IF(OR($A7="",$B7="",$C7=""),"",'OddsRatio_working_3-way'!J6)</f>
        <v>5.730363865960487</v>
      </c>
      <c r="N7" s="23">
        <f t="shared" si="16"/>
        <v>57.775309853308258</v>
      </c>
      <c r="O7" s="24">
        <f t="shared" si="17"/>
        <v>24.488519658635731</v>
      </c>
      <c r="P7" s="24">
        <f t="shared" si="18"/>
        <v>17.736170488056022</v>
      </c>
      <c r="Q7" t="s">
        <v>90</v>
      </c>
      <c r="R7" t="s">
        <v>73</v>
      </c>
      <c r="S7" t="s">
        <v>439</v>
      </c>
      <c r="T7" s="35">
        <v>100</v>
      </c>
      <c r="U7" s="35">
        <f t="shared" si="19"/>
        <v>68.253968253968253</v>
      </c>
      <c r="V7" s="35">
        <f t="shared" si="20"/>
        <v>65.753424657534239</v>
      </c>
      <c r="W7" s="35">
        <f t="shared" si="21"/>
        <v>62.686567164179095</v>
      </c>
      <c r="X7" s="35">
        <f t="shared" si="22"/>
        <v>71.560008178286651</v>
      </c>
      <c r="Y7" s="35">
        <f t="shared" si="23"/>
        <v>69.059464581852637</v>
      </c>
      <c r="Z7" s="35">
        <f t="shared" si="24"/>
        <v>65.992607088497508</v>
      </c>
      <c r="AA7" s="35">
        <f t="shared" si="25"/>
        <v>-3.306039924318398</v>
      </c>
      <c r="AB7" s="35">
        <f t="shared" si="26"/>
        <v>-3.306039924318398</v>
      </c>
      <c r="AC7" s="35">
        <f t="shared" si="27"/>
        <v>-3.3060399243184122</v>
      </c>
      <c r="AD7" s="27"/>
      <c r="AE7" s="27"/>
      <c r="AF7">
        <v>1.97</v>
      </c>
      <c r="AG7">
        <v>1.9</v>
      </c>
      <c r="AH7" s="36"/>
      <c r="AI7" s="27"/>
      <c r="AJ7" t="s">
        <v>71</v>
      </c>
    </row>
    <row r="8" spans="1:36" ht="15" x14ac:dyDescent="0.25">
      <c r="A8">
        <v>3.15</v>
      </c>
      <c r="B8">
        <v>2.92</v>
      </c>
      <c r="C8">
        <v>2.68</v>
      </c>
      <c r="D8" s="20">
        <f t="shared" si="3"/>
        <v>3.3060399243183936E-2</v>
      </c>
      <c r="E8" s="17">
        <f>IF(OR($A8="",$B8="",$C8=""),"",A8*'MPTO_working_3-way'!$I7)</f>
        <v>3.2541402576160294</v>
      </c>
      <c r="F8" s="21">
        <f>IF(OR($A8="",$B8="",$C8=""),"",B8*'MPTO_working_3-way'!$I7)</f>
        <v>3.0165363657900972</v>
      </c>
      <c r="G8" s="22">
        <f>IF(OR($A8="",$B8="",$C8=""),"",C8*'MPTO_working_3-way'!$I7)</f>
        <v>2.7686018699717332</v>
      </c>
      <c r="H8" s="17">
        <f>IF(OR($A8="",$B8="",$C8=""),"",'MPTO_working_3-way'!E7)</f>
        <v>3.2632795924779274</v>
      </c>
      <c r="I8" s="21">
        <f>IF(OR($A8="",$B8="",$C8=""),"",'MPTO_working_3-way'!F7)</f>
        <v>3.0170861783098557</v>
      </c>
      <c r="J8" s="22">
        <f>IF(OR($A8="",$B8="",$C8=""),"",'MPTO_working_3-way'!G7)</f>
        <v>2.7615597870573407</v>
      </c>
      <c r="K8" s="17">
        <f>IF(OR($A8="",$B8="",$C8=""),"",'OddsRatio_working_3-way'!H7)</f>
        <v>3.258665574572714</v>
      </c>
      <c r="L8" s="21">
        <f>IF(OR($A8="",$B8="",$C8=""),"",'OddsRatio_working_3-way'!I7)</f>
        <v>3.0170408851998194</v>
      </c>
      <c r="M8" s="22">
        <f>IF(OR($A8="",$B8="",$C8=""),"",'OddsRatio_working_3-way'!J7)</f>
        <v>2.7649107745498416</v>
      </c>
      <c r="N8" s="23">
        <f t="shared" si="16"/>
        <v>30.730082935410906</v>
      </c>
      <c r="O8" s="24">
        <f t="shared" si="17"/>
        <v>33.150603166624784</v>
      </c>
      <c r="P8" s="24">
        <f t="shared" si="18"/>
        <v>36.119313897964311</v>
      </c>
      <c r="Q8" t="s">
        <v>247</v>
      </c>
      <c r="R8" t="s">
        <v>246</v>
      </c>
      <c r="S8" t="s">
        <v>439</v>
      </c>
      <c r="T8" s="35">
        <v>100</v>
      </c>
      <c r="U8" s="35">
        <f t="shared" si="19"/>
        <v>63.898916967509031</v>
      </c>
      <c r="V8" s="35">
        <f t="shared" si="20"/>
        <v>68.75</v>
      </c>
      <c r="W8" s="35">
        <f t="shared" si="21"/>
        <v>64.02877697841727</v>
      </c>
      <c r="X8" s="35">
        <f t="shared" si="22"/>
        <v>67.22122302158273</v>
      </c>
      <c r="Y8" s="35">
        <f t="shared" si="23"/>
        <v>72.072306054073707</v>
      </c>
      <c r="Z8" s="35">
        <f t="shared" si="24"/>
        <v>67.351083032490976</v>
      </c>
      <c r="AA8" s="35">
        <f t="shared" si="25"/>
        <v>-3.3223060540736995</v>
      </c>
      <c r="AB8" s="35">
        <f t="shared" si="26"/>
        <v>-3.3223060540737066</v>
      </c>
      <c r="AC8" s="35">
        <f t="shared" si="27"/>
        <v>-3.3223060540737066</v>
      </c>
      <c r="AF8">
        <v>2.68</v>
      </c>
      <c r="AG8">
        <v>1.5</v>
      </c>
      <c r="AJ8" t="s">
        <v>381</v>
      </c>
    </row>
    <row r="9" spans="1:36" ht="15" x14ac:dyDescent="0.25">
      <c r="A9">
        <v>2.77</v>
      </c>
      <c r="B9">
        <v>3.2</v>
      </c>
      <c r="C9">
        <v>2.78</v>
      </c>
      <c r="D9" s="20">
        <f t="shared" si="3"/>
        <v>3.3223060540737093E-2</v>
      </c>
      <c r="E9" s="17">
        <f>IF(OR($A9="",$B9="",$C9=""),"",A9*'MPTO_working_3-way'!$I8)</f>
        <v>2.8620278776978418</v>
      </c>
      <c r="F9" s="21">
        <f>IF(OR($A9="",$B9="",$C9=""),"",B9*'MPTO_working_3-way'!$I8)</f>
        <v>3.3063137937303591</v>
      </c>
      <c r="G9" s="22">
        <f>IF(OR($A9="",$B9="",$C9=""),"",C9*'MPTO_working_3-way'!$I8)</f>
        <v>2.8723601083032491</v>
      </c>
      <c r="H9" s="17">
        <f>IF(OR($A9="",$B9="",$C9=""),"",'MPTO_working_3-way'!E8)</f>
        <v>2.857661507917487</v>
      </c>
      <c r="I9" s="21">
        <f>IF(OR($A9="",$B9="",$C9=""),"",'MPTO_working_3-way'!F8)</f>
        <v>3.3175677373725052</v>
      </c>
      <c r="J9" s="22">
        <f>IF(OR($A9="",$B9="",$C9=""),"",'MPTO_working_3-way'!G8)</f>
        <v>2.8683056742398731</v>
      </c>
      <c r="K9" s="17">
        <f>IF(OR($A9="",$B9="",$C9=""),"",'OddsRatio_working_3-way'!H8)</f>
        <v>2.8599032918043839</v>
      </c>
      <c r="L9" s="21">
        <f>IF(OR($A9="",$B9="",$C9=""),"",'OddsRatio_working_3-way'!I8)</f>
        <v>3.3117442045026242</v>
      </c>
      <c r="M9" s="22">
        <f>IF(OR($A9="",$B9="",$C9=""),"",'OddsRatio_working_3-way'!J8)</f>
        <v>2.8704112200066683</v>
      </c>
      <c r="N9" s="23">
        <f t="shared" si="16"/>
        <v>34.940260638005391</v>
      </c>
      <c r="O9" s="24">
        <f t="shared" si="17"/>
        <v>30.245163114773412</v>
      </c>
      <c r="P9" s="24">
        <f t="shared" si="18"/>
        <v>34.814576247221197</v>
      </c>
      <c r="Q9" t="s">
        <v>251</v>
      </c>
      <c r="R9" t="s">
        <v>254</v>
      </c>
      <c r="S9" t="s">
        <v>439</v>
      </c>
      <c r="T9" s="35">
        <v>100</v>
      </c>
      <c r="U9" s="35">
        <f t="shared" si="19"/>
        <v>64.285714285714292</v>
      </c>
      <c r="V9" s="35">
        <f t="shared" si="20"/>
        <v>68.051118210862612</v>
      </c>
      <c r="W9" s="35">
        <f t="shared" si="21"/>
        <v>64.412811387900362</v>
      </c>
      <c r="X9" s="35">
        <f t="shared" si="22"/>
        <v>67.536070401237026</v>
      </c>
      <c r="Y9" s="35">
        <f t="shared" si="23"/>
        <v>71.30147432638536</v>
      </c>
      <c r="Z9" s="35">
        <f t="shared" si="24"/>
        <v>67.663167503423097</v>
      </c>
      <c r="AA9" s="35">
        <f t="shared" si="25"/>
        <v>-3.2503561155227345</v>
      </c>
      <c r="AB9" s="35">
        <f t="shared" si="26"/>
        <v>-3.2503561155227487</v>
      </c>
      <c r="AC9" s="35">
        <f t="shared" si="27"/>
        <v>-3.2503561155227345</v>
      </c>
      <c r="AF9">
        <v>2.13</v>
      </c>
      <c r="AG9">
        <v>1.76</v>
      </c>
      <c r="AJ9" t="s">
        <v>381</v>
      </c>
    </row>
    <row r="10" spans="1:36" ht="15" x14ac:dyDescent="0.25">
      <c r="A10">
        <v>2.8</v>
      </c>
      <c r="B10">
        <v>3.13</v>
      </c>
      <c r="C10">
        <v>2.81</v>
      </c>
      <c r="D10" s="20">
        <f t="shared" si="3"/>
        <v>3.2503561155227345E-2</v>
      </c>
      <c r="E10" s="17">
        <f>IF(OR($A10="",$B10="",$C10=""),"",A10*'MPTO_working_3-way'!$I9)</f>
        <v>2.8910099712346362</v>
      </c>
      <c r="F10" s="21">
        <f>IF(OR($A10="",$B10="",$C10=""),"",B10*'MPTO_working_3-way'!$I9)</f>
        <v>3.2317361464158614</v>
      </c>
      <c r="G10" s="22">
        <f>IF(OR($A10="",$B10="",$C10=""),"",C10*'MPTO_working_3-way'!$I9)</f>
        <v>2.9013350068461889</v>
      </c>
      <c r="H10" s="17">
        <f>IF(OR($A10="",$B10="",$C10=""),"",'MPTO_working_3-way'!E9)</f>
        <v>2.8876001350768243</v>
      </c>
      <c r="I10" s="21">
        <f>IF(OR($A10="",$B10="",$C10=""),"",'MPTO_working_3-way'!F9)</f>
        <v>3.2398706516619789</v>
      </c>
      <c r="J10" s="22">
        <f>IF(OR($A10="",$B10="",$C10=""),"",'MPTO_working_3-way'!G9)</f>
        <v>2.8982368268060696</v>
      </c>
      <c r="K10" s="17">
        <f>IF(OR($A10="",$B10="",$C10=""),"",'OddsRatio_working_3-way'!H9)</f>
        <v>2.8893319746561019</v>
      </c>
      <c r="L10" s="21">
        <f>IF(OR($A10="",$B10="",$C10=""),"",'OddsRatio_working_3-way'!I9)</f>
        <v>3.2357095033430543</v>
      </c>
      <c r="M10" s="22">
        <f>IF(OR($A10="",$B10="",$C10=""),"",'OddsRatio_working_3-way'!J9)</f>
        <v>2.8998282634041912</v>
      </c>
      <c r="N10" s="23">
        <f t="shared" si="16"/>
        <v>34.589987926362618</v>
      </c>
      <c r="O10" s="24">
        <f t="shared" si="17"/>
        <v>30.943120189717355</v>
      </c>
      <c r="P10" s="24">
        <f t="shared" si="18"/>
        <v>34.466891883920034</v>
      </c>
      <c r="Q10" t="s">
        <v>250</v>
      </c>
      <c r="R10" t="s">
        <v>262</v>
      </c>
      <c r="S10" t="s">
        <v>439</v>
      </c>
      <c r="T10" s="35">
        <v>100</v>
      </c>
      <c r="U10" s="35">
        <f t="shared" si="19"/>
        <v>53.488372093023258</v>
      </c>
      <c r="V10" s="35">
        <f t="shared" si="20"/>
        <v>66.101694915254228</v>
      </c>
      <c r="W10" s="35">
        <f t="shared" si="21"/>
        <v>76.958525345622121</v>
      </c>
      <c r="X10" s="35">
        <f t="shared" si="22"/>
        <v>56.939779739123644</v>
      </c>
      <c r="Y10" s="35">
        <f t="shared" si="23"/>
        <v>69.553102561354635</v>
      </c>
      <c r="Z10" s="35">
        <f t="shared" si="24"/>
        <v>80.409932991722499</v>
      </c>
      <c r="AA10" s="35">
        <f t="shared" si="25"/>
        <v>-3.4514076461003853</v>
      </c>
      <c r="AB10" s="35">
        <f t="shared" si="26"/>
        <v>-3.4514076461004066</v>
      </c>
      <c r="AC10" s="35">
        <f t="shared" si="27"/>
        <v>-3.4514076461003782</v>
      </c>
      <c r="AF10">
        <v>2.35</v>
      </c>
      <c r="AG10">
        <v>1.63</v>
      </c>
      <c r="AJ10" t="s">
        <v>381</v>
      </c>
    </row>
    <row r="11" spans="1:36" ht="15" x14ac:dyDescent="0.25">
      <c r="A11">
        <v>2.15</v>
      </c>
      <c r="B11">
        <v>2.95</v>
      </c>
      <c r="C11">
        <v>4.34</v>
      </c>
      <c r="D11" s="20">
        <f t="shared" si="3"/>
        <v>3.4514076461003906E-2</v>
      </c>
      <c r="E11" s="17">
        <f>IF(OR($A11="",$B11="",$C11=""),"",A11*'MPTO_working_3-way'!$I10)</f>
        <v>2.2242052643911583</v>
      </c>
      <c r="F11" s="21">
        <f>IF(OR($A11="",$B11="",$C11=""),"",B11*'MPTO_working_3-way'!$I10)</f>
        <v>3.0518165255599619</v>
      </c>
      <c r="G11" s="22">
        <f>IF(OR($A11="",$B11="",$C11=""),"",C11*'MPTO_working_3-way'!$I10)</f>
        <v>4.4897910918407566</v>
      </c>
      <c r="H11" s="17">
        <f>IF(OR($A11="",$B11="",$C11=""),"",'MPTO_working_3-way'!E10)</f>
        <v>2.2045292246579256</v>
      </c>
      <c r="I11" s="21">
        <f>IF(OR($A11="",$B11="",$C11=""),"",'MPTO_working_3-way'!F10)</f>
        <v>3.0536368998204715</v>
      </c>
      <c r="J11" s="22">
        <f>IF(OR($A11="",$B11="",$C11=""),"",'MPTO_working_3-way'!G10)</f>
        <v>4.5680862068488644</v>
      </c>
      <c r="K11" s="17">
        <f>IF(OR($A11="",$B11="",$C11=""),"",'OddsRatio_working_3-way'!H10)</f>
        <v>2.2131998846918641</v>
      </c>
      <c r="L11" s="21">
        <f>IF(OR($A11="",$B11="",$C11=""),"",'OddsRatio_working_3-way'!I10)</f>
        <v>3.0571650218688129</v>
      </c>
      <c r="M11" s="22">
        <f>IF(OR($A11="",$B11="",$C11=""),"",'OddsRatio_working_3-way'!J10)</f>
        <v>4.5235544477137601</v>
      </c>
      <c r="N11" s="23">
        <f t="shared" si="16"/>
        <v>44.959879198637474</v>
      </c>
      <c r="O11" s="24">
        <f t="shared" si="17"/>
        <v>32.767369585447646</v>
      </c>
      <c r="P11" s="24">
        <f t="shared" si="18"/>
        <v>22.272751215914877</v>
      </c>
      <c r="Q11" t="s">
        <v>256</v>
      </c>
      <c r="R11" t="s">
        <v>252</v>
      </c>
      <c r="S11" t="s">
        <v>439</v>
      </c>
      <c r="T11" s="35">
        <v>100</v>
      </c>
      <c r="U11" s="35">
        <f t="shared" si="19"/>
        <v>55.55555555555555</v>
      </c>
      <c r="V11" s="35">
        <f t="shared" si="20"/>
        <v>70.059880239520965</v>
      </c>
      <c r="W11" s="35">
        <f t="shared" si="21"/>
        <v>70.930232558139537</v>
      </c>
      <c r="X11" s="35">
        <f t="shared" si="22"/>
        <v>59.009887202339506</v>
      </c>
      <c r="Y11" s="35">
        <f t="shared" si="23"/>
        <v>73.514211886304921</v>
      </c>
      <c r="Z11" s="35">
        <f t="shared" si="24"/>
        <v>74.384564204923493</v>
      </c>
      <c r="AA11" s="35">
        <f t="shared" si="25"/>
        <v>-3.454331646783956</v>
      </c>
      <c r="AB11" s="35">
        <f t="shared" si="26"/>
        <v>-3.454331646783956</v>
      </c>
      <c r="AC11" s="35">
        <f t="shared" si="27"/>
        <v>-3.454331646783956</v>
      </c>
      <c r="AF11">
        <v>2.69</v>
      </c>
      <c r="AG11">
        <v>1.5</v>
      </c>
      <c r="AJ11" t="s">
        <v>381</v>
      </c>
    </row>
    <row r="12" spans="1:36" ht="15" x14ac:dyDescent="0.25">
      <c r="A12">
        <v>2.25</v>
      </c>
      <c r="B12">
        <v>3.34</v>
      </c>
      <c r="C12">
        <v>3.44</v>
      </c>
      <c r="D12" s="20">
        <f t="shared" si="3"/>
        <v>3.454331646783948E-2</v>
      </c>
      <c r="E12" s="17">
        <f>IF(OR($A12="",$B12="",$C12=""),"",A12*'MPTO_working_3-way'!$I11)</f>
        <v>2.3277224620526389</v>
      </c>
      <c r="F12" s="21">
        <f>IF(OR($A12="",$B12="",$C12=""),"",B12*'MPTO_working_3-way'!$I11)</f>
        <v>3.4553746770025837</v>
      </c>
      <c r="G12" s="22">
        <f>IF(OR($A12="",$B12="",$C12=""),"",C12*'MPTO_working_3-way'!$I11)</f>
        <v>3.5588290086493677</v>
      </c>
      <c r="H12" s="17">
        <f>IF(OR($A12="",$B12="",$C12=""),"",'MPTO_working_3-way'!E11)</f>
        <v>2.309842207780604</v>
      </c>
      <c r="I12" s="21">
        <f>IF(OR($A12="",$B12="",$C12=""),"",'MPTO_working_3-way'!F11)</f>
        <v>3.4735880324271058</v>
      </c>
      <c r="J12" s="22">
        <f>IF(OR($A12="",$B12="",$C12=""),"",'MPTO_working_3-way'!G11)</f>
        <v>3.5818769628671716</v>
      </c>
      <c r="K12" s="17">
        <f>IF(OR($A12="",$B12="",$C12=""),"",'OddsRatio_working_3-way'!H11)</f>
        <v>2.3174202804913815</v>
      </c>
      <c r="L12" s="21">
        <f>IF(OR($A12="",$B12="",$C12=""),"",'OddsRatio_working_3-way'!I11)</f>
        <v>3.4662107650798641</v>
      </c>
      <c r="M12" s="22">
        <f>IF(OR($A12="",$B12="",$C12=""),"",'OddsRatio_working_3-way'!J11)</f>
        <v>3.5716043875191761</v>
      </c>
      <c r="N12" s="23">
        <f t="shared" si="16"/>
        <v>42.960448090455643</v>
      </c>
      <c r="O12" s="24">
        <f t="shared" si="17"/>
        <v>28.940421617821915</v>
      </c>
      <c r="P12" s="24">
        <f t="shared" si="18"/>
        <v>28.099130291722439</v>
      </c>
      <c r="Q12" t="s">
        <v>363</v>
      </c>
      <c r="R12" t="s">
        <v>257</v>
      </c>
      <c r="S12" t="s">
        <v>439</v>
      </c>
      <c r="T12" s="35">
        <v>100</v>
      </c>
      <c r="U12" s="35">
        <f t="shared" si="19"/>
        <v>68.35443037974683</v>
      </c>
      <c r="V12" s="35">
        <f t="shared" si="20"/>
        <v>66.777408637873762</v>
      </c>
      <c r="W12" s="35">
        <f t="shared" si="21"/>
        <v>61.538461538461533</v>
      </c>
      <c r="X12" s="35">
        <f t="shared" si="22"/>
        <v>71.684129823664705</v>
      </c>
      <c r="Y12" s="35">
        <f t="shared" si="23"/>
        <v>70.107108081791608</v>
      </c>
      <c r="Z12" s="35">
        <f t="shared" si="24"/>
        <v>64.868160982379408</v>
      </c>
      <c r="AA12" s="35">
        <f t="shared" si="25"/>
        <v>-3.3296994439178746</v>
      </c>
      <c r="AB12" s="35">
        <f t="shared" si="26"/>
        <v>-3.3296994439178462</v>
      </c>
      <c r="AC12" s="35">
        <f t="shared" si="27"/>
        <v>-3.3296994439178746</v>
      </c>
      <c r="AF12">
        <v>2.23</v>
      </c>
      <c r="AG12">
        <v>1.69</v>
      </c>
      <c r="AJ12" t="s">
        <v>381</v>
      </c>
    </row>
    <row r="13" spans="1:36" ht="15" x14ac:dyDescent="0.25">
      <c r="A13">
        <v>3.16</v>
      </c>
      <c r="B13">
        <v>3.01</v>
      </c>
      <c r="C13">
        <v>2.6</v>
      </c>
      <c r="D13" s="20">
        <f t="shared" si="3"/>
        <v>3.3296994439178551E-2</v>
      </c>
      <c r="E13" s="17">
        <f>IF(OR($A13="",$B13="",$C13=""),"",A13*'MPTO_working_3-way'!$I12)</f>
        <v>3.2652185024278042</v>
      </c>
      <c r="F13" s="21">
        <f>IF(OR($A13="",$B13="",$C13=""),"",B13*'MPTO_working_3-way'!$I12)</f>
        <v>3.1102239532619271</v>
      </c>
      <c r="G13" s="22">
        <f>IF(OR($A13="",$B13="",$C13=""),"",C13*'MPTO_working_3-way'!$I12)</f>
        <v>2.6865721855418645</v>
      </c>
      <c r="H13" s="17">
        <f>IF(OR($A13="",$B13="",$C13=""),"",'MPTO_working_3-way'!E12)</f>
        <v>3.2748585715193754</v>
      </c>
      <c r="I13" s="21">
        <f>IF(OR($A13="",$B13="",$C13=""),"",'MPTO_working_3-way'!F12)</f>
        <v>3.1140335855100778</v>
      </c>
      <c r="J13" s="22">
        <f>IF(OR($A13="",$B13="",$C13=""),"",'MPTO_working_3-way'!G12)</f>
        <v>2.6772587126723479</v>
      </c>
      <c r="K13" s="17">
        <f>IF(OR($A13="",$B13="",$C13=""),"",'OddsRatio_working_3-way'!H12)</f>
        <v>3.2701300521924863</v>
      </c>
      <c r="L13" s="21">
        <f>IF(OR($A13="",$B13="",$C13=""),"",'OddsRatio_working_3-way'!I12)</f>
        <v>3.1124821319013409</v>
      </c>
      <c r="M13" s="22">
        <f>IF(OR($A13="",$B13="",$C13=""),"",'OddsRatio_working_3-way'!J12)</f>
        <v>2.681577816438879</v>
      </c>
      <c r="N13" s="23">
        <f t="shared" si="16"/>
        <v>30.625821802016162</v>
      </c>
      <c r="O13" s="24">
        <f t="shared" si="17"/>
        <v>32.152025546302681</v>
      </c>
      <c r="P13" s="24">
        <f t="shared" si="18"/>
        <v>37.222152651681171</v>
      </c>
      <c r="Q13" t="s">
        <v>253</v>
      </c>
      <c r="R13" t="s">
        <v>259</v>
      </c>
      <c r="S13" t="s">
        <v>439</v>
      </c>
      <c r="T13" s="35">
        <v>100</v>
      </c>
      <c r="U13" s="35">
        <f t="shared" si="19"/>
        <v>79.338842975206617</v>
      </c>
      <c r="V13" s="35">
        <f t="shared" si="20"/>
        <v>73.262032085561486</v>
      </c>
      <c r="W13" s="35">
        <f t="shared" si="21"/>
        <v>43.820224719101127</v>
      </c>
      <c r="X13" s="35">
        <f t="shared" si="22"/>
        <v>82.91774319533738</v>
      </c>
      <c r="Y13" s="35">
        <f t="shared" si="23"/>
        <v>76.840932305692263</v>
      </c>
      <c r="Z13" s="35">
        <f t="shared" si="24"/>
        <v>47.399124939231882</v>
      </c>
      <c r="AA13" s="35">
        <f t="shared" si="25"/>
        <v>-3.5789002201307625</v>
      </c>
      <c r="AB13" s="35">
        <f t="shared" si="26"/>
        <v>-3.5789002201307767</v>
      </c>
      <c r="AC13" s="35">
        <f t="shared" si="27"/>
        <v>-3.5789002201307554</v>
      </c>
      <c r="AF13">
        <v>2.54</v>
      </c>
      <c r="AG13">
        <v>1.55</v>
      </c>
      <c r="AJ13" t="s">
        <v>381</v>
      </c>
    </row>
    <row r="14" spans="1:36" ht="15" x14ac:dyDescent="0.25">
      <c r="A14">
        <v>4.84</v>
      </c>
      <c r="B14">
        <v>3.74</v>
      </c>
      <c r="C14">
        <v>1.78</v>
      </c>
      <c r="D14" s="20">
        <f t="shared" si="3"/>
        <v>3.5789002201307651E-2</v>
      </c>
      <c r="E14" s="17">
        <f>IF(OR($A14="",$B14="",$C14=""),"",A14*'MPTO_working_3-way'!$I13)</f>
        <v>5.013218770654329</v>
      </c>
      <c r="F14" s="21">
        <f>IF(OR($A14="",$B14="",$C14=""),"",B14*'MPTO_working_3-way'!$I13)</f>
        <v>3.8738508682328909</v>
      </c>
      <c r="G14" s="22">
        <f>IF(OR($A14="",$B14="",$C14=""),"",C14*'MPTO_working_3-way'!$I13)</f>
        <v>1.8437044239183276</v>
      </c>
      <c r="H14" s="17">
        <f>IF(OR($A14="",$B14="",$C14=""),"",'MPTO_working_3-way'!E13)</f>
        <v>5.1365842709239358</v>
      </c>
      <c r="I14" s="21">
        <f>IF(OR($A14="",$B14="",$C14=""),"",'MPTO_working_3-way'!F13)</f>
        <v>3.9146602232391055</v>
      </c>
      <c r="J14" s="22">
        <f>IF(OR($A14="",$B14="",$C14=""),"",'MPTO_working_3-way'!G13)</f>
        <v>1.8186180040927422</v>
      </c>
      <c r="K14" s="17">
        <f>IF(OR($A14="",$B14="",$C14=""),"",'OddsRatio_working_3-way'!H13)</f>
        <v>5.0755190166154058</v>
      </c>
      <c r="L14" s="21">
        <f>IF(OR($A14="",$B14="",$C14=""),"",'OddsRatio_working_3-way'!I13)</f>
        <v>3.9080526316474518</v>
      </c>
      <c r="M14" s="22">
        <f>IF(OR($A14="",$B14="",$C14=""),"",'OddsRatio_working_3-way'!J13)</f>
        <v>1.8278398002500038</v>
      </c>
      <c r="N14" s="23">
        <f t="shared" si="16"/>
        <v>19.947264337508241</v>
      </c>
      <c r="O14" s="24">
        <f t="shared" si="17"/>
        <v>25.814106789716547</v>
      </c>
      <c r="P14" s="24">
        <f t="shared" si="18"/>
        <v>54.238628872775216</v>
      </c>
      <c r="Q14" t="s">
        <v>255</v>
      </c>
      <c r="R14" t="s">
        <v>258</v>
      </c>
      <c r="S14" t="s">
        <v>439</v>
      </c>
      <c r="T14" s="35">
        <v>100</v>
      </c>
      <c r="U14" s="35">
        <f t="shared" si="19"/>
        <v>77.827050997782706</v>
      </c>
      <c r="V14" s="35">
        <f t="shared" si="20"/>
        <v>65.156794425087099</v>
      </c>
      <c r="W14" s="35">
        <f t="shared" si="21"/>
        <v>53.703703703703695</v>
      </c>
      <c r="X14" s="35">
        <f t="shared" si="22"/>
        <v>81.139501871209177</v>
      </c>
      <c r="Y14" s="35">
        <f t="shared" si="23"/>
        <v>68.469245298513599</v>
      </c>
      <c r="Z14" s="35">
        <f t="shared" si="24"/>
        <v>57.016154577130187</v>
      </c>
      <c r="AA14" s="35">
        <f t="shared" si="25"/>
        <v>-3.3124508734264708</v>
      </c>
      <c r="AB14" s="35">
        <f t="shared" si="26"/>
        <v>-3.3124508734264992</v>
      </c>
      <c r="AC14" s="35">
        <f t="shared" si="27"/>
        <v>-3.3124508734264921</v>
      </c>
      <c r="AF14">
        <v>2.11</v>
      </c>
      <c r="AG14">
        <v>1.77</v>
      </c>
      <c r="AJ14" t="s">
        <v>381</v>
      </c>
    </row>
    <row r="15" spans="1:36" ht="15" x14ac:dyDescent="0.25">
      <c r="A15">
        <v>4.51</v>
      </c>
      <c r="B15">
        <v>2.87</v>
      </c>
      <c r="C15">
        <v>2.16</v>
      </c>
      <c r="D15" s="20">
        <f t="shared" si="3"/>
        <v>3.3124508734264868E-2</v>
      </c>
      <c r="E15" s="17">
        <f>IF(OR($A15="",$B15="",$C15=""),"",A15*'MPTO_working_3-way'!$I14)</f>
        <v>4.659391534391534</v>
      </c>
      <c r="F15" s="21">
        <f>IF(OR($A15="",$B15="",$C15=""),"",B15*'MPTO_working_3-way'!$I14)</f>
        <v>2.9650673400673404</v>
      </c>
      <c r="G15" s="22">
        <f>IF(OR($A15="",$B15="",$C15=""),"",C15*'MPTO_working_3-way'!$I14)</f>
        <v>2.2315489388660121</v>
      </c>
      <c r="H15" s="17">
        <f>IF(OR($A15="",$B15="",$C15=""),"",'MPTO_working_3-way'!E14)</f>
        <v>4.7463550898814884</v>
      </c>
      <c r="I15" s="21">
        <f>IF(OR($A15="",$B15="",$C15=""),"",'MPTO_working_3-way'!F14)</f>
        <v>2.963924127659328</v>
      </c>
      <c r="J15" s="22">
        <f>IF(OR($A15="",$B15="",$C15=""),"",'MPTO_working_3-way'!G14)</f>
        <v>2.2127738742168841</v>
      </c>
      <c r="K15" s="17">
        <f>IF(OR($A15="",$B15="",$C15=""),"",'OddsRatio_working_3-way'!H14)</f>
        <v>4.6954363794017402</v>
      </c>
      <c r="L15" s="21">
        <f>IF(OR($A15="",$B15="",$C15=""),"",'OddsRatio_working_3-way'!I14)</f>
        <v>2.9687937405929503</v>
      </c>
      <c r="M15" s="22">
        <f>IF(OR($A15="",$B15="",$C15=""),"",'OddsRatio_working_3-way'!J14)</f>
        <v>2.2212838176940224</v>
      </c>
      <c r="N15" s="23">
        <f t="shared" si="16"/>
        <v>21.462029808374737</v>
      </c>
      <c r="O15" s="24">
        <f t="shared" si="17"/>
        <v>33.726046841731723</v>
      </c>
      <c r="P15" s="24">
        <f t="shared" si="18"/>
        <v>44.81192334989354</v>
      </c>
      <c r="Q15" t="s">
        <v>261</v>
      </c>
      <c r="R15" t="s">
        <v>364</v>
      </c>
      <c r="S15" t="s">
        <v>439</v>
      </c>
      <c r="T15" s="35">
        <v>100</v>
      </c>
      <c r="U15" s="35">
        <f t="shared" si="19"/>
        <v>39.024390243902438</v>
      </c>
      <c r="V15" s="35">
        <f t="shared" si="20"/>
        <v>74.093264248704671</v>
      </c>
      <c r="W15" s="35">
        <f t="shared" si="21"/>
        <v>83.739837398373979</v>
      </c>
      <c r="X15" s="35">
        <f t="shared" si="22"/>
        <v>42.166898352921358</v>
      </c>
      <c r="Y15" s="35">
        <f t="shared" si="23"/>
        <v>77.235772357723576</v>
      </c>
      <c r="Z15" s="35">
        <f t="shared" si="24"/>
        <v>86.882345507392898</v>
      </c>
      <c r="AA15" s="35">
        <f t="shared" si="25"/>
        <v>-3.1425081090189195</v>
      </c>
      <c r="AB15" s="35">
        <f t="shared" si="26"/>
        <v>-3.1425081090189053</v>
      </c>
      <c r="AC15" s="35">
        <f t="shared" si="27"/>
        <v>-3.1425081090189195</v>
      </c>
      <c r="AF15">
        <v>3.12</v>
      </c>
      <c r="AG15">
        <v>1.38</v>
      </c>
      <c r="AJ15" t="s">
        <v>381</v>
      </c>
    </row>
    <row r="16" spans="1:36" ht="15" x14ac:dyDescent="0.25">
      <c r="A16">
        <v>1.64</v>
      </c>
      <c r="B16">
        <v>3.86</v>
      </c>
      <c r="C16">
        <v>6.15</v>
      </c>
      <c r="D16" s="20">
        <f t="shared" si="3"/>
        <v>3.1425081090189266E-2</v>
      </c>
      <c r="E16" s="17">
        <f>IF(OR($A16="",$B16="",$C16=""),"",A16*'MPTO_working_3-way'!$I15)</f>
        <v>1.6915371329879103</v>
      </c>
      <c r="F16" s="21">
        <f>IF(OR($A16="",$B16="",$C16=""),"",B16*'MPTO_working_3-way'!$I15)</f>
        <v>3.9813008130081307</v>
      </c>
      <c r="G16" s="22">
        <f>IF(OR($A16="",$B16="",$C16=""),"",C16*'MPTO_working_3-way'!$I15)</f>
        <v>6.3432642487046644</v>
      </c>
      <c r="H16" s="17">
        <f>IF(OR($A16="",$B16="",$C16=""),"",'MPTO_working_3-way'!E15)</f>
        <v>1.6686660887087326</v>
      </c>
      <c r="I16" s="21">
        <f>IF(OR($A16="",$B16="",$C16=""),"",'MPTO_working_3-way'!F15)</f>
        <v>4.0226502485314066</v>
      </c>
      <c r="J16" s="22">
        <f>IF(OR($A16="",$B16="",$C16=""),"",'MPTO_working_3-way'!G15)</f>
        <v>6.5734724016983597</v>
      </c>
      <c r="K16" s="17">
        <f>IF(OR($A16="",$B16="",$C16=""),"",'OddsRatio_working_3-way'!H15)</f>
        <v>1.6767844455970877</v>
      </c>
      <c r="L16" s="21">
        <f>IF(OR($A16="",$B16="",$C16=""),"",'OddsRatio_working_3-way'!I15)</f>
        <v>4.0243804912619847</v>
      </c>
      <c r="M16" s="22">
        <f>IF(OR($A16="",$B16="",$C16=""),"",'OddsRatio_working_3-way'!J15)</f>
        <v>6.445999835664062</v>
      </c>
      <c r="N16" s="23">
        <f t="shared" si="16"/>
        <v>59.117827241168051</v>
      </c>
      <c r="O16" s="24">
        <f t="shared" si="17"/>
        <v>25.117418827853783</v>
      </c>
      <c r="P16" s="24">
        <f t="shared" si="18"/>
        <v>15.764753930978149</v>
      </c>
      <c r="Q16" t="s">
        <v>407</v>
      </c>
      <c r="R16" t="s">
        <v>345</v>
      </c>
      <c r="S16" t="s">
        <v>439</v>
      </c>
      <c r="T16" s="35">
        <v>100</v>
      </c>
      <c r="U16" s="35">
        <f t="shared" si="19"/>
        <v>51.219512195121943</v>
      </c>
      <c r="V16" s="35">
        <f t="shared" si="20"/>
        <v>71.098265895953759</v>
      </c>
      <c r="W16" s="35">
        <f t="shared" si="21"/>
        <v>74.811083123425689</v>
      </c>
      <c r="X16" s="35">
        <f t="shared" si="22"/>
        <v>54.090650980620559</v>
      </c>
      <c r="Y16" s="35">
        <f t="shared" si="23"/>
        <v>73.96940468145236</v>
      </c>
      <c r="Z16" s="35">
        <f t="shared" si="24"/>
        <v>77.682221908924305</v>
      </c>
      <c r="AA16" s="35">
        <f t="shared" si="25"/>
        <v>-2.8711387854986157</v>
      </c>
      <c r="AB16" s="35">
        <f t="shared" si="26"/>
        <v>-2.8711387854986015</v>
      </c>
      <c r="AC16" s="35">
        <f t="shared" si="27"/>
        <v>-2.8711387854986157</v>
      </c>
      <c r="AF16">
        <v>2.14</v>
      </c>
      <c r="AG16">
        <v>1.76</v>
      </c>
      <c r="AJ16" t="s">
        <v>384</v>
      </c>
    </row>
    <row r="17" spans="1:36" ht="15" x14ac:dyDescent="0.25">
      <c r="A17">
        <v>2.0499999999999998</v>
      </c>
      <c r="B17">
        <v>3.46</v>
      </c>
      <c r="C17">
        <v>3.97</v>
      </c>
      <c r="D17" s="20">
        <f t="shared" si="3"/>
        <v>2.8711387854986059E-2</v>
      </c>
      <c r="E17" s="17">
        <f>IF(OR($A17="",$B17="",$C17=""),"",A17*'MPTO_working_3-way'!$I16)</f>
        <v>2.1088583451027212</v>
      </c>
      <c r="F17" s="21">
        <f>IF(OR($A17="",$B17="",$C17=""),"",B17*'MPTO_working_3-way'!$I16)</f>
        <v>3.5593414019782519</v>
      </c>
      <c r="G17" s="22">
        <f>IF(OR($A17="",$B17="",$C17=""),"",C17*'MPTO_working_3-way'!$I16)</f>
        <v>4.0839842097842949</v>
      </c>
      <c r="H17" s="17">
        <f>IF(OR($A17="",$B17="",$C17=""),"",'MPTO_working_3-way'!E16)</f>
        <v>2.0910247521603282</v>
      </c>
      <c r="I17" s="21">
        <f>IF(OR($A17="",$B17="",$C17=""),"",'MPTO_working_3-way'!F16)</f>
        <v>3.5784976581108747</v>
      </c>
      <c r="J17" s="22">
        <f>IF(OR($A17="",$B17="",$C17=""),"",'MPTO_working_3-way'!G16)</f>
        <v>4.1267965478143926</v>
      </c>
      <c r="K17" s="17">
        <f>IF(OR($A17="",$B17="",$C17=""),"",'OddsRatio_working_3-way'!H16)</f>
        <v>2.0982133072280007</v>
      </c>
      <c r="L17" s="21">
        <f>IF(OR($A17="",$B17="",$C17=""),"",'OddsRatio_working_3-way'!I16)</f>
        <v>3.5729568912198881</v>
      </c>
      <c r="M17" s="22">
        <f>IF(OR($A17="",$B17="",$C17=""),"",'OddsRatio_working_3-way'!J16)</f>
        <v>4.1063747833020603</v>
      </c>
      <c r="N17" s="23">
        <f t="shared" si="16"/>
        <v>47.41902187608958</v>
      </c>
      <c r="O17" s="24">
        <f t="shared" si="17"/>
        <v>28.0950852156022</v>
      </c>
      <c r="P17" s="24">
        <f t="shared" si="18"/>
        <v>24.485892908308216</v>
      </c>
      <c r="Q17" t="s">
        <v>288</v>
      </c>
      <c r="R17" t="s">
        <v>285</v>
      </c>
      <c r="S17" t="s">
        <v>439</v>
      </c>
      <c r="T17" s="35">
        <v>100</v>
      </c>
      <c r="U17" s="35">
        <f t="shared" si="19"/>
        <v>45.945945945945937</v>
      </c>
      <c r="V17" s="35">
        <f t="shared" si="20"/>
        <v>70.501474926253692</v>
      </c>
      <c r="W17" s="35">
        <f t="shared" si="21"/>
        <v>78.632478632478637</v>
      </c>
      <c r="X17" s="35">
        <f t="shared" si="22"/>
        <v>50.866046441267684</v>
      </c>
      <c r="Y17" s="35">
        <f t="shared" si="23"/>
        <v>75.421575421575412</v>
      </c>
      <c r="Z17" s="35">
        <f t="shared" si="24"/>
        <v>83.552579127800357</v>
      </c>
      <c r="AA17" s="35">
        <f t="shared" si="25"/>
        <v>-4.9201004953217478</v>
      </c>
      <c r="AB17" s="35">
        <f t="shared" si="26"/>
        <v>-4.9201004953217193</v>
      </c>
      <c r="AC17" s="35">
        <f t="shared" si="27"/>
        <v>-4.9201004953217193</v>
      </c>
      <c r="AF17">
        <v>2.0099999999999998</v>
      </c>
      <c r="AG17">
        <v>1.88</v>
      </c>
      <c r="AJ17" t="s">
        <v>378</v>
      </c>
    </row>
    <row r="18" spans="1:36" ht="15" x14ac:dyDescent="0.25">
      <c r="A18">
        <v>1.85</v>
      </c>
      <c r="B18">
        <v>3.39</v>
      </c>
      <c r="C18">
        <v>4.68</v>
      </c>
      <c r="D18" s="20">
        <f t="shared" si="3"/>
        <v>4.9201004953217442E-2</v>
      </c>
      <c r="E18" s="17">
        <f>IF(OR($A18="",$B18="",$C18=""),"",A18*'MPTO_working_3-way'!$I17)</f>
        <v>1.9410218591634523</v>
      </c>
      <c r="F18" s="21">
        <f>IF(OR($A18="",$B18="",$C18=""),"",B18*'MPTO_working_3-way'!$I17)</f>
        <v>3.5567914067914073</v>
      </c>
      <c r="G18" s="22">
        <f>IF(OR($A18="",$B18="",$C18=""),"",C18*'MPTO_working_3-way'!$I17)</f>
        <v>4.9102607031810575</v>
      </c>
      <c r="H18" s="17">
        <f>IF(OR($A18="",$B18="",$C18=""),"",'MPTO_working_3-way'!E17)</f>
        <v>1.9078864574774572</v>
      </c>
      <c r="I18" s="21">
        <f>IF(OR($A18="",$B18="",$C18=""),"",'MPTO_working_3-way'!F17)</f>
        <v>3.5895697988415782</v>
      </c>
      <c r="J18" s="22">
        <f>IF(OR($A18="",$B18="",$C18=""),"",'MPTO_working_3-way'!G17)</f>
        <v>5.0690691416787859</v>
      </c>
      <c r="K18" s="17">
        <f>IF(OR($A18="",$B18="",$C18=""),"",'OddsRatio_working_3-way'!H17)</f>
        <v>1.920469154793643</v>
      </c>
      <c r="L18" s="21">
        <f>IF(OR($A18="",$B18="",$C18=""),"",'OddsRatio_working_3-way'!I17)</f>
        <v>3.588142682302125</v>
      </c>
      <c r="M18" s="22">
        <f>IF(OR($A18="",$B18="",$C18=""),"",'OddsRatio_working_3-way'!J17)</f>
        <v>4.9850899878124766</v>
      </c>
      <c r="N18" s="23">
        <f t="shared" si="16"/>
        <v>51.519254936726121</v>
      </c>
      <c r="O18" s="24">
        <f t="shared" si="17"/>
        <v>28.115227620337262</v>
      </c>
      <c r="P18" s="24">
        <f t="shared" si="18"/>
        <v>20.365517442936611</v>
      </c>
      <c r="Q18" t="s">
        <v>128</v>
      </c>
      <c r="R18" t="s">
        <v>126</v>
      </c>
      <c r="S18" t="s">
        <v>439</v>
      </c>
      <c r="T18" s="35">
        <v>100</v>
      </c>
      <c r="U18" s="35">
        <f t="shared" si="19"/>
        <v>61.538461538461533</v>
      </c>
      <c r="V18" s="35">
        <f t="shared" si="20"/>
        <v>71.910112359550567</v>
      </c>
      <c r="W18" s="35">
        <f t="shared" si="21"/>
        <v>58.677685950413228</v>
      </c>
      <c r="X18" s="35">
        <f t="shared" si="22"/>
        <v>69.412201690036213</v>
      </c>
      <c r="Y18" s="35">
        <f t="shared" si="23"/>
        <v>79.783852511125232</v>
      </c>
      <c r="Z18" s="35">
        <f t="shared" si="24"/>
        <v>66.5514261019879</v>
      </c>
      <c r="AA18" s="35">
        <f t="shared" si="25"/>
        <v>-7.8737401515746797</v>
      </c>
      <c r="AB18" s="35">
        <f t="shared" si="26"/>
        <v>-7.8737401515746654</v>
      </c>
      <c r="AC18" s="35">
        <f t="shared" si="27"/>
        <v>-7.8737401515746726</v>
      </c>
      <c r="AF18">
        <v>2.39</v>
      </c>
      <c r="AG18">
        <v>1.59</v>
      </c>
      <c r="AJ18" t="s">
        <v>165</v>
      </c>
    </row>
    <row r="19" spans="1:36" ht="15" x14ac:dyDescent="0.25">
      <c r="A19">
        <v>2.6</v>
      </c>
      <c r="B19">
        <v>3.56</v>
      </c>
      <c r="C19">
        <v>2.42</v>
      </c>
      <c r="D19" s="20">
        <f t="shared" si="3"/>
        <v>7.8737401515746708E-2</v>
      </c>
      <c r="E19" s="17">
        <f>IF(OR($A19="",$B19="",$C19=""),"",A19*'MPTO_working_3-way'!$I18)</f>
        <v>2.8047172439409414</v>
      </c>
      <c r="F19" s="21">
        <f>IF(OR($A19="",$B19="",$C19=""),"",B19*'MPTO_working_3-way'!$I18)</f>
        <v>3.8403051493960585</v>
      </c>
      <c r="G19" s="22">
        <f>IF(OR($A19="",$B19="",$C19=""),"",C19*'MPTO_working_3-way'!$I18)</f>
        <v>2.610544511668107</v>
      </c>
      <c r="H19" s="17">
        <f>IF(OR($A19="",$B19="",$C19=""),"",'MPTO_working_3-way'!E18)</f>
        <v>2.7904153821622195</v>
      </c>
      <c r="I19" s="21">
        <f>IF(OR($A19="",$B19="",$C19=""),"",'MPTO_working_3-way'!F18)</f>
        <v>3.9269111377066346</v>
      </c>
      <c r="J19" s="22">
        <f>IF(OR($A19="",$B19="",$C19=""),"",'MPTO_working_3-way'!G18)</f>
        <v>2.5841306367557388</v>
      </c>
      <c r="K19" s="17">
        <f>IF(OR($A19="",$B19="",$C19=""),"",'OddsRatio_working_3-way'!H18)</f>
        <v>2.7996179197727491</v>
      </c>
      <c r="L19" s="21">
        <f>IF(OR($A19="",$B19="",$C19=""),"",'OddsRatio_working_3-way'!I18)</f>
        <v>3.8793886716363968</v>
      </c>
      <c r="M19" s="22">
        <f>IF(OR($A19="",$B19="",$C19=""),"",'OddsRatio_working_3-way'!J18)</f>
        <v>2.5971609037983145</v>
      </c>
      <c r="N19" s="23">
        <f t="shared" si="16"/>
        <v>35.654217984372934</v>
      </c>
      <c r="O19" s="24">
        <f t="shared" si="17"/>
        <v>26.039597404317309</v>
      </c>
      <c r="P19" s="24">
        <f t="shared" si="18"/>
        <v>38.30618461130976</v>
      </c>
      <c r="Q19" t="s">
        <v>108</v>
      </c>
      <c r="R19" t="s">
        <v>144</v>
      </c>
      <c r="S19" t="s">
        <v>439</v>
      </c>
      <c r="T19" s="35">
        <v>100</v>
      </c>
      <c r="U19" s="35">
        <f t="shared" si="19"/>
        <v>54.545454545454554</v>
      </c>
      <c r="V19" s="35">
        <f t="shared" si="20"/>
        <v>67.532467532467535</v>
      </c>
      <c r="W19" s="35">
        <f t="shared" si="21"/>
        <v>75.124378109452735</v>
      </c>
      <c r="X19" s="35">
        <f t="shared" si="22"/>
        <v>57.34315435807973</v>
      </c>
      <c r="Y19" s="35">
        <f t="shared" si="23"/>
        <v>70.330167345092718</v>
      </c>
      <c r="Z19" s="35">
        <f t="shared" si="24"/>
        <v>77.922077922077932</v>
      </c>
      <c r="AA19" s="35">
        <f t="shared" si="25"/>
        <v>-2.7976998126251758</v>
      </c>
      <c r="AB19" s="35">
        <f t="shared" si="26"/>
        <v>-2.7976998126251829</v>
      </c>
      <c r="AC19" s="35">
        <f t="shared" si="27"/>
        <v>-2.7976998126251971</v>
      </c>
      <c r="AF19">
        <v>1.81</v>
      </c>
      <c r="AG19">
        <v>2.02</v>
      </c>
      <c r="AJ19" t="s">
        <v>100</v>
      </c>
    </row>
    <row r="20" spans="1:36" ht="15" x14ac:dyDescent="0.25">
      <c r="A20">
        <v>2.2000000000000002</v>
      </c>
      <c r="B20">
        <v>3.08</v>
      </c>
      <c r="C20">
        <v>4.0199999999999996</v>
      </c>
      <c r="D20" s="20">
        <f t="shared" si="3"/>
        <v>2.7976998126251873E-2</v>
      </c>
      <c r="E20" s="17">
        <f>IF(OR($A20="",$B20="",$C20=""),"",A20*'MPTO_working_3-way'!$I19)</f>
        <v>2.2615493958777542</v>
      </c>
      <c r="F20" s="21">
        <f>IF(OR($A20="",$B20="",$C20=""),"",B20*'MPTO_working_3-way'!$I19)</f>
        <v>3.1661691542288559</v>
      </c>
      <c r="G20" s="22">
        <f>IF(OR($A20="",$B20="",$C20=""),"",C20*'MPTO_working_3-way'!$I19)</f>
        <v>4.1324675324675324</v>
      </c>
      <c r="H20" s="17">
        <f>IF(OR($A20="",$B20="",$C20=""),"",'MPTO_working_3-way'!E19)</f>
        <v>2.2460816563467492</v>
      </c>
      <c r="I20" s="21">
        <f>IF(OR($A20="",$B20="",$C20=""),"",'MPTO_working_3-way'!F19)</f>
        <v>3.1710831853571917</v>
      </c>
      <c r="J20" s="22">
        <f>IF(OR($A20="",$B20="",$C20=""),"",'MPTO_working_3-way'!G19)</f>
        <v>4.1765764145003139</v>
      </c>
      <c r="K20" s="17">
        <f>IF(OR($A20="",$B20="",$C20=""),"",'OddsRatio_working_3-way'!H19)</f>
        <v>2.252790333898961</v>
      </c>
      <c r="L20" s="21">
        <f>IF(OR($A20="",$B20="",$C20=""),"",'OddsRatio_working_3-way'!I19)</f>
        <v>3.1715032454248657</v>
      </c>
      <c r="M20" s="22">
        <f>IF(OR($A20="",$B20="",$C20=""),"",'OddsRatio_working_3-way'!J19)</f>
        <v>4.1528556736457176</v>
      </c>
      <c r="N20" s="23">
        <f t="shared" si="16"/>
        <v>44.217473287240729</v>
      </c>
      <c r="O20" s="24">
        <f t="shared" si="17"/>
        <v>31.583909490886231</v>
      </c>
      <c r="P20" s="24">
        <f t="shared" si="18"/>
        <v>24.198617221873036</v>
      </c>
      <c r="Q20" t="s">
        <v>163</v>
      </c>
      <c r="R20" t="s">
        <v>110</v>
      </c>
      <c r="S20" t="s">
        <v>439</v>
      </c>
      <c r="T20" s="35">
        <v>100</v>
      </c>
      <c r="U20" s="35">
        <f t="shared" si="19"/>
        <v>82.547993019197207</v>
      </c>
      <c r="V20" s="35">
        <f t="shared" si="20"/>
        <v>76.958525345622121</v>
      </c>
      <c r="W20" s="35">
        <f t="shared" si="21"/>
        <v>37.5</v>
      </c>
      <c r="X20" s="35">
        <f t="shared" si="22"/>
        <v>85.541474654377879</v>
      </c>
      <c r="Y20" s="35">
        <f t="shared" si="23"/>
        <v>79.952006980802793</v>
      </c>
      <c r="Z20" s="35">
        <f t="shared" si="24"/>
        <v>40.493481635180672</v>
      </c>
      <c r="AA20" s="35">
        <f t="shared" si="25"/>
        <v>-2.9934816351806717</v>
      </c>
      <c r="AB20" s="35">
        <f t="shared" si="26"/>
        <v>-2.9934816351806717</v>
      </c>
      <c r="AC20" s="35">
        <f t="shared" si="27"/>
        <v>-2.9934816351806717</v>
      </c>
      <c r="AF20">
        <v>2.4500000000000002</v>
      </c>
      <c r="AG20">
        <v>1.6</v>
      </c>
      <c r="AJ20" t="s">
        <v>166</v>
      </c>
    </row>
    <row r="21" spans="1:36" ht="15" x14ac:dyDescent="0.25">
      <c r="A21">
        <v>5.73</v>
      </c>
      <c r="B21">
        <v>4.34</v>
      </c>
      <c r="C21">
        <v>1.6</v>
      </c>
      <c r="D21" s="20">
        <f t="shared" si="3"/>
        <v>2.9934816351806726E-2</v>
      </c>
      <c r="E21" s="17">
        <f>IF(OR($A21="",$B21="",$C21=""),"",A21*'MPTO_working_3-way'!$I20)</f>
        <v>5.901526497695853</v>
      </c>
      <c r="F21" s="21">
        <f>IF(OR($A21="",$B21="",$C21=""),"",B21*'MPTO_working_3-way'!$I20)</f>
        <v>4.469917102966841</v>
      </c>
      <c r="G21" s="22">
        <f>IF(OR($A21="",$B21="",$C21=""),"",C21*'MPTO_working_3-way'!$I20)</f>
        <v>1.6478957061628909</v>
      </c>
      <c r="H21" s="17">
        <f>IF(OR($A21="",$B21="",$C21=""),"",'MPTO_working_3-way'!E20)</f>
        <v>6.0774831321547058</v>
      </c>
      <c r="I21" s="21">
        <f>IF(OR($A21="",$B21="",$C21=""),"",'MPTO_working_3-way'!F20)</f>
        <v>4.5364543349806858</v>
      </c>
      <c r="J21" s="22">
        <f>IF(OR($A21="",$B21="",$C21=""),"",'MPTO_working_3-way'!G20)</f>
        <v>1.6259588152155082</v>
      </c>
      <c r="K21" s="17">
        <f>IF(OR($A21="",$B21="",$C21=""),"",'OddsRatio_working_3-way'!H20)</f>
        <v>5.9935038692695315</v>
      </c>
      <c r="L21" s="21">
        <f>IF(OR($A21="",$B21="",$C21=""),"",'OddsRatio_working_3-way'!I20)</f>
        <v>4.5260682713235179</v>
      </c>
      <c r="M21" s="22">
        <f>IF(OR($A21="",$B21="",$C21=""),"",'OddsRatio_working_3-way'!J20)</f>
        <v>1.6334254379623083</v>
      </c>
      <c r="N21" s="23">
        <f t="shared" si="16"/>
        <v>16.944768449153493</v>
      </c>
      <c r="O21" s="24">
        <f t="shared" si="17"/>
        <v>22.371779542315558</v>
      </c>
      <c r="P21" s="24">
        <f t="shared" si="18"/>
        <v>60.683452008530949</v>
      </c>
      <c r="Q21" t="s">
        <v>357</v>
      </c>
      <c r="R21" t="s">
        <v>296</v>
      </c>
      <c r="S21" t="s">
        <v>439</v>
      </c>
      <c r="T21" s="35">
        <v>100</v>
      </c>
      <c r="U21" s="35">
        <f t="shared" si="19"/>
        <v>61.538461538461533</v>
      </c>
      <c r="V21" s="35">
        <f t="shared" si="20"/>
        <v>73.190348525469176</v>
      </c>
      <c r="W21" s="35">
        <f t="shared" si="21"/>
        <v>63.099630996309962</v>
      </c>
      <c r="X21" s="35">
        <f t="shared" si="22"/>
        <v>63.710020478220876</v>
      </c>
      <c r="Y21" s="35">
        <f t="shared" si="23"/>
        <v>75.361907465228498</v>
      </c>
      <c r="Z21" s="35">
        <f t="shared" si="24"/>
        <v>65.271189936069291</v>
      </c>
      <c r="AA21" s="35">
        <f t="shared" si="25"/>
        <v>-2.1715589397593433</v>
      </c>
      <c r="AB21" s="35">
        <f t="shared" si="26"/>
        <v>-2.171558939759322</v>
      </c>
      <c r="AC21" s="35">
        <f t="shared" si="27"/>
        <v>-2.1715589397593291</v>
      </c>
      <c r="AF21">
        <v>1.76</v>
      </c>
      <c r="AG21">
        <v>2.14</v>
      </c>
      <c r="AJ21" t="s">
        <v>386</v>
      </c>
    </row>
    <row r="22" spans="1:36" ht="15" x14ac:dyDescent="0.25">
      <c r="A22">
        <v>2.6</v>
      </c>
      <c r="B22">
        <v>3.73</v>
      </c>
      <c r="C22">
        <v>2.71</v>
      </c>
      <c r="D22" s="20">
        <f t="shared" si="3"/>
        <v>2.1715589397593327E-2</v>
      </c>
      <c r="E22" s="17">
        <f>IF(OR($A22="",$B22="",$C22=""),"",A22*'MPTO_working_3-way'!$I21)</f>
        <v>2.6564605324337429</v>
      </c>
      <c r="F22" s="21">
        <f>IF(OR($A22="",$B22="",$C22=""),"",B22*'MPTO_working_3-way'!$I21)</f>
        <v>3.810999148453023</v>
      </c>
      <c r="G22" s="22">
        <f>IF(OR($A22="",$B22="",$C22=""),"",C22*'MPTO_working_3-way'!$I21)</f>
        <v>2.7688492472674779</v>
      </c>
      <c r="H22" s="17">
        <f>IF(OR($A22="",$B22="",$C22=""),"",'MPTO_working_3-way'!E21)</f>
        <v>2.6498710433290387</v>
      </c>
      <c r="I22" s="21">
        <f>IF(OR($A22="",$B22="",$C22=""),"",'MPTO_working_3-way'!F21)</f>
        <v>3.8335035065404854</v>
      </c>
      <c r="J22" s="22">
        <f>IF(OR($A22="",$B22="",$C22=""),"",'MPTO_working_3-way'!G21)</f>
        <v>2.7642241705722483</v>
      </c>
      <c r="K22" s="17">
        <f>IF(OR($A22="",$B22="",$C22=""),"",'OddsRatio_working_3-way'!H21)</f>
        <v>2.6533289584956536</v>
      </c>
      <c r="L22" s="21">
        <f>IF(OR($A22="",$B22="",$C22=""),"",'OddsRatio_working_3-way'!I21)</f>
        <v>3.8209925354332084</v>
      </c>
      <c r="M22" s="22">
        <f>IF(OR($A22="",$B22="",$C22=""),"",'OddsRatio_working_3-way'!J21)</f>
        <v>2.7669953243922301</v>
      </c>
      <c r="N22" s="23">
        <f t="shared" si="16"/>
        <v>37.644075181641789</v>
      </c>
      <c r="O22" s="24">
        <f t="shared" si="17"/>
        <v>26.239837928222165</v>
      </c>
      <c r="P22" s="24">
        <f t="shared" si="18"/>
        <v>36.116086890136039</v>
      </c>
      <c r="Q22" t="s">
        <v>180</v>
      </c>
      <c r="R22" t="s">
        <v>184</v>
      </c>
      <c r="S22" t="s">
        <v>440</v>
      </c>
      <c r="T22" s="35">
        <v>100</v>
      </c>
      <c r="U22" s="35">
        <f t="shared" si="19"/>
        <v>35.483870967741936</v>
      </c>
      <c r="V22" s="35">
        <f t="shared" si="20"/>
        <v>77.477477477477478</v>
      </c>
      <c r="W22" s="35">
        <f t="shared" si="21"/>
        <v>84.662576687116569</v>
      </c>
      <c r="X22" s="35">
        <f t="shared" si="22"/>
        <v>37.859945835405959</v>
      </c>
      <c r="Y22" s="35">
        <f t="shared" si="23"/>
        <v>79.853552345141495</v>
      </c>
      <c r="Z22" s="35">
        <f t="shared" si="24"/>
        <v>87.038651554780586</v>
      </c>
      <c r="AA22" s="35">
        <f t="shared" si="25"/>
        <v>-2.3760748676640233</v>
      </c>
      <c r="AB22" s="35">
        <f t="shared" si="26"/>
        <v>-2.3760748676640162</v>
      </c>
      <c r="AC22" s="35">
        <f t="shared" si="27"/>
        <v>-2.3760748676640162</v>
      </c>
      <c r="AF22">
        <v>1.53</v>
      </c>
      <c r="AG22">
        <v>2.63</v>
      </c>
      <c r="AJ22" t="s">
        <v>375</v>
      </c>
    </row>
    <row r="23" spans="1:36" ht="15" x14ac:dyDescent="0.25">
      <c r="A23">
        <v>1.55</v>
      </c>
      <c r="B23">
        <v>4.4400000000000004</v>
      </c>
      <c r="C23">
        <v>6.52</v>
      </c>
      <c r="D23" s="20">
        <f t="shared" si="3"/>
        <v>2.3760748676640242E-2</v>
      </c>
      <c r="E23" s="17">
        <f>IF(OR($A23="",$B23="",$C23=""),"",A23*'MPTO_working_3-way'!$I22)</f>
        <v>1.5868291604487925</v>
      </c>
      <c r="F23" s="21">
        <f>IF(OR($A23="",$B23="",$C23=""),"",B23*'MPTO_working_3-way'!$I22)</f>
        <v>4.5454977241242833</v>
      </c>
      <c r="G23" s="22">
        <f>IF(OR($A23="",$B23="",$C23=""),"",C23*'MPTO_working_3-way'!$I22)</f>
        <v>6.6749200813716936</v>
      </c>
      <c r="H23" s="17">
        <f>IF(OR($A23="",$B23="",$C23=""),"",'MPTO_working_3-way'!E22)</f>
        <v>1.569264902965998</v>
      </c>
      <c r="I23" s="21">
        <f>IF(OR($A23="",$B23="",$C23=""),"",'MPTO_working_3-way'!F22)</f>
        <v>4.6018274405986084</v>
      </c>
      <c r="J23" s="22">
        <f>IF(OR($A23="",$B23="",$C23=""),"",'MPTO_working_3-way'!G22)</f>
        <v>6.8750265579289715</v>
      </c>
      <c r="K23" s="17">
        <f>IF(OR($A23="",$B23="",$C23=""),"",'OddsRatio_working_3-way'!H22)</f>
        <v>1.5751901949366756</v>
      </c>
      <c r="L23" s="21">
        <f>IF(OR($A23="",$B23="",$C23=""),"",'OddsRatio_working_3-way'!I22)</f>
        <v>4.5975532192402992</v>
      </c>
      <c r="M23" s="22">
        <f>IF(OR($A23="",$B23="",$C23=""),"",'OddsRatio_working_3-way'!J22)</f>
        <v>6.7728179564553619</v>
      </c>
      <c r="N23" s="23">
        <f t="shared" si="16"/>
        <v>63.018756204176164</v>
      </c>
      <c r="O23" s="24">
        <f t="shared" si="17"/>
        <v>21.999791017223661</v>
      </c>
      <c r="P23" s="24">
        <f t="shared" si="18"/>
        <v>14.981452778600165</v>
      </c>
      <c r="Q23" t="s">
        <v>169</v>
      </c>
      <c r="R23" t="s">
        <v>178</v>
      </c>
      <c r="S23" t="s">
        <v>440</v>
      </c>
      <c r="T23" s="35">
        <v>100</v>
      </c>
      <c r="U23" s="35">
        <f t="shared" si="19"/>
        <v>46.808510638297875</v>
      </c>
      <c r="V23" s="35">
        <f t="shared" si="20"/>
        <v>74.358974358974365</v>
      </c>
      <c r="W23" s="35">
        <f t="shared" si="21"/>
        <v>76.635514018691595</v>
      </c>
      <c r="X23" s="35">
        <f t="shared" si="22"/>
        <v>49.005511622334055</v>
      </c>
      <c r="Y23" s="35">
        <f t="shared" si="23"/>
        <v>76.555975343010545</v>
      </c>
      <c r="Z23" s="35">
        <f t="shared" si="24"/>
        <v>78.83251500272776</v>
      </c>
      <c r="AA23" s="35">
        <f t="shared" si="25"/>
        <v>-2.1970009840361797</v>
      </c>
      <c r="AB23" s="35">
        <f t="shared" si="26"/>
        <v>-2.1970009840361797</v>
      </c>
      <c r="AC23" s="35">
        <f t="shared" si="27"/>
        <v>-2.1970009840361655</v>
      </c>
      <c r="AF23">
        <v>1.8</v>
      </c>
      <c r="AG23">
        <v>2.11</v>
      </c>
      <c r="AJ23" t="s">
        <v>375</v>
      </c>
    </row>
    <row r="24" spans="1:36" ht="15" x14ac:dyDescent="0.25">
      <c r="A24">
        <v>1.88</v>
      </c>
      <c r="B24">
        <v>3.9</v>
      </c>
      <c r="C24">
        <v>4.28</v>
      </c>
      <c r="D24" s="20">
        <f t="shared" si="3"/>
        <v>2.1970009840361682E-2</v>
      </c>
      <c r="E24" s="17">
        <f>IF(OR($A24="",$B24="",$C24=""),"",A24*'MPTO_working_3-way'!$I23)</f>
        <v>1.92130361849988</v>
      </c>
      <c r="F24" s="21">
        <f>IF(OR($A24="",$B24="",$C24=""),"",B24*'MPTO_working_3-way'!$I23)</f>
        <v>3.9856830383774104</v>
      </c>
      <c r="G24" s="22">
        <f>IF(OR($A24="",$B24="",$C24=""),"",C24*'MPTO_working_3-way'!$I23)</f>
        <v>4.3740316421167487</v>
      </c>
      <c r="H24" s="17">
        <f>IF(OR($A24="",$B24="",$C24=""),"",'MPTO_working_3-way'!E23)</f>
        <v>1.906244937894034</v>
      </c>
      <c r="I24" s="21">
        <f>IF(OR($A24="",$B24="",$C24=""),"",'MPTO_working_3-way'!F23)</f>
        <v>4.0146628366345745</v>
      </c>
      <c r="J24" s="22">
        <f>IF(OR($A24="",$B24="",$C24=""),"",'MPTO_working_3-way'!G23)</f>
        <v>4.4184927083489773</v>
      </c>
      <c r="K24" s="17">
        <f>IF(OR($A24="",$B24="",$C24=""),"",'OddsRatio_working_3-way'!H23)</f>
        <v>1.9119738018370169</v>
      </c>
      <c r="L24" s="21">
        <f>IF(OR($A24="",$B24="",$C24=""),"",'OddsRatio_working_3-way'!I23)</f>
        <v>4.0053682105992596</v>
      </c>
      <c r="M24" s="22">
        <f>IF(OR($A24="",$B24="",$C24=""),"",'OddsRatio_working_3-way'!J23)</f>
        <v>4.3991750795743352</v>
      </c>
      <c r="N24" s="23">
        <f t="shared" si="16"/>
        <v>52.047994412292965</v>
      </c>
      <c r="O24" s="24">
        <f t="shared" si="17"/>
        <v>25.089802434643786</v>
      </c>
      <c r="P24" s="24">
        <f t="shared" si="18"/>
        <v>22.862203153063259</v>
      </c>
      <c r="Q24" t="s">
        <v>182</v>
      </c>
      <c r="R24" t="s">
        <v>301</v>
      </c>
      <c r="S24" t="s">
        <v>440</v>
      </c>
      <c r="T24" s="35">
        <v>100</v>
      </c>
      <c r="U24" s="35">
        <f t="shared" si="19"/>
        <v>88.814317673378085</v>
      </c>
      <c r="V24" s="35">
        <f t="shared" si="20"/>
        <v>81.447124304267163</v>
      </c>
      <c r="W24" s="35">
        <f t="shared" si="21"/>
        <v>27.007299270072991</v>
      </c>
      <c r="X24" s="35">
        <f t="shared" si="22"/>
        <v>91.545576425659846</v>
      </c>
      <c r="Y24" s="35">
        <f t="shared" si="23"/>
        <v>84.178383056548938</v>
      </c>
      <c r="Z24" s="35">
        <f t="shared" si="24"/>
        <v>29.738558022354766</v>
      </c>
      <c r="AA24" s="35">
        <f t="shared" si="25"/>
        <v>-2.7312587522817608</v>
      </c>
      <c r="AB24" s="35">
        <f t="shared" si="26"/>
        <v>-2.7312587522817751</v>
      </c>
      <c r="AC24" s="35">
        <f t="shared" si="27"/>
        <v>-2.7312587522817751</v>
      </c>
      <c r="AF24">
        <v>1.62</v>
      </c>
      <c r="AG24">
        <v>2.4300000000000002</v>
      </c>
      <c r="AJ24" t="s">
        <v>375</v>
      </c>
    </row>
    <row r="25" spans="1:36" ht="15" x14ac:dyDescent="0.25">
      <c r="A25">
        <v>8.94</v>
      </c>
      <c r="B25">
        <v>5.39</v>
      </c>
      <c r="C25">
        <v>1.37</v>
      </c>
      <c r="D25" s="20">
        <f t="shared" si="3"/>
        <v>2.7312587522817733E-2</v>
      </c>
      <c r="E25" s="17">
        <f>IF(OR($A25="",$B25="",$C25=""),"",A25*'MPTO_working_3-way'!$I24)</f>
        <v>9.1841745324539907</v>
      </c>
      <c r="F25" s="21">
        <f>IF(OR($A25="",$B25="",$C25=""),"",B25*'MPTO_working_3-way'!$I24)</f>
        <v>5.5372148467479869</v>
      </c>
      <c r="G25" s="22">
        <f>IF(OR($A25="",$B25="",$C25=""),"",C25*'MPTO_working_3-way'!$I24)</f>
        <v>1.4074182449062604</v>
      </c>
      <c r="H25" s="17">
        <f>IF(OR($A25="",$B25="",$C25=""),"",'MPTO_working_3-way'!E24)</f>
        <v>9.7321112370307361</v>
      </c>
      <c r="I25" s="21">
        <f>IF(OR($A25="",$B25="",$C25=""),"",'MPTO_working_3-way'!F24)</f>
        <v>5.6681450341842678</v>
      </c>
      <c r="J25" s="22">
        <f>IF(OR($A25="",$B25="",$C25=""),"",'MPTO_working_3-way'!G24)</f>
        <v>1.3873034872146355</v>
      </c>
      <c r="K25" s="17">
        <f>IF(OR($A25="",$B25="",$C25=""),"",'OddsRatio_working_3-way'!H24)</f>
        <v>9.4424837574406304</v>
      </c>
      <c r="L25" s="21">
        <f>IF(OR($A25="",$B25="",$C25=""),"",'OddsRatio_working_3-way'!I24)</f>
        <v>5.667821624076117</v>
      </c>
      <c r="M25" s="22">
        <f>IF(OR($A25="",$B25="",$C25=""),"",'OddsRatio_working_3-way'!J24)</f>
        <v>1.3934154899563016</v>
      </c>
      <c r="N25" s="23">
        <f t="shared" si="16"/>
        <v>10.888294821339835</v>
      </c>
      <c r="O25" s="24">
        <f t="shared" si="17"/>
        <v>18.059620724077579</v>
      </c>
      <c r="P25" s="24">
        <f t="shared" si="18"/>
        <v>71.05208445458257</v>
      </c>
      <c r="Q25" t="s">
        <v>181</v>
      </c>
      <c r="R25" t="s">
        <v>186</v>
      </c>
      <c r="S25" t="s">
        <v>440</v>
      </c>
      <c r="T25" s="35">
        <v>100</v>
      </c>
      <c r="U25" s="35">
        <f t="shared" si="19"/>
        <v>35.897435897435898</v>
      </c>
      <c r="V25" s="35">
        <f t="shared" si="20"/>
        <v>75.728155339805824</v>
      </c>
      <c r="W25" s="35">
        <f t="shared" si="21"/>
        <v>85.69384835479255</v>
      </c>
      <c r="X25" s="35">
        <f t="shared" si="22"/>
        <v>38.577996305401612</v>
      </c>
      <c r="Y25" s="35">
        <f t="shared" si="23"/>
        <v>78.408715747771524</v>
      </c>
      <c r="Z25" s="35">
        <f t="shared" si="24"/>
        <v>88.374408762758279</v>
      </c>
      <c r="AA25" s="35">
        <f t="shared" si="25"/>
        <v>-2.6805604079657144</v>
      </c>
      <c r="AB25" s="35">
        <f t="shared" si="26"/>
        <v>-2.6805604079657002</v>
      </c>
      <c r="AC25" s="35">
        <f t="shared" si="27"/>
        <v>-2.6805604079657286</v>
      </c>
      <c r="AF25">
        <v>1.56</v>
      </c>
      <c r="AG25">
        <v>2.56</v>
      </c>
      <c r="AJ25" t="s">
        <v>375</v>
      </c>
    </row>
    <row r="26" spans="1:36" ht="15" x14ac:dyDescent="0.25">
      <c r="A26">
        <v>1.56</v>
      </c>
      <c r="B26">
        <v>4.12</v>
      </c>
      <c r="C26">
        <v>6.99</v>
      </c>
      <c r="D26" s="20">
        <f t="shared" si="3"/>
        <v>2.6805604079657153E-2</v>
      </c>
      <c r="E26" s="17">
        <f>IF(OR($A26="",$B26="",$C26=""),"",A26*'MPTO_working_3-way'!$I25)</f>
        <v>1.6018167423642653</v>
      </c>
      <c r="F26" s="21">
        <f>IF(OR($A26="",$B26="",$C26=""),"",B26*'MPTO_working_3-way'!$I25)</f>
        <v>4.230439088808188</v>
      </c>
      <c r="G26" s="22">
        <f>IF(OR($A26="",$B26="",$C26=""),"",C26*'MPTO_working_3-way'!$I25)</f>
        <v>7.1773711725168035</v>
      </c>
      <c r="H26" s="17">
        <f>IF(OR($A26="",$B26="",$C26=""),"",'MPTO_working_3-way'!E25)</f>
        <v>1.5820520881929372</v>
      </c>
      <c r="I26" s="21">
        <f>IF(OR($A26="",$B26="",$C26=""),"",'MPTO_working_3-way'!F25)</f>
        <v>4.2774665009231665</v>
      </c>
      <c r="J26" s="22">
        <f>IF(OR($A26="",$B26="",$C26=""),"",'MPTO_working_3-way'!G25)</f>
        <v>7.4556584911221391</v>
      </c>
      <c r="K26" s="17">
        <f>IF(OR($A26="",$B26="",$C26=""),"",'OddsRatio_working_3-way'!H25)</f>
        <v>1.5888538477357421</v>
      </c>
      <c r="L26" s="21">
        <f>IF(OR($A26="",$B26="",$C26=""),"",'OddsRatio_working_3-way'!I25)</f>
        <v>4.2807571516705618</v>
      </c>
      <c r="M26" s="22">
        <f>IF(OR($A26="",$B26="",$C26=""),"",'OddsRatio_working_3-way'!J25)</f>
        <v>7.2986331213162376</v>
      </c>
      <c r="N26" s="23">
        <f t="shared" si="16"/>
        <v>62.429113989906867</v>
      </c>
      <c r="O26" s="24">
        <f t="shared" si="17"/>
        <v>23.638208209770561</v>
      </c>
      <c r="P26" s="24">
        <f t="shared" si="18"/>
        <v>13.932677800322566</v>
      </c>
      <c r="Q26" t="s">
        <v>189</v>
      </c>
      <c r="R26" t="s">
        <v>168</v>
      </c>
      <c r="S26" t="s">
        <v>440</v>
      </c>
      <c r="T26" s="35">
        <v>100</v>
      </c>
      <c r="U26" s="35">
        <f t="shared" si="19"/>
        <v>28.057553956834536</v>
      </c>
      <c r="V26" s="35">
        <f t="shared" si="20"/>
        <v>82.638888888888886</v>
      </c>
      <c r="W26" s="35">
        <f t="shared" si="21"/>
        <v>86.84210526315789</v>
      </c>
      <c r="X26" s="35">
        <f t="shared" si="22"/>
        <v>30.519005847953217</v>
      </c>
      <c r="Y26" s="35">
        <f t="shared" si="23"/>
        <v>85.100340780007571</v>
      </c>
      <c r="Z26" s="35">
        <f t="shared" si="24"/>
        <v>89.303557154276575</v>
      </c>
      <c r="AA26" s="35">
        <f t="shared" si="25"/>
        <v>-2.4614518911186813</v>
      </c>
      <c r="AB26" s="35">
        <f t="shared" si="26"/>
        <v>-2.4614518911186849</v>
      </c>
      <c r="AC26" s="35">
        <f t="shared" si="27"/>
        <v>-2.4614518911186849</v>
      </c>
      <c r="AF26">
        <v>2.0299999999999998</v>
      </c>
      <c r="AG26">
        <v>1.88</v>
      </c>
      <c r="AJ26" t="s">
        <v>375</v>
      </c>
    </row>
    <row r="27" spans="1:36" ht="15" x14ac:dyDescent="0.25">
      <c r="A27">
        <v>1.39</v>
      </c>
      <c r="B27">
        <v>5.76</v>
      </c>
      <c r="C27">
        <v>7.6</v>
      </c>
      <c r="D27" s="20">
        <f t="shared" si="3"/>
        <v>2.4614518911186822E-2</v>
      </c>
      <c r="E27" s="17">
        <f>IF(OR($A27="",$B27="",$C27=""),"",A27*'MPTO_working_3-way'!$I26)</f>
        <v>1.4242141812865496</v>
      </c>
      <c r="F27" s="21">
        <f>IF(OR($A27="",$B27="",$C27=""),"",B27*'MPTO_working_3-way'!$I26)</f>
        <v>5.9017796289284359</v>
      </c>
      <c r="G27" s="22">
        <f>IF(OR($A27="",$B27="",$C27=""),"",C27*'MPTO_working_3-way'!$I26)</f>
        <v>7.7870703437250191</v>
      </c>
      <c r="H27" s="17">
        <f>IF(OR($A27="",$B27="",$C27=""),"",'MPTO_working_3-way'!E26)</f>
        <v>1.4060354506007229</v>
      </c>
      <c r="I27" s="21">
        <f>IF(OR($A27="",$B27="",$C27=""),"",'MPTO_working_3-way'!F26)</f>
        <v>6.0457199783799824</v>
      </c>
      <c r="J27" s="22">
        <f>IF(OR($A27="",$B27="",$C27=""),"",'MPTO_working_3-way'!G26)</f>
        <v>8.1054284273119297</v>
      </c>
      <c r="K27" s="17">
        <f>IF(OR($A27="",$B27="",$C27=""),"",'OddsRatio_working_3-way'!H26)</f>
        <v>1.4115724924881941</v>
      </c>
      <c r="L27" s="21">
        <f>IF(OR($A27="",$B27="",$C27=""),"",'OddsRatio_working_3-way'!I26)</f>
        <v>6.0232950365225815</v>
      </c>
      <c r="M27" s="22">
        <f>IF(OR($A27="",$B27="",$C27=""),"",'OddsRatio_working_3-way'!J26)</f>
        <v>7.9650729498002173</v>
      </c>
      <c r="N27" s="23">
        <f t="shared" si="16"/>
        <v>70.214158315476112</v>
      </c>
      <c r="O27" s="24">
        <f t="shared" si="17"/>
        <v>16.944041676824966</v>
      </c>
      <c r="P27" s="24">
        <f t="shared" si="18"/>
        <v>12.841800007698922</v>
      </c>
      <c r="Q27" t="s">
        <v>183</v>
      </c>
      <c r="R27" t="s">
        <v>188</v>
      </c>
      <c r="S27" t="s">
        <v>440</v>
      </c>
      <c r="T27" s="35">
        <v>100</v>
      </c>
      <c r="U27" s="35">
        <f t="shared" si="19"/>
        <v>60.784313725490193</v>
      </c>
      <c r="V27" s="35">
        <f t="shared" si="20"/>
        <v>71.910112359550567</v>
      </c>
      <c r="W27" s="35">
        <f t="shared" si="21"/>
        <v>64.539007092198588</v>
      </c>
      <c r="X27" s="35">
        <f t="shared" si="22"/>
        <v>63.550880548250866</v>
      </c>
      <c r="Y27" s="35">
        <f t="shared" si="23"/>
        <v>74.676679182311219</v>
      </c>
      <c r="Z27" s="35">
        <f t="shared" si="24"/>
        <v>67.305573914959254</v>
      </c>
      <c r="AA27" s="35">
        <f t="shared" si="25"/>
        <v>-2.766566822760673</v>
      </c>
      <c r="AB27" s="35">
        <f t="shared" si="26"/>
        <v>-2.7665668227606517</v>
      </c>
      <c r="AC27" s="35">
        <f t="shared" si="27"/>
        <v>-2.7665668227606659</v>
      </c>
      <c r="AF27">
        <v>1.34</v>
      </c>
      <c r="AG27">
        <v>3.23</v>
      </c>
      <c r="AJ27" t="s">
        <v>375</v>
      </c>
    </row>
    <row r="28" spans="1:36" ht="15" x14ac:dyDescent="0.25">
      <c r="A28">
        <v>2.5499999999999998</v>
      </c>
      <c r="B28">
        <v>3.56</v>
      </c>
      <c r="C28">
        <v>2.82</v>
      </c>
      <c r="D28" s="20">
        <f t="shared" si="3"/>
        <v>2.7665668227606632E-2</v>
      </c>
      <c r="E28" s="17">
        <f>IF(OR($A28="",$B28="",$C28=""),"",A28*'MPTO_working_3-way'!$I27)</f>
        <v>2.6205474539803966</v>
      </c>
      <c r="F28" s="21">
        <f>IF(OR($A28="",$B28="",$C28=""),"",B28*'MPTO_working_3-way'!$I27)</f>
        <v>3.6584897788902797</v>
      </c>
      <c r="G28" s="22">
        <f>IF(OR($A28="",$B28="",$C28=""),"",C28*'MPTO_working_3-way'!$I27)</f>
        <v>2.8980171844018505</v>
      </c>
      <c r="H28" s="17">
        <f>IF(OR($A28="",$B28="",$C28=""),"",'MPTO_working_3-way'!E27)</f>
        <v>2.6114094288349015</v>
      </c>
      <c r="I28" s="21">
        <f>IF(OR($A28="",$B28="",$C28=""),"",'MPTO_working_3-way'!F27)</f>
        <v>3.6808417638161188</v>
      </c>
      <c r="J28" s="22">
        <f>IF(OR($A28="",$B28="",$C28=""),"",'MPTO_working_3-way'!G27)</f>
        <v>2.8952942347363466</v>
      </c>
      <c r="K28" s="17">
        <f>IF(OR($A28="",$B28="",$C28=""),"",'OddsRatio_working_3-way'!H27)</f>
        <v>2.6158576928841182</v>
      </c>
      <c r="L28" s="21">
        <f>IF(OR($A28="",$B28="",$C28=""),"",'OddsRatio_working_3-way'!I27)</f>
        <v>3.668771415344092</v>
      </c>
      <c r="M28" s="22">
        <f>IF(OR($A28="",$B28="",$C28=""),"",'OddsRatio_working_3-way'!J27)</f>
        <v>2.8973296780961904</v>
      </c>
      <c r="N28" s="23">
        <f t="shared" si="16"/>
        <v>38.159965334002329</v>
      </c>
      <c r="O28" s="24">
        <f t="shared" si="17"/>
        <v>27.333683034187057</v>
      </c>
      <c r="P28" s="24">
        <f t="shared" si="18"/>
        <v>34.506351631810617</v>
      </c>
      <c r="Q28" t="s">
        <v>191</v>
      </c>
      <c r="R28" t="s">
        <v>303</v>
      </c>
      <c r="S28" t="s">
        <v>440</v>
      </c>
      <c r="T28" s="35">
        <v>100</v>
      </c>
      <c r="U28" s="35">
        <f t="shared" si="19"/>
        <v>76.076555023923447</v>
      </c>
      <c r="V28" s="35">
        <f t="shared" si="20"/>
        <v>74.293059125964007</v>
      </c>
      <c r="W28" s="35">
        <f t="shared" si="21"/>
        <v>46.808510638297875</v>
      </c>
      <c r="X28" s="35">
        <f t="shared" si="22"/>
        <v>78.898430235738118</v>
      </c>
      <c r="Y28" s="35">
        <f t="shared" si="23"/>
        <v>77.114934337778678</v>
      </c>
      <c r="Z28" s="35">
        <f t="shared" si="24"/>
        <v>49.630385850112546</v>
      </c>
      <c r="AA28" s="35">
        <f t="shared" si="25"/>
        <v>-2.821875211814671</v>
      </c>
      <c r="AB28" s="35">
        <f t="shared" si="26"/>
        <v>-2.821875211814671</v>
      </c>
      <c r="AC28" s="35">
        <f t="shared" si="27"/>
        <v>-2.821875211814671</v>
      </c>
      <c r="AF28">
        <v>1.78</v>
      </c>
      <c r="AG28">
        <v>2.13</v>
      </c>
      <c r="AJ28" t="s">
        <v>376</v>
      </c>
    </row>
    <row r="29" spans="1:36" ht="15" x14ac:dyDescent="0.25">
      <c r="A29">
        <v>4.18</v>
      </c>
      <c r="B29">
        <v>3.89</v>
      </c>
      <c r="C29">
        <v>1.88</v>
      </c>
      <c r="D29" s="20">
        <f t="shared" si="3"/>
        <v>2.8218752118146728E-2</v>
      </c>
      <c r="E29" s="17">
        <f>IF(OR($A29="",$B29="",$C29=""),"",A29*'MPTO_working_3-way'!$I28)</f>
        <v>4.2979543838538534</v>
      </c>
      <c r="F29" s="21">
        <f>IF(OR($A29="",$B29="",$C29=""),"",B29*'MPTO_working_3-way'!$I28)</f>
        <v>3.9997709457395909</v>
      </c>
      <c r="G29" s="22">
        <f>IF(OR($A29="",$B29="",$C29=""),"",C29*'MPTO_working_3-way'!$I28)</f>
        <v>1.9330512539821156</v>
      </c>
      <c r="H29" s="17">
        <f>IF(OR($A29="",$B29="",$C29=""),"",'MPTO_working_3-way'!E28)</f>
        <v>4.3510761695605664</v>
      </c>
      <c r="I29" s="21">
        <f>IF(OR($A29="",$B29="",$C29=""),"",'MPTO_working_3-way'!F28)</f>
        <v>4.0377422622603438</v>
      </c>
      <c r="J29" s="22">
        <f>IF(OR($A29="",$B29="",$C29=""),"",'MPTO_working_3-way'!G28)</f>
        <v>1.9138439403200167</v>
      </c>
      <c r="K29" s="17">
        <f>IF(OR($A29="",$B29="",$C29=""),"",'OddsRatio_working_3-way'!H28)</f>
        <v>4.3285725606369416</v>
      </c>
      <c r="L29" s="21">
        <f>IF(OR($A29="",$B29="",$C29=""),"",'OddsRatio_working_3-way'!I28)</f>
        <v>4.0250234906417495</v>
      </c>
      <c r="M29" s="22">
        <f>IF(OR($A29="",$B29="",$C29=""),"",'OddsRatio_working_3-way'!J28)</f>
        <v>1.9211144192957574</v>
      </c>
      <c r="N29" s="23">
        <f t="shared" si="16"/>
        <v>23.266882583880019</v>
      </c>
      <c r="O29" s="24">
        <f t="shared" si="17"/>
        <v>25.001431671110147</v>
      </c>
      <c r="P29" s="24">
        <f t="shared" si="18"/>
        <v>51.731685745009834</v>
      </c>
      <c r="Q29" t="s">
        <v>195</v>
      </c>
      <c r="R29" t="s">
        <v>192</v>
      </c>
      <c r="S29" t="s">
        <v>440</v>
      </c>
      <c r="T29" s="35">
        <v>100</v>
      </c>
      <c r="U29" s="35">
        <f t="shared" si="19"/>
        <v>64.285714285714292</v>
      </c>
      <c r="V29" s="35">
        <f t="shared" si="20"/>
        <v>71.988795518207283</v>
      </c>
      <c r="W29" s="35">
        <f t="shared" si="21"/>
        <v>60.9375</v>
      </c>
      <c r="X29" s="35">
        <f t="shared" si="22"/>
        <v>67.073704481792717</v>
      </c>
      <c r="Y29" s="35">
        <f t="shared" si="23"/>
        <v>74.776785714285722</v>
      </c>
      <c r="Z29" s="35">
        <f t="shared" si="24"/>
        <v>63.725490196078425</v>
      </c>
      <c r="AA29" s="35">
        <f t="shared" si="25"/>
        <v>-2.7879901960784252</v>
      </c>
      <c r="AB29" s="35">
        <f t="shared" si="26"/>
        <v>-2.7879901960784395</v>
      </c>
      <c r="AC29" s="35">
        <f t="shared" si="27"/>
        <v>-2.7879901960784252</v>
      </c>
      <c r="AF29">
        <v>1.69</v>
      </c>
      <c r="AG29">
        <v>2.2599999999999998</v>
      </c>
      <c r="AJ29" t="s">
        <v>376</v>
      </c>
    </row>
    <row r="30" spans="1:36" s="35" customFormat="1" ht="15" x14ac:dyDescent="0.25">
      <c r="A30">
        <v>2.8</v>
      </c>
      <c r="B30">
        <v>3.57</v>
      </c>
      <c r="C30">
        <v>2.56</v>
      </c>
      <c r="D30" s="20">
        <f t="shared" si="3"/>
        <v>2.787990196078427E-2</v>
      </c>
      <c r="E30" s="17">
        <f>IF(OR($A30="",$B30="",$C30=""),"",A30*'MPTO_working_3-way'!$I29)</f>
        <v>2.878063725490196</v>
      </c>
      <c r="F30" s="21">
        <f>IF(OR($A30="",$B30="",$C30=""),"",B30*'MPTO_working_3-way'!$I29)</f>
        <v>3.6695312499999995</v>
      </c>
      <c r="G30" s="22">
        <f>IF(OR($A30="",$B30="",$C30=""),"",C30*'MPTO_working_3-way'!$I29)</f>
        <v>2.6313725490196078</v>
      </c>
      <c r="H30" s="17">
        <f>IF(OR($A30="",$B30="",$C30=""),"",'MPTO_working_3-way'!E29)</f>
        <v>2.8748060227320384</v>
      </c>
      <c r="I30" s="21">
        <f>IF(OR($A30="",$B30="",$C30=""),"",'MPTO_working_3-way'!F29)</f>
        <v>3.6925065991488437</v>
      </c>
      <c r="J30" s="22">
        <f>IF(OR($A30="",$B30="",$C30=""),"",'MPTO_working_3-way'!G29)</f>
        <v>2.6223888591322977</v>
      </c>
      <c r="K30" s="17">
        <f>IF(OR($A30="",$B30="",$C30=""),"",'OddsRatio_working_3-way'!H29)</f>
        <v>2.8770822223941166</v>
      </c>
      <c r="L30" s="21">
        <f>IF(OR($A30="",$B30="",$C30=""),"",'OddsRatio_working_3-way'!I29)</f>
        <v>3.680056284196044</v>
      </c>
      <c r="M30" s="22">
        <f>IF(OR($A30="",$B30="",$C30=""),"",'OddsRatio_working_3-way'!J29)</f>
        <v>2.6268045927415677</v>
      </c>
      <c r="N30" s="23">
        <f t="shared" si="16"/>
        <v>34.745582286565899</v>
      </c>
      <c r="O30" s="24">
        <f t="shared" si="17"/>
        <v>27.251437087502666</v>
      </c>
      <c r="P30" s="24">
        <f t="shared" si="18"/>
        <v>38.00298062593145</v>
      </c>
      <c r="Q30" t="s">
        <v>171</v>
      </c>
      <c r="R30" t="s">
        <v>307</v>
      </c>
      <c r="S30" t="s">
        <v>440</v>
      </c>
      <c r="T30" s="35">
        <v>100</v>
      </c>
      <c r="U30" s="35">
        <f t="shared" si="19"/>
        <v>57.627118644067799</v>
      </c>
      <c r="V30" s="35">
        <f t="shared" si="20"/>
        <v>73.474801061007966</v>
      </c>
      <c r="W30" s="35">
        <f t="shared" si="21"/>
        <v>66.101694915254228</v>
      </c>
      <c r="X30" s="35">
        <f t="shared" si="22"/>
        <v>60.423504023737806</v>
      </c>
      <c r="Y30" s="35">
        <f t="shared" si="23"/>
        <v>76.271186440677965</v>
      </c>
      <c r="Z30" s="35">
        <f t="shared" si="24"/>
        <v>68.898080294924256</v>
      </c>
      <c r="AA30" s="35">
        <f t="shared" si="25"/>
        <v>-2.7963853796700064</v>
      </c>
      <c r="AB30" s="35">
        <f t="shared" si="26"/>
        <v>-2.7963853796699993</v>
      </c>
      <c r="AC30" s="35">
        <f t="shared" si="27"/>
        <v>-2.7963853796700278</v>
      </c>
      <c r="AD30" s="36"/>
      <c r="AE30" s="36"/>
      <c r="AF30">
        <v>1.65</v>
      </c>
      <c r="AG30">
        <v>2.34</v>
      </c>
      <c r="AH30" s="36"/>
      <c r="AI30" s="36"/>
      <c r="AJ30" t="s">
        <v>376</v>
      </c>
    </row>
    <row r="31" spans="1:36" ht="15" x14ac:dyDescent="0.25">
      <c r="A31">
        <v>2.36</v>
      </c>
      <c r="B31">
        <v>3.77</v>
      </c>
      <c r="C31">
        <v>2.95</v>
      </c>
      <c r="D31" s="20">
        <f t="shared" si="3"/>
        <v>2.7963853796700189E-2</v>
      </c>
      <c r="E31" s="17">
        <f>IF(OR($A31="",$B31="",$C31=""),"",A31*'MPTO_working_3-way'!$I30)</f>
        <v>2.4259946949602123</v>
      </c>
      <c r="F31" s="21">
        <f>IF(OR($A31="",$B31="",$C31=""),"",B31*'MPTO_working_3-way'!$I30)</f>
        <v>3.8754237288135598</v>
      </c>
      <c r="G31" s="22">
        <f>IF(OR($A31="",$B31="",$C31=""),"",C31*'MPTO_working_3-way'!$I30)</f>
        <v>3.0324933687002655</v>
      </c>
      <c r="H31" s="17">
        <f>IF(OR($A31="",$B31="",$C31=""),"",'MPTO_working_3-way'!E30)</f>
        <v>2.4130835714027414</v>
      </c>
      <c r="I31" s="21">
        <f>IF(OR($A31="",$B31="",$C31=""),"",'MPTO_working_3-way'!F30)</f>
        <v>3.9073076472654886</v>
      </c>
      <c r="J31" s="22">
        <f>IF(OR($A31="",$B31="",$C31=""),"",'MPTO_working_3-way'!G30)</f>
        <v>3.0334121283753075</v>
      </c>
      <c r="K31" s="17">
        <f>IF(OR($A31="",$B31="",$C31=""),"",'OddsRatio_working_3-way'!H30)</f>
        <v>2.4189683412215763</v>
      </c>
      <c r="L31" s="21">
        <f>IF(OR($A31="",$B31="",$C31=""),"",'OddsRatio_working_3-way'!I30)</f>
        <v>3.8901046361645339</v>
      </c>
      <c r="M31" s="22">
        <f>IF(OR($A31="",$B31="",$C31=""),"",'OddsRatio_working_3-way'!J30)</f>
        <v>3.0345501951338787</v>
      </c>
      <c r="N31" s="23">
        <f t="shared" si="16"/>
        <v>41.220205554340694</v>
      </c>
      <c r="O31" s="24">
        <f t="shared" si="17"/>
        <v>25.803630002186743</v>
      </c>
      <c r="P31" s="24">
        <f t="shared" si="18"/>
        <v>32.976164443472555</v>
      </c>
      <c r="Q31" t="s">
        <v>197</v>
      </c>
      <c r="R31" t="s">
        <v>190</v>
      </c>
      <c r="S31" t="s">
        <v>440</v>
      </c>
      <c r="T31" s="35">
        <v>100</v>
      </c>
      <c r="U31" s="35">
        <f t="shared" si="19"/>
        <v>53.051643192488264</v>
      </c>
      <c r="V31" s="35">
        <f t="shared" si="20"/>
        <v>72.527472527472526</v>
      </c>
      <c r="W31" s="35">
        <f t="shared" si="21"/>
        <v>72.067039106145245</v>
      </c>
      <c r="X31" s="35">
        <f t="shared" si="22"/>
        <v>55.405488366382215</v>
      </c>
      <c r="Y31" s="35">
        <f t="shared" si="23"/>
        <v>74.881317701366484</v>
      </c>
      <c r="Z31" s="35">
        <f t="shared" si="24"/>
        <v>74.420884280039218</v>
      </c>
      <c r="AA31" s="35">
        <f t="shared" si="25"/>
        <v>-2.3538451738939514</v>
      </c>
      <c r="AB31" s="35">
        <f t="shared" si="26"/>
        <v>-2.3538451738939585</v>
      </c>
      <c r="AC31" s="35">
        <f t="shared" si="27"/>
        <v>-2.3538451738939727</v>
      </c>
      <c r="AF31">
        <v>1.6</v>
      </c>
      <c r="AG31">
        <v>2.44</v>
      </c>
      <c r="AJ31" t="s">
        <v>376</v>
      </c>
    </row>
    <row r="32" spans="1:36" ht="15" x14ac:dyDescent="0.25">
      <c r="A32">
        <v>2.13</v>
      </c>
      <c r="B32">
        <v>3.64</v>
      </c>
      <c r="C32">
        <v>3.58</v>
      </c>
      <c r="D32" s="20">
        <f t="shared" si="3"/>
        <v>2.3538451738939647E-2</v>
      </c>
      <c r="E32" s="17">
        <f>IF(OR($A32="",$B32="",$C32=""),"",A32*'MPTO_working_3-way'!$I31)</f>
        <v>2.1801369022039414</v>
      </c>
      <c r="F32" s="21">
        <f>IF(OR($A32="",$B32="",$C32=""),"",B32*'MPTO_working_3-way'!$I31)</f>
        <v>3.7256799643297405</v>
      </c>
      <c r="G32" s="22">
        <f>IF(OR($A32="",$B32="",$C32=""),"",C32*'MPTO_working_3-way'!$I31)</f>
        <v>3.664267657225404</v>
      </c>
      <c r="H32" s="17">
        <f>IF(OR($A32="",$B32="",$C32=""),"",'MPTO_working_3-way'!E31)</f>
        <v>2.1662022230028852</v>
      </c>
      <c r="I32" s="21">
        <f>IF(OR($A32="",$B32="",$C32=""),"",'MPTO_working_3-way'!F31)</f>
        <v>3.7470146951408947</v>
      </c>
      <c r="J32" s="22">
        <f>IF(OR($A32="",$B32="",$C32=""),"",'MPTO_working_3-way'!G31)</f>
        <v>3.6834656742806064</v>
      </c>
      <c r="K32" s="17">
        <f>IF(OR($A32="",$B32="",$C32=""),"",'OddsRatio_working_3-way'!H31)</f>
        <v>2.1719301458636262</v>
      </c>
      <c r="L32" s="21">
        <f>IF(OR($A32="",$B32="",$C32=""),"",'OddsRatio_working_3-way'!I31)</f>
        <v>3.7379606947610378</v>
      </c>
      <c r="M32" s="22">
        <f>IF(OR($A32="",$B32="",$C32=""),"",'OddsRatio_working_3-way'!J31)</f>
        <v>3.6757343153346511</v>
      </c>
      <c r="N32" s="23">
        <f t="shared" si="16"/>
        <v>45.868679117769219</v>
      </c>
      <c r="O32" s="24">
        <f t="shared" si="17"/>
        <v>26.840738055178143</v>
      </c>
      <c r="P32" s="24">
        <f t="shared" si="18"/>
        <v>27.290582827052635</v>
      </c>
      <c r="Q32" t="s">
        <v>362</v>
      </c>
      <c r="R32" t="s">
        <v>204</v>
      </c>
      <c r="S32" t="s">
        <v>440</v>
      </c>
      <c r="T32" s="35">
        <v>100</v>
      </c>
      <c r="U32" s="35">
        <f t="shared" si="19"/>
        <v>66.101694915254228</v>
      </c>
      <c r="V32" s="35">
        <f t="shared" si="20"/>
        <v>70.845481049562679</v>
      </c>
      <c r="W32" s="35">
        <f t="shared" si="21"/>
        <v>60.784313725490193</v>
      </c>
      <c r="X32" s="35">
        <f t="shared" si="22"/>
        <v>68.370205224947128</v>
      </c>
      <c r="Y32" s="35">
        <f t="shared" si="23"/>
        <v>73.113991359255564</v>
      </c>
      <c r="Z32" s="35">
        <f t="shared" si="24"/>
        <v>63.052824035183072</v>
      </c>
      <c r="AA32" s="35">
        <f t="shared" si="25"/>
        <v>-2.2685103096928998</v>
      </c>
      <c r="AB32" s="35">
        <f t="shared" si="26"/>
        <v>-2.2685103096928856</v>
      </c>
      <c r="AC32" s="35">
        <f t="shared" si="27"/>
        <v>-2.2685103096928785</v>
      </c>
      <c r="AF32">
        <v>1.83</v>
      </c>
      <c r="AG32">
        <v>2.08</v>
      </c>
      <c r="AJ32" t="s">
        <v>379</v>
      </c>
    </row>
    <row r="33" spans="1:36" ht="15" x14ac:dyDescent="0.25">
      <c r="A33">
        <v>2.95</v>
      </c>
      <c r="B33">
        <v>3.43</v>
      </c>
      <c r="C33">
        <v>2.5499999999999998</v>
      </c>
      <c r="D33" s="20">
        <f t="shared" si="3"/>
        <v>2.2685103096928838E-2</v>
      </c>
      <c r="E33" s="17">
        <f>IF(OR($A33="",$B33="",$C33=""),"",A33*'MPTO_working_3-way'!$I32)</f>
        <v>3.0169210541359401</v>
      </c>
      <c r="F33" s="21">
        <f>IF(OR($A33="",$B33="",$C33=""),"",B33*'MPTO_working_3-way'!$I32)</f>
        <v>3.5078099036224661</v>
      </c>
      <c r="G33" s="22">
        <f>IF(OR($A33="",$B33="",$C33=""),"",C33*'MPTO_working_3-way'!$I32)</f>
        <v>2.6078470128971682</v>
      </c>
      <c r="H33" s="17">
        <f>IF(OR($A33="",$B33="",$C33=""),"",'MPTO_working_3-way'!E32)</f>
        <v>3.0173071244738918</v>
      </c>
      <c r="I33" s="21">
        <f>IF(OR($A33="",$B33="",$C33=""),"",'MPTO_working_3-way'!F32)</f>
        <v>3.5213314878987183</v>
      </c>
      <c r="J33" s="22">
        <f>IF(OR($A33="",$B33="",$C33=""),"",'MPTO_working_3-way'!G32)</f>
        <v>2.6001367140099108</v>
      </c>
      <c r="K33" s="17">
        <f>IF(OR($A33="",$B33="",$C33=""),"",'OddsRatio_working_3-way'!H32)</f>
        <v>3.0176293894142918</v>
      </c>
      <c r="L33" s="21">
        <f>IF(OR($A33="",$B33="",$C33=""),"",'OddsRatio_working_3-way'!I32)</f>
        <v>3.5142766237316558</v>
      </c>
      <c r="M33" s="22">
        <f>IF(OR($A33="",$B33="",$C33=""),"",'OddsRatio_working_3-way'!J32)</f>
        <v>2.6037566941498214</v>
      </c>
      <c r="N33" s="23">
        <f t="shared" si="16"/>
        <v>33.146376125059213</v>
      </c>
      <c r="O33" s="24">
        <f t="shared" si="17"/>
        <v>28.507816200852677</v>
      </c>
      <c r="P33" s="24">
        <f t="shared" si="18"/>
        <v>38.345807674088114</v>
      </c>
      <c r="Q33" t="s">
        <v>205</v>
      </c>
      <c r="R33" t="s">
        <v>408</v>
      </c>
      <c r="S33" t="s">
        <v>440</v>
      </c>
      <c r="T33" s="35">
        <v>100</v>
      </c>
      <c r="U33" s="35">
        <f t="shared" si="19"/>
        <v>11.504424778761051</v>
      </c>
      <c r="V33" s="35">
        <f t="shared" si="20"/>
        <v>89.669421487603302</v>
      </c>
      <c r="W33" s="35">
        <f t="shared" si="21"/>
        <v>96.401583303346527</v>
      </c>
      <c r="X33" s="35">
        <f t="shared" si="22"/>
        <v>13.928995209050166</v>
      </c>
      <c r="Y33" s="35">
        <f t="shared" si="23"/>
        <v>92.09399191789241</v>
      </c>
      <c r="Z33" s="35">
        <f t="shared" si="24"/>
        <v>98.826153733635635</v>
      </c>
      <c r="AA33" s="35">
        <f t="shared" si="25"/>
        <v>-2.4245704302891156</v>
      </c>
      <c r="AB33" s="35">
        <f t="shared" si="26"/>
        <v>-2.4245704302891085</v>
      </c>
      <c r="AC33" s="35">
        <f t="shared" si="27"/>
        <v>-2.4245704302891085</v>
      </c>
      <c r="AF33">
        <v>1.87</v>
      </c>
      <c r="AG33">
        <v>2.04</v>
      </c>
      <c r="AJ33" t="s">
        <v>379</v>
      </c>
    </row>
    <row r="34" spans="1:36" ht="15" x14ac:dyDescent="0.25">
      <c r="A34">
        <v>1.1299999999999999</v>
      </c>
      <c r="B34">
        <v>9.68</v>
      </c>
      <c r="C34">
        <v>27.79</v>
      </c>
      <c r="D34" s="20">
        <f t="shared" si="3"/>
        <v>2.4245704302891191E-2</v>
      </c>
      <c r="E34" s="17">
        <f>IF(OR($A34="",$B34="",$C34=""),"",A34*'MPTO_working_3-way'!$I33)</f>
        <v>1.157397645862267</v>
      </c>
      <c r="F34" s="21">
        <f>IF(OR($A34="",$B34="",$C34=""),"",B34*'MPTO_working_3-way'!$I33)</f>
        <v>9.9146984176519872</v>
      </c>
      <c r="G34" s="22">
        <f>IF(OR($A34="",$B34="",$C34=""),"",C34*'MPTO_working_3-way'!$I33)</f>
        <v>28.463788122577345</v>
      </c>
      <c r="H34" s="17">
        <f>IF(OR($A34="",$B34="",$C34=""),"",'MPTO_working_3-way'!E33)</f>
        <v>1.1404148944715957</v>
      </c>
      <c r="I34" s="21">
        <f>IF(OR($A34="",$B34="",$C34=""),"",'MPTO_working_3-way'!F33)</f>
        <v>10.501567057052121</v>
      </c>
      <c r="J34" s="22">
        <f>IF(OR($A34="",$B34="",$C34=""),"",'MPTO_working_3-way'!G33)</f>
        <v>35.839383681752366</v>
      </c>
      <c r="K34" s="17">
        <f>IF(OR($A34="",$B34="",$C34=""),"",'OddsRatio_working_3-way'!H33)</f>
        <v>1.144594057214811</v>
      </c>
      <c r="L34" s="21">
        <f>IF(OR($A34="",$B34="",$C34=""),"",'OddsRatio_working_3-way'!I33)</f>
        <v>10.654433974035076</v>
      </c>
      <c r="M34" s="22">
        <f>IF(OR($A34="",$B34="",$C34=""),"",'OddsRatio_working_3-way'!J33)</f>
        <v>30.797498406036834</v>
      </c>
      <c r="N34" s="23">
        <f t="shared" si="16"/>
        <v>86.400728701585962</v>
      </c>
      <c r="O34" s="24">
        <f t="shared" si="17"/>
        <v>10.086035478594228</v>
      </c>
      <c r="P34" s="24">
        <f t="shared" si="18"/>
        <v>3.5132358198197959</v>
      </c>
      <c r="Q34" t="s">
        <v>406</v>
      </c>
      <c r="R34" t="s">
        <v>198</v>
      </c>
      <c r="S34" t="s">
        <v>440</v>
      </c>
      <c r="T34" s="35">
        <v>100</v>
      </c>
      <c r="U34" s="35">
        <f t="shared" si="19"/>
        <v>72.375690607734811</v>
      </c>
      <c r="V34" s="35">
        <f t="shared" si="20"/>
        <v>70.501474926253692</v>
      </c>
      <c r="W34" s="35">
        <f t="shared" si="21"/>
        <v>54.954954954954964</v>
      </c>
      <c r="X34" s="35">
        <f t="shared" si="22"/>
        <v>74.543570118791365</v>
      </c>
      <c r="Y34" s="35">
        <f t="shared" si="23"/>
        <v>72.669354437310247</v>
      </c>
      <c r="Z34" s="35">
        <f t="shared" si="24"/>
        <v>57.122834466011504</v>
      </c>
      <c r="AA34" s="35">
        <f t="shared" si="25"/>
        <v>-2.1678795110565545</v>
      </c>
      <c r="AB34" s="35">
        <f t="shared" si="26"/>
        <v>-2.1678795110565545</v>
      </c>
      <c r="AC34" s="35">
        <f t="shared" si="27"/>
        <v>-2.1678795110565403</v>
      </c>
      <c r="AF34">
        <v>1.4</v>
      </c>
      <c r="AG34">
        <v>3.11</v>
      </c>
      <c r="AJ34" t="s">
        <v>379</v>
      </c>
    </row>
    <row r="35" spans="1:36" s="35" customFormat="1" ht="15" x14ac:dyDescent="0.25">
      <c r="A35">
        <v>3.62</v>
      </c>
      <c r="B35">
        <v>3.39</v>
      </c>
      <c r="C35">
        <v>2.2200000000000002</v>
      </c>
      <c r="D35" s="20">
        <f t="shared" si="3"/>
        <v>2.1678795110565474E-2</v>
      </c>
      <c r="E35" s="17">
        <f>IF(OR($A35="",$B35="",$C35=""),"",A35*'MPTO_working_3-way'!$I34)</f>
        <v>3.6984772383002471</v>
      </c>
      <c r="F35" s="21">
        <f>IF(OR($A35="",$B35="",$C35=""),"",B35*'MPTO_working_3-way'!$I34)</f>
        <v>3.4634911154248171</v>
      </c>
      <c r="G35" s="22">
        <f>IF(OR($A35="",$B35="",$C35=""),"",C35*'MPTO_working_3-way'!$I34)</f>
        <v>2.2681269251454554</v>
      </c>
      <c r="H35" s="17">
        <f>IF(OR($A35="",$B35="",$C35=""),"",'MPTO_working_3-way'!E34)</f>
        <v>3.7172395650553174</v>
      </c>
      <c r="I35" s="21">
        <f>IF(OR($A35="",$B35="",$C35=""),"",'MPTO_working_3-way'!F34)</f>
        <v>3.4751304031924355</v>
      </c>
      <c r="J35" s="22">
        <f>IF(OR($A35="",$B35="",$C35=""),"",'MPTO_working_3-way'!G34)</f>
        <v>2.2561945690460203</v>
      </c>
      <c r="K35" s="17">
        <f>IF(OR($A35="",$B35="",$C35=""),"",'OddsRatio_working_3-way'!H34)</f>
        <v>3.7085654105174259</v>
      </c>
      <c r="L35" s="21">
        <f>IF(OR($A35="",$B35="",$C35=""),"",'OddsRatio_working_3-way'!I34)</f>
        <v>3.4707905844033009</v>
      </c>
      <c r="M35" s="22">
        <f>IF(OR($A35="",$B35="",$C35=""),"",'OddsRatio_working_3-way'!J34)</f>
        <v>2.2612403819966644</v>
      </c>
      <c r="N35" s="23">
        <f t="shared" si="16"/>
        <v>27.038154774735933</v>
      </c>
      <c r="O35" s="24">
        <f t="shared" si="17"/>
        <v>28.872601853847812</v>
      </c>
      <c r="P35" s="24">
        <f t="shared" si="18"/>
        <v>44.089243371416252</v>
      </c>
      <c r="Q35" t="s">
        <v>200</v>
      </c>
      <c r="R35" t="s">
        <v>311</v>
      </c>
      <c r="S35" t="s">
        <v>440</v>
      </c>
      <c r="T35" s="35">
        <v>100</v>
      </c>
      <c r="U35" s="35">
        <f t="shared" si="19"/>
        <v>77.220956719817764</v>
      </c>
      <c r="V35" s="35">
        <f t="shared" si="20"/>
        <v>73.544973544973558</v>
      </c>
      <c r="W35" s="35">
        <f t="shared" si="21"/>
        <v>46.808510638297875</v>
      </c>
      <c r="X35" s="35">
        <f t="shared" si="22"/>
        <v>79.646515816728595</v>
      </c>
      <c r="Y35" s="35">
        <f t="shared" si="23"/>
        <v>75.970532641884361</v>
      </c>
      <c r="Z35" s="35">
        <f t="shared" si="24"/>
        <v>49.234069735208699</v>
      </c>
      <c r="AA35" s="35">
        <f t="shared" si="25"/>
        <v>-2.4255590969108312</v>
      </c>
      <c r="AB35" s="35">
        <f t="shared" si="26"/>
        <v>-2.4255590969108027</v>
      </c>
      <c r="AC35" s="35">
        <f t="shared" si="27"/>
        <v>-2.4255590969108241</v>
      </c>
      <c r="AD35" s="36"/>
      <c r="AE35" s="36"/>
      <c r="AF35">
        <v>1.97</v>
      </c>
      <c r="AG35">
        <v>1.93</v>
      </c>
      <c r="AH35" s="36"/>
      <c r="AI35" s="36"/>
      <c r="AJ35" t="s">
        <v>379</v>
      </c>
    </row>
    <row r="36" spans="1:36" ht="15" x14ac:dyDescent="0.25">
      <c r="A36">
        <v>4.3899999999999997</v>
      </c>
      <c r="B36">
        <v>3.78</v>
      </c>
      <c r="C36">
        <v>1.88</v>
      </c>
      <c r="D36" s="20">
        <f t="shared" si="3"/>
        <v>2.4255590969108232E-2</v>
      </c>
      <c r="E36" s="17">
        <f>IF(OR($A36="",$B36="",$C36=""),"",A36*'MPTO_working_3-way'!$I35)</f>
        <v>4.4964820443543845</v>
      </c>
      <c r="F36" s="21">
        <f>IF(OR($A36="",$B36="",$C36=""),"",B36*'MPTO_working_3-way'!$I35)</f>
        <v>3.8716861338632289</v>
      </c>
      <c r="G36" s="22">
        <f>IF(OR($A36="",$B36="",$C36=""),"",C36*'MPTO_working_3-way'!$I35)</f>
        <v>1.9256005110219234</v>
      </c>
      <c r="H36" s="17">
        <f>IF(OR($A36="",$B36="",$C36=""),"",'MPTO_working_3-way'!E35)</f>
        <v>4.5515528854084639</v>
      </c>
      <c r="I36" s="21">
        <f>IF(OR($A36="",$B36="",$C36=""),"",'MPTO_working_3-way'!F35)</f>
        <v>3.8991665005755975</v>
      </c>
      <c r="J36" s="22">
        <f>IF(OR($A36="",$B36="",$C36=""),"",'MPTO_working_3-way'!G35)</f>
        <v>1.9090173895037021</v>
      </c>
      <c r="K36" s="17">
        <f>IF(OR($A36="",$B36="",$C36=""),"",'OddsRatio_working_3-way'!H35)</f>
        <v>4.5261409688004077</v>
      </c>
      <c r="L36" s="21">
        <f>IF(OR($A36="",$B36="",$C36=""),"",'OddsRatio_working_3-way'!I35)</f>
        <v>3.8916436263318981</v>
      </c>
      <c r="M36" s="22">
        <f>IF(OR($A36="",$B36="",$C36=""),"",'OddsRatio_working_3-way'!J35)</f>
        <v>1.9153404284791624</v>
      </c>
      <c r="N36" s="23">
        <f t="shared" si="16"/>
        <v>22.239608434677567</v>
      </c>
      <c r="O36" s="24">
        <f t="shared" si="17"/>
        <v>25.828539954559393</v>
      </c>
      <c r="P36" s="24">
        <f t="shared" si="18"/>
        <v>51.931851610763033</v>
      </c>
      <c r="Q36" t="s">
        <v>202</v>
      </c>
      <c r="R36" t="s">
        <v>310</v>
      </c>
      <c r="S36" t="s">
        <v>440</v>
      </c>
      <c r="T36" s="35">
        <v>100</v>
      </c>
      <c r="U36" s="35">
        <f t="shared" si="19"/>
        <v>48.453608247422686</v>
      </c>
      <c r="V36" s="35">
        <f t="shared" si="20"/>
        <v>71.988795518207283</v>
      </c>
      <c r="W36" s="35">
        <f t="shared" si="21"/>
        <v>76.580796252927385</v>
      </c>
      <c r="X36" s="35">
        <f t="shared" si="22"/>
        <v>51.430408228865318</v>
      </c>
      <c r="Y36" s="35">
        <f t="shared" si="23"/>
        <v>74.965595499649922</v>
      </c>
      <c r="Z36" s="35">
        <f t="shared" si="24"/>
        <v>79.557596234370038</v>
      </c>
      <c r="AA36" s="35">
        <f t="shared" si="25"/>
        <v>-2.9767999814426318</v>
      </c>
      <c r="AB36" s="35">
        <f t="shared" si="26"/>
        <v>-2.9767999814426389</v>
      </c>
      <c r="AC36" s="35">
        <f t="shared" si="27"/>
        <v>-2.9767999814426531</v>
      </c>
      <c r="AF36">
        <v>1.88</v>
      </c>
      <c r="AG36">
        <v>2.0299999999999998</v>
      </c>
      <c r="AJ36" t="s">
        <v>379</v>
      </c>
    </row>
    <row r="37" spans="1:36" ht="15" x14ac:dyDescent="0.25">
      <c r="A37">
        <v>1.94</v>
      </c>
      <c r="B37">
        <v>3.57</v>
      </c>
      <c r="C37">
        <v>4.2699999999999996</v>
      </c>
      <c r="D37" s="20">
        <f t="shared" si="3"/>
        <v>2.976799981442646E-2</v>
      </c>
      <c r="E37" s="17">
        <f>IF(OR($A37="",$B37="",$C37=""),"",A37*'MPTO_working_3-way'!$I36)</f>
        <v>1.9977499196399873</v>
      </c>
      <c r="F37" s="21">
        <f>IF(OR($A37="",$B37="",$C37=""),"",B37*'MPTO_working_3-way'!$I36)</f>
        <v>3.6762717593375025</v>
      </c>
      <c r="G37" s="22">
        <f>IF(OR($A37="",$B37="",$C37=""),"",C37*'MPTO_working_3-way'!$I36)</f>
        <v>4.3971093592076009</v>
      </c>
      <c r="H37" s="17">
        <f>IF(OR($A37="",$B37="",$C37=""),"",'MPTO_working_3-way'!E36)</f>
        <v>1.9780779475033161</v>
      </c>
      <c r="I37" s="21">
        <f>IF(OR($A37="",$B37="",$C37=""),"",'MPTO_working_3-way'!F36)</f>
        <v>3.7011077438108098</v>
      </c>
      <c r="J37" s="22">
        <f>IF(OR($A37="",$B37="",$C37=""),"",'MPTO_working_3-way'!G36)</f>
        <v>4.4589236423098759</v>
      </c>
      <c r="K37" s="17">
        <f>IF(OR($A37="",$B37="",$C37=""),"",'OddsRatio_working_3-way'!H36)</f>
        <v>1.985741911233412</v>
      </c>
      <c r="L37" s="21">
        <f>IF(OR($A37="",$B37="",$C37=""),"",'OddsRatio_working_3-way'!I36)</f>
        <v>3.6950603317764563</v>
      </c>
      <c r="M37" s="22">
        <f>IF(OR($A37="",$B37="",$C37=""),"",'OddsRatio_working_3-way'!J36)</f>
        <v>4.4291234571630413</v>
      </c>
      <c r="N37" s="23">
        <f t="shared" si="16"/>
        <v>50.056315366049873</v>
      </c>
      <c r="O37" s="24">
        <f t="shared" si="17"/>
        <v>27.201471095276403</v>
      </c>
      <c r="P37" s="24">
        <f t="shared" si="18"/>
        <v>22.742213538673713</v>
      </c>
      <c r="Q37" t="s">
        <v>218</v>
      </c>
      <c r="R37" t="s">
        <v>206</v>
      </c>
      <c r="S37" t="s">
        <v>440</v>
      </c>
      <c r="T37" s="35">
        <v>100</v>
      </c>
      <c r="U37" s="35">
        <f t="shared" si="19"/>
        <v>71.346704871060169</v>
      </c>
      <c r="V37" s="35">
        <f t="shared" si="20"/>
        <v>70.845481049562679</v>
      </c>
      <c r="W37" s="35">
        <f t="shared" si="21"/>
        <v>54.954954954954964</v>
      </c>
      <c r="X37" s="35">
        <f t="shared" si="22"/>
        <v>74.19956399548235</v>
      </c>
      <c r="Y37" s="35">
        <f t="shared" si="23"/>
        <v>73.69834017398486</v>
      </c>
      <c r="Z37" s="35">
        <f t="shared" si="24"/>
        <v>57.807814079377138</v>
      </c>
      <c r="AA37" s="35">
        <f t="shared" si="25"/>
        <v>-2.8528591244221815</v>
      </c>
      <c r="AB37" s="35">
        <f t="shared" si="26"/>
        <v>-2.8528591244221815</v>
      </c>
      <c r="AC37" s="35">
        <f t="shared" si="27"/>
        <v>-2.8528591244221744</v>
      </c>
      <c r="AF37">
        <v>2.09</v>
      </c>
      <c r="AG37">
        <v>1.8</v>
      </c>
      <c r="AJ37" t="s">
        <v>377</v>
      </c>
    </row>
    <row r="38" spans="1:36" ht="15" x14ac:dyDescent="0.25">
      <c r="A38">
        <v>3.49</v>
      </c>
      <c r="B38">
        <v>3.43</v>
      </c>
      <c r="C38">
        <v>2.2200000000000002</v>
      </c>
      <c r="D38" s="20">
        <f t="shared" si="3"/>
        <v>2.852859124422169E-2</v>
      </c>
      <c r="E38" s="17">
        <f>IF(OR($A38="",$B38="",$C38=""),"",A38*'MPTO_working_3-way'!$I37)</f>
        <v>3.5895647834423339</v>
      </c>
      <c r="F38" s="21">
        <f>IF(OR($A38="",$B38="",$C38=""),"",B38*'MPTO_working_3-way'!$I37)</f>
        <v>3.5278530679676807</v>
      </c>
      <c r="G38" s="22">
        <f>IF(OR($A38="",$B38="",$C38=""),"",C38*'MPTO_working_3-way'!$I37)</f>
        <v>2.2833334725621723</v>
      </c>
      <c r="H38" s="17">
        <f>IF(OR($A38="",$B38="",$C38=""),"",'MPTO_working_3-way'!E37)</f>
        <v>3.6098030875608202</v>
      </c>
      <c r="I38" s="21">
        <f>IF(OR($A38="",$B38="",$C38=""),"",'MPTO_working_3-way'!F37)</f>
        <v>3.5456509408343795</v>
      </c>
      <c r="J38" s="22">
        <f>IF(OR($A38="",$B38="",$C38=""),"",'MPTO_working_3-way'!G37)</f>
        <v>2.2678775195529921</v>
      </c>
      <c r="K38" s="17">
        <f>IF(OR($A38="",$B38="",$C38=""),"",'OddsRatio_working_3-way'!H37)</f>
        <v>3.6009976333427249</v>
      </c>
      <c r="L38" s="21">
        <f>IF(OR($A38="",$B38="",$C38=""),"",'OddsRatio_working_3-way'!I37)</f>
        <v>3.5383229915754315</v>
      </c>
      <c r="M38" s="22">
        <f>IF(OR($A38="",$B38="",$C38=""),"",'OddsRatio_working_3-way'!J37)</f>
        <v>2.2743843826016565</v>
      </c>
      <c r="N38" s="23">
        <f t="shared" si="16"/>
        <v>27.858530499650612</v>
      </c>
      <c r="O38" s="24">
        <f t="shared" si="17"/>
        <v>28.34585173288065</v>
      </c>
      <c r="P38" s="24">
        <f t="shared" si="18"/>
        <v>43.795617767468755</v>
      </c>
      <c r="Q38" t="s">
        <v>312</v>
      </c>
      <c r="R38" t="s">
        <v>219</v>
      </c>
      <c r="S38" t="s">
        <v>440</v>
      </c>
      <c r="T38" s="35">
        <v>100</v>
      </c>
      <c r="U38" s="35">
        <f t="shared" si="19"/>
        <v>56.896551724137922</v>
      </c>
      <c r="V38" s="35">
        <f t="shared" si="20"/>
        <v>73.68421052631578</v>
      </c>
      <c r="W38" s="35">
        <f t="shared" si="21"/>
        <v>66.666666666666657</v>
      </c>
      <c r="X38" s="35">
        <f t="shared" si="22"/>
        <v>59.649122807017541</v>
      </c>
      <c r="Y38" s="35">
        <f t="shared" si="23"/>
        <v>76.436781609195407</v>
      </c>
      <c r="Z38" s="35">
        <f t="shared" si="24"/>
        <v>69.419237749546284</v>
      </c>
      <c r="AA38" s="35">
        <f t="shared" si="25"/>
        <v>-2.7525710828796193</v>
      </c>
      <c r="AB38" s="35">
        <f t="shared" si="26"/>
        <v>-2.7525710828796264</v>
      </c>
      <c r="AC38" s="35">
        <f t="shared" si="27"/>
        <v>-2.7525710828796264</v>
      </c>
      <c r="AF38">
        <v>2.21</v>
      </c>
      <c r="AG38">
        <v>1.72</v>
      </c>
      <c r="AJ38" t="s">
        <v>377</v>
      </c>
    </row>
    <row r="39" spans="1:36" ht="15" x14ac:dyDescent="0.25">
      <c r="A39">
        <v>2.3199999999999998</v>
      </c>
      <c r="B39">
        <v>3.8</v>
      </c>
      <c r="C39">
        <v>3</v>
      </c>
      <c r="D39" s="20">
        <f t="shared" si="3"/>
        <v>2.7525710828796068E-2</v>
      </c>
      <c r="E39" s="17">
        <f>IF(OR($A39="",$B39="",$C39=""),"",A39*'MPTO_working_3-way'!$I38)</f>
        <v>2.3838596491228068</v>
      </c>
      <c r="F39" s="21">
        <f>IF(OR($A39="",$B39="",$C39=""),"",B39*'MPTO_working_3-way'!$I38)</f>
        <v>3.9045977011494251</v>
      </c>
      <c r="G39" s="22">
        <f>IF(OR($A39="",$B39="",$C39=""),"",C39*'MPTO_working_3-way'!$I38)</f>
        <v>3.0825771324863882</v>
      </c>
      <c r="H39" s="17">
        <f>IF(OR($A39="",$B39="",$C39=""),"",'MPTO_working_3-way'!E38)</f>
        <v>2.3704588910133841</v>
      </c>
      <c r="I39" s="21">
        <f>IF(OR($A39="",$B39="",$C39=""),"",'MPTO_working_3-way'!F38)</f>
        <v>3.9372766971020239</v>
      </c>
      <c r="J39" s="22">
        <f>IF(OR($A39="",$B39="",$C39=""),"",'MPTO_working_3-way'!G38)</f>
        <v>3.084914463452566</v>
      </c>
      <c r="K39" s="17">
        <f>IF(OR($A39="",$B39="",$C39=""),"",'OddsRatio_working_3-way'!H38)</f>
        <v>2.3764667134698976</v>
      </c>
      <c r="L39" s="21">
        <f>IF(OR($A39="",$B39="",$C39=""),"",'OddsRatio_working_3-way'!I38)</f>
        <v>3.919777877057359</v>
      </c>
      <c r="M39" s="22">
        <f>IF(OR($A39="",$B39="",$C39=""),"",'OddsRatio_working_3-way'!J38)</f>
        <v>3.0855556264695418</v>
      </c>
      <c r="N39" s="23">
        <f t="shared" si="16"/>
        <v>41.948778333823967</v>
      </c>
      <c r="O39" s="24">
        <f t="shared" si="17"/>
        <v>25.610833088018843</v>
      </c>
      <c r="P39" s="24">
        <f t="shared" si="18"/>
        <v>32.440388578157197</v>
      </c>
      <c r="Q39" t="s">
        <v>210</v>
      </c>
      <c r="R39" t="s">
        <v>223</v>
      </c>
      <c r="S39" t="s">
        <v>440</v>
      </c>
      <c r="T39" s="35">
        <v>100</v>
      </c>
      <c r="U39" s="35">
        <f t="shared" si="19"/>
        <v>51.92307692307692</v>
      </c>
      <c r="V39" s="35">
        <f t="shared" si="20"/>
        <v>72.14484679665739</v>
      </c>
      <c r="W39" s="35">
        <f t="shared" si="21"/>
        <v>73.118279569892465</v>
      </c>
      <c r="X39" s="35">
        <f t="shared" si="22"/>
        <v>54.736873633450145</v>
      </c>
      <c r="Y39" s="35">
        <f t="shared" si="23"/>
        <v>74.958643507030601</v>
      </c>
      <c r="Z39" s="35">
        <f t="shared" si="24"/>
        <v>75.93207628026569</v>
      </c>
      <c r="AA39" s="35">
        <f t="shared" si="25"/>
        <v>-2.8137967103732251</v>
      </c>
      <c r="AB39" s="35">
        <f t="shared" si="26"/>
        <v>-2.8137967103732109</v>
      </c>
      <c r="AC39" s="35">
        <f t="shared" si="27"/>
        <v>-2.8137967103732251</v>
      </c>
      <c r="AF39">
        <v>1.85</v>
      </c>
      <c r="AG39">
        <v>2.0499999999999998</v>
      </c>
      <c r="AJ39" t="s">
        <v>377</v>
      </c>
    </row>
    <row r="40" spans="1:36" ht="15" x14ac:dyDescent="0.25">
      <c r="A40">
        <v>2.08</v>
      </c>
      <c r="B40">
        <v>3.59</v>
      </c>
      <c r="C40">
        <v>3.72</v>
      </c>
      <c r="D40" s="20">
        <f t="shared" si="3"/>
        <v>2.8137967103732286E-2</v>
      </c>
      <c r="E40" s="17">
        <f>IF(OR($A40="",$B40="",$C40=""),"",A40*'MPTO_working_3-way'!$I39)</f>
        <v>2.1385269715757631</v>
      </c>
      <c r="F40" s="21">
        <f>IF(OR($A40="",$B40="",$C40=""),"",B40*'MPTO_working_3-way'!$I39)</f>
        <v>3.6910153019023988</v>
      </c>
      <c r="G40" s="22">
        <f>IF(OR($A40="",$B40="",$C40=""),"",C40*'MPTO_working_3-way'!$I39)</f>
        <v>3.8246732376258845</v>
      </c>
      <c r="H40" s="17">
        <f>IF(OR($A40="",$B40="",$C40=""),"",'MPTO_working_3-way'!E39)</f>
        <v>2.1213861013516762</v>
      </c>
      <c r="I40" s="21">
        <f>IF(OR($A40="",$B40="",$C40=""),"",'MPTO_working_3-way'!F39)</f>
        <v>3.7150937730259805</v>
      </c>
      <c r="J40" s="22">
        <f>IF(OR($A40="",$B40="",$C40=""),"",'MPTO_working_3-way'!G39)</f>
        <v>3.8544872188619572</v>
      </c>
      <c r="K40" s="17">
        <f>IF(OR($A40="",$B40="",$C40=""),"",'OddsRatio_working_3-way'!H39)</f>
        <v>2.1283155597864907</v>
      </c>
      <c r="L40" s="21">
        <f>IF(OR($A40="",$B40="",$C40=""),"",'OddsRatio_working_3-way'!I39)</f>
        <v>3.7058678702287122</v>
      </c>
      <c r="M40" s="22">
        <f>IF(OR($A40="",$B40="",$C40=""),"",'OddsRatio_working_3-way'!J39)</f>
        <v>3.8416836320548637</v>
      </c>
      <c r="N40" s="23">
        <f t="shared" si="16"/>
        <v>46.761159119875629</v>
      </c>
      <c r="O40" s="24">
        <f t="shared" si="17"/>
        <v>27.092816426000365</v>
      </c>
      <c r="P40" s="24">
        <f t="shared" si="18"/>
        <v>26.146024454123999</v>
      </c>
      <c r="Q40" t="s">
        <v>216</v>
      </c>
      <c r="R40" t="s">
        <v>211</v>
      </c>
      <c r="S40" t="s">
        <v>440</v>
      </c>
      <c r="T40" s="35">
        <v>100</v>
      </c>
      <c r="U40" s="35">
        <f t="shared" si="19"/>
        <v>62.962962962962962</v>
      </c>
      <c r="V40" s="35">
        <f t="shared" si="20"/>
        <v>69.696969696969703</v>
      </c>
      <c r="W40" s="35">
        <f t="shared" si="21"/>
        <v>64.539007092198588</v>
      </c>
      <c r="X40" s="35">
        <f t="shared" si="22"/>
        <v>65.764023210831724</v>
      </c>
      <c r="Y40" s="35">
        <f t="shared" si="23"/>
        <v>72.49802994483845</v>
      </c>
      <c r="Z40" s="35">
        <f t="shared" si="24"/>
        <v>67.34006734006735</v>
      </c>
      <c r="AA40" s="35">
        <f t="shared" si="25"/>
        <v>-2.8010602478687616</v>
      </c>
      <c r="AB40" s="35">
        <f t="shared" si="26"/>
        <v>-2.8010602478687474</v>
      </c>
      <c r="AC40" s="35">
        <f t="shared" si="27"/>
        <v>-2.8010602478687616</v>
      </c>
      <c r="AF40">
        <v>2.0499999999999998</v>
      </c>
      <c r="AG40">
        <v>1.85</v>
      </c>
      <c r="AJ40" t="s">
        <v>377</v>
      </c>
    </row>
    <row r="41" spans="1:36" s="35" customFormat="1" ht="15" x14ac:dyDescent="0.25">
      <c r="A41">
        <v>2.7</v>
      </c>
      <c r="B41">
        <v>3.3</v>
      </c>
      <c r="C41">
        <v>2.82</v>
      </c>
      <c r="D41" s="20">
        <f t="shared" si="3"/>
        <v>2.8010602478687696E-2</v>
      </c>
      <c r="E41" s="17">
        <f>IF(OR($A41="",$B41="",$C41=""),"",A41*'MPTO_working_3-way'!$I40)</f>
        <v>2.7756286266924568</v>
      </c>
      <c r="F41" s="21">
        <f>IF(OR($A41="",$B41="",$C41=""),"",B41*'MPTO_working_3-way'!$I40)</f>
        <v>3.3924349881796694</v>
      </c>
      <c r="G41" s="22">
        <f>IF(OR($A41="",$B41="",$C41=""),"",C41*'MPTO_working_3-way'!$I40)</f>
        <v>2.8989898989898992</v>
      </c>
      <c r="H41" s="17">
        <f>IF(OR($A41="",$B41="",$C41=""),"",'MPTO_working_3-way'!E40)</f>
        <v>2.7698260466962106</v>
      </c>
      <c r="I41" s="21">
        <f>IF(OR($A41="",$B41="",$C41=""),"",'MPTO_working_3-way'!F40)</f>
        <v>3.4049109683714125</v>
      </c>
      <c r="J41" s="22">
        <f>IF(OR($A41="",$B41="",$C41=""),"",'MPTO_working_3-way'!G40)</f>
        <v>2.8962583857804827</v>
      </c>
      <c r="K41" s="17">
        <f>IF(OR($A41="",$B41="",$C41=""),"",'OddsRatio_working_3-way'!H40)</f>
        <v>2.772712186700776</v>
      </c>
      <c r="L41" s="21">
        <f>IF(OR($A41="",$B41="",$C41=""),"",'OddsRatio_working_3-way'!I40)</f>
        <v>3.3983753114186972</v>
      </c>
      <c r="M41" s="22">
        <f>IF(OR($A41="",$B41="",$C41=""),"",'OddsRatio_working_3-way'!J40)</f>
        <v>2.8978448116443598</v>
      </c>
      <c r="N41" s="23">
        <f t="shared" si="16"/>
        <v>36.027874564459928</v>
      </c>
      <c r="O41" s="24">
        <f t="shared" si="17"/>
        <v>29.477351916376303</v>
      </c>
      <c r="P41" s="24">
        <f t="shared" si="18"/>
        <v>34.494773519163765</v>
      </c>
      <c r="Q41" t="s">
        <v>174</v>
      </c>
      <c r="R41" t="s">
        <v>209</v>
      </c>
      <c r="S41" t="s">
        <v>440</v>
      </c>
      <c r="T41" s="35">
        <v>100</v>
      </c>
      <c r="U41" s="35">
        <f t="shared" si="19"/>
        <v>81.203007518796994</v>
      </c>
      <c r="V41" s="35">
        <f t="shared" si="20"/>
        <v>75.186104218362274</v>
      </c>
      <c r="W41" s="35">
        <f t="shared" si="21"/>
        <v>40.476190476190474</v>
      </c>
      <c r="X41" s="35">
        <f t="shared" si="22"/>
        <v>84.337705305447244</v>
      </c>
      <c r="Y41" s="35">
        <f t="shared" si="23"/>
        <v>78.320802005012524</v>
      </c>
      <c r="Z41" s="35">
        <f t="shared" si="24"/>
        <v>43.610888262840717</v>
      </c>
      <c r="AA41" s="35">
        <f t="shared" si="25"/>
        <v>-3.1346977866502499</v>
      </c>
      <c r="AB41" s="35">
        <f t="shared" si="26"/>
        <v>-3.1346977866502499</v>
      </c>
      <c r="AC41" s="35">
        <f t="shared" si="27"/>
        <v>-3.1346977866502428</v>
      </c>
      <c r="AD41" s="36"/>
      <c r="AE41" s="36"/>
      <c r="AF41">
        <v>2.16</v>
      </c>
      <c r="AG41">
        <v>1.75</v>
      </c>
      <c r="AH41" s="36"/>
      <c r="AI41" s="36"/>
      <c r="AJ41" t="s">
        <v>377</v>
      </c>
    </row>
    <row r="42" spans="1:36" ht="15" x14ac:dyDescent="0.25">
      <c r="A42">
        <v>5.32</v>
      </c>
      <c r="B42">
        <v>4.03</v>
      </c>
      <c r="C42">
        <v>1.68</v>
      </c>
      <c r="D42" s="20">
        <f t="shared" si="3"/>
        <v>3.1346977866502534E-2</v>
      </c>
      <c r="E42" s="17">
        <f>IF(OR($A42="",$B42="",$C42=""),"",A42*'MPTO_working_3-way'!$I41)</f>
        <v>5.486765922249794</v>
      </c>
      <c r="F42" s="21">
        <f>IF(OR($A42="",$B42="",$C42=""),"",B42*'MPTO_working_3-way'!$I41)</f>
        <v>4.1563283208020056</v>
      </c>
      <c r="G42" s="22">
        <f>IF(OR($A42="",$B42="",$C42=""),"",C42*'MPTO_working_3-way'!$I41)</f>
        <v>1.7326629228157242</v>
      </c>
      <c r="H42" s="17">
        <f>IF(OR($A42="",$B42="",$C42=""),"",'MPTO_working_3-way'!E41)</f>
        <v>5.6331385130992775</v>
      </c>
      <c r="I42" s="21">
        <f>IF(OR($A42="",$B42="",$C42=""),"",'MPTO_working_3-way'!F41)</f>
        <v>4.2071612033891661</v>
      </c>
      <c r="J42" s="22">
        <f>IF(OR($A42="",$B42="",$C42=""),"",'MPTO_working_3-way'!G41)</f>
        <v>1.7100181852341569</v>
      </c>
      <c r="K42" s="17">
        <f>IF(OR($A42="",$B42="",$C42=""),"",'OddsRatio_working_3-way'!H41)</f>
        <v>5.561541143094181</v>
      </c>
      <c r="L42" s="21">
        <f>IF(OR($A42="",$B42="",$C42=""),"",'OddsRatio_working_3-way'!I41)</f>
        <v>4.1994142739757789</v>
      </c>
      <c r="M42" s="22">
        <f>IF(OR($A42="",$B42="",$C42=""),"",'OddsRatio_working_3-way'!J41)</f>
        <v>1.7180203651166763</v>
      </c>
      <c r="N42" s="23">
        <f t="shared" si="16"/>
        <v>18.225672721790907</v>
      </c>
      <c r="O42" s="24">
        <f t="shared" si="17"/>
        <v>24.059696992537873</v>
      </c>
      <c r="P42" s="24">
        <f t="shared" si="18"/>
        <v>57.714630285671205</v>
      </c>
      <c r="Q42" t="s">
        <v>220</v>
      </c>
      <c r="R42" t="s">
        <v>207</v>
      </c>
      <c r="S42" t="s">
        <v>440</v>
      </c>
      <c r="T42" s="35">
        <v>100</v>
      </c>
      <c r="U42" s="35">
        <f t="shared" si="19"/>
        <v>36.708860759493668</v>
      </c>
      <c r="V42" s="35">
        <f t="shared" si="20"/>
        <v>75.490196078431367</v>
      </c>
      <c r="W42" s="35">
        <f t="shared" si="21"/>
        <v>84.662576687116569</v>
      </c>
      <c r="X42" s="35">
        <f t="shared" si="22"/>
        <v>39.847227234452063</v>
      </c>
      <c r="Y42" s="35">
        <f t="shared" si="23"/>
        <v>78.628562553389756</v>
      </c>
      <c r="Z42" s="35">
        <f t="shared" si="24"/>
        <v>87.800943162074958</v>
      </c>
      <c r="AA42" s="35">
        <f t="shared" si="25"/>
        <v>-3.1383664749583957</v>
      </c>
      <c r="AB42" s="35">
        <f t="shared" si="26"/>
        <v>-3.1383664749583886</v>
      </c>
      <c r="AC42" s="35">
        <f t="shared" si="27"/>
        <v>-3.1383664749583886</v>
      </c>
      <c r="AF42">
        <v>1.85</v>
      </c>
      <c r="AG42">
        <v>2.04</v>
      </c>
      <c r="AJ42" t="s">
        <v>377</v>
      </c>
    </row>
    <row r="43" spans="1:36" ht="15" x14ac:dyDescent="0.25">
      <c r="A43">
        <v>1.58</v>
      </c>
      <c r="B43">
        <v>4.08</v>
      </c>
      <c r="C43">
        <v>6.52</v>
      </c>
      <c r="D43" s="20">
        <f t="shared" si="3"/>
        <v>3.1383664749583762E-2</v>
      </c>
      <c r="E43" s="17">
        <f>IF(OR($A43="",$B43="",$C43=""),"",A43*'MPTO_working_3-way'!$I42)</f>
        <v>1.6295861903043425</v>
      </c>
      <c r="F43" s="21">
        <f>IF(OR($A43="",$B43="",$C43=""),"",B43*'MPTO_working_3-way'!$I42)</f>
        <v>4.2080453521783019</v>
      </c>
      <c r="G43" s="22">
        <f>IF(OR($A43="",$B43="",$C43=""),"",C43*'MPTO_working_3-way'!$I42)</f>
        <v>6.7246214941672857</v>
      </c>
      <c r="H43" s="17">
        <f>IF(OR($A43="",$B43="",$C43=""),"",'MPTO_working_3-way'!E42)</f>
        <v>1.6065543024586584</v>
      </c>
      <c r="I43" s="21">
        <f>IF(OR($A43="",$B43="",$C43=""),"",'MPTO_working_3-way'!F42)</f>
        <v>4.2619057404975793</v>
      </c>
      <c r="J43" s="22">
        <f>IF(OR($A43="",$B43="",$C43=""),"",'MPTO_working_3-way'!G42)</f>
        <v>6.9972635044545717</v>
      </c>
      <c r="K43" s="17">
        <f>IF(OR($A43="",$B43="",$C43=""),"",'OddsRatio_working_3-way'!H42)</f>
        <v>1.6144689302729063</v>
      </c>
      <c r="L43" s="21">
        <f>IF(OR($A43="",$B43="",$C43=""),"",'OddsRatio_working_3-way'!I42)</f>
        <v>4.2630419055871567</v>
      </c>
      <c r="M43" s="22">
        <f>IF(OR($A43="",$B43="",$C43=""),"",'OddsRatio_working_3-way'!J42)</f>
        <v>6.848049129493865</v>
      </c>
      <c r="N43" s="23">
        <f t="shared" si="16"/>
        <v>61.365272113237502</v>
      </c>
      <c r="O43" s="24">
        <f t="shared" si="17"/>
        <v>23.764002436008639</v>
      </c>
      <c r="P43" s="24">
        <f t="shared" si="18"/>
        <v>14.870725450753874</v>
      </c>
      <c r="Q43" t="s">
        <v>225</v>
      </c>
      <c r="R43" t="s">
        <v>212</v>
      </c>
      <c r="S43" t="s">
        <v>440</v>
      </c>
      <c r="T43" s="35">
        <v>100</v>
      </c>
      <c r="U43" s="35">
        <f t="shared" si="19"/>
        <v>51.92307692307692</v>
      </c>
      <c r="V43" s="35">
        <f t="shared" si="20"/>
        <v>71.83098591549296</v>
      </c>
      <c r="W43" s="35">
        <f t="shared" si="21"/>
        <v>73.474801061007966</v>
      </c>
      <c r="X43" s="35">
        <f t="shared" si="22"/>
        <v>54.694213023499081</v>
      </c>
      <c r="Y43" s="35">
        <f t="shared" si="23"/>
        <v>74.602122015915114</v>
      </c>
      <c r="Z43" s="35">
        <f t="shared" si="24"/>
        <v>76.245937161430106</v>
      </c>
      <c r="AA43" s="35">
        <f t="shared" si="25"/>
        <v>-2.7711361004221615</v>
      </c>
      <c r="AB43" s="35">
        <f t="shared" si="26"/>
        <v>-2.7711361004221544</v>
      </c>
      <c r="AC43" s="35">
        <f t="shared" si="27"/>
        <v>-2.7711361004221402</v>
      </c>
      <c r="AF43">
        <v>2.0699999999999998</v>
      </c>
      <c r="AG43">
        <v>1.83</v>
      </c>
      <c r="AJ43" t="s">
        <v>377</v>
      </c>
    </row>
    <row r="44" spans="1:36" ht="15" x14ac:dyDescent="0.25">
      <c r="A44">
        <v>2.08</v>
      </c>
      <c r="B44">
        <v>3.55</v>
      </c>
      <c r="C44">
        <v>3.77</v>
      </c>
      <c r="D44" s="20">
        <f t="shared" si="3"/>
        <v>2.7711361004221668E-2</v>
      </c>
      <c r="E44" s="17">
        <f>IF(OR($A44="",$B44="",$C44=""),"",A44*'MPTO_working_3-way'!$I43)</f>
        <v>2.1376396308887813</v>
      </c>
      <c r="F44" s="21">
        <f>IF(OR($A44="",$B44="",$C44=""),"",B44*'MPTO_working_3-way'!$I43)</f>
        <v>3.6483753315649867</v>
      </c>
      <c r="G44" s="22">
        <f>IF(OR($A44="",$B44="",$C44=""),"",C44*'MPTO_working_3-way'!$I43)</f>
        <v>3.8744718309859159</v>
      </c>
      <c r="H44" s="17">
        <f>IF(OR($A44="",$B44="",$C44=""),"",'MPTO_working_3-way'!E43)</f>
        <v>2.120746345521531</v>
      </c>
      <c r="I44" s="21">
        <f>IF(OR($A44="",$B44="",$C44=""),"",'MPTO_working_3-way'!F43)</f>
        <v>3.670357546878749</v>
      </c>
      <c r="J44" s="22">
        <f>IF(OR($A44="",$B44="",$C44=""),"",'MPTO_working_3-way'!G43)</f>
        <v>3.906023129400606</v>
      </c>
      <c r="K44" s="17">
        <f>IF(OR($A44="",$B44="",$C44=""),"",'OddsRatio_working_3-way'!H43)</f>
        <v>2.1275835240936565</v>
      </c>
      <c r="L44" s="21">
        <f>IF(OR($A44="",$B44="",$C44=""),"",'OddsRatio_working_3-way'!I43)</f>
        <v>3.6623499874433545</v>
      </c>
      <c r="M44" s="22">
        <f>IF(OR($A44="",$B44="",$C44=""),"",'OddsRatio_working_3-way'!J43)</f>
        <v>3.8920429275365054</v>
      </c>
      <c r="N44" s="23">
        <f t="shared" si="16"/>
        <v>46.780569818694048</v>
      </c>
      <c r="O44" s="24">
        <f t="shared" si="17"/>
        <v>27.4094606261644</v>
      </c>
      <c r="P44" s="24">
        <f t="shared" si="18"/>
        <v>25.809969555141542</v>
      </c>
      <c r="Q44" t="s">
        <v>224</v>
      </c>
      <c r="R44" t="s">
        <v>222</v>
      </c>
      <c r="S44" t="s">
        <v>440</v>
      </c>
      <c r="T44" s="35">
        <v>100</v>
      </c>
      <c r="U44" s="35">
        <f t="shared" si="19"/>
        <v>69.512195121951223</v>
      </c>
      <c r="V44" s="35">
        <f t="shared" si="20"/>
        <v>70.845481049562679</v>
      </c>
      <c r="W44" s="35">
        <f t="shared" si="21"/>
        <v>56.896551724137922</v>
      </c>
      <c r="X44" s="35">
        <f t="shared" si="22"/>
        <v>72.257967226299385</v>
      </c>
      <c r="Y44" s="35">
        <f t="shared" si="23"/>
        <v>73.591253153910856</v>
      </c>
      <c r="Z44" s="35">
        <f t="shared" si="24"/>
        <v>59.642323828486084</v>
      </c>
      <c r="AA44" s="35">
        <f t="shared" si="25"/>
        <v>-2.7457721043481627</v>
      </c>
      <c r="AB44" s="35">
        <f t="shared" si="26"/>
        <v>-2.7457721043481769</v>
      </c>
      <c r="AC44" s="35">
        <f t="shared" si="27"/>
        <v>-2.7457721043481627</v>
      </c>
      <c r="AF44">
        <v>2.0499999999999998</v>
      </c>
      <c r="AG44">
        <v>1.85</v>
      </c>
      <c r="AJ44" t="s">
        <v>377</v>
      </c>
    </row>
    <row r="45" spans="1:36" ht="15" x14ac:dyDescent="0.25">
      <c r="A45">
        <v>3.28</v>
      </c>
      <c r="B45">
        <v>3.43</v>
      </c>
      <c r="C45">
        <v>2.3199999999999998</v>
      </c>
      <c r="D45" s="20">
        <f t="shared" si="3"/>
        <v>2.7457721043481653E-2</v>
      </c>
      <c r="E45" s="17">
        <f>IF(OR($A45="",$B45="",$C45=""),"",A45*'MPTO_working_3-way'!$I44)</f>
        <v>3.3700613250226197</v>
      </c>
      <c r="F45" s="21">
        <f>IF(OR($A45="",$B45="",$C45=""),"",B45*'MPTO_working_3-way'!$I44)</f>
        <v>3.5241799831791423</v>
      </c>
      <c r="G45" s="22">
        <f>IF(OR($A45="",$B45="",$C45=""),"",C45*'MPTO_working_3-way'!$I44)</f>
        <v>2.3837019128208774</v>
      </c>
      <c r="H45" s="17">
        <f>IF(OR($A45="",$B45="",$C45=""),"",'MPTO_working_3-way'!E44)</f>
        <v>3.381514560638117</v>
      </c>
      <c r="I45" s="21">
        <f>IF(OR($A45="",$B45="",$C45=""),"",'MPTO_working_3-way'!F44)</f>
        <v>3.5411690815103825</v>
      </c>
      <c r="J45" s="22">
        <f>IF(OR($A45="",$B45="",$C45=""),"",'MPTO_working_3-way'!G44)</f>
        <v>2.3703315512787104</v>
      </c>
      <c r="K45" s="17">
        <f>IF(OR($A45="",$B45="",$C45=""),"",'OddsRatio_working_3-way'!H44)</f>
        <v>3.3769393126679144</v>
      </c>
      <c r="L45" s="21">
        <f>IF(OR($A45="",$B45="",$C45=""),"",'OddsRatio_working_3-way'!I44)</f>
        <v>3.5333168990276458</v>
      </c>
      <c r="M45" s="22">
        <f>IF(OR($A45="",$B45="",$C45=""),"",'OddsRatio_working_3-way'!J44)</f>
        <v>2.376122759965634</v>
      </c>
      <c r="N45" s="23">
        <f t="shared" si="16"/>
        <v>29.67305053397769</v>
      </c>
      <c r="O45" s="24">
        <f t="shared" si="17"/>
        <v>28.375395262812482</v>
      </c>
      <c r="P45" s="24">
        <f t="shared" si="18"/>
        <v>41.951554203209831</v>
      </c>
      <c r="Q45" t="s">
        <v>213</v>
      </c>
      <c r="R45" t="s">
        <v>221</v>
      </c>
      <c r="S45" t="s">
        <v>440</v>
      </c>
      <c r="T45" s="35">
        <v>100</v>
      </c>
      <c r="U45" s="35">
        <f t="shared" si="19"/>
        <v>55.947136563876647</v>
      </c>
      <c r="V45" s="35">
        <f t="shared" si="20"/>
        <v>71.264367816091948</v>
      </c>
      <c r="W45" s="35">
        <f t="shared" si="21"/>
        <v>69.969969969969966</v>
      </c>
      <c r="X45" s="35">
        <f t="shared" si="22"/>
        <v>58.765662213938072</v>
      </c>
      <c r="Y45" s="35">
        <f t="shared" si="23"/>
        <v>74.082893466153379</v>
      </c>
      <c r="Z45" s="35">
        <f t="shared" si="24"/>
        <v>72.788495620031384</v>
      </c>
      <c r="AA45" s="35">
        <f t="shared" si="25"/>
        <v>-2.8185256500614244</v>
      </c>
      <c r="AB45" s="35">
        <f t="shared" si="26"/>
        <v>-2.8185256500614315</v>
      </c>
      <c r="AC45" s="35">
        <f t="shared" si="27"/>
        <v>-2.8185256500614173</v>
      </c>
      <c r="AF45">
        <v>2.13</v>
      </c>
      <c r="AG45">
        <v>1.78</v>
      </c>
      <c r="AJ45" t="s">
        <v>377</v>
      </c>
    </row>
    <row r="46" spans="1:36" s="35" customFormat="1" ht="15" x14ac:dyDescent="0.25">
      <c r="A46">
        <v>2.27</v>
      </c>
      <c r="B46">
        <v>3.48</v>
      </c>
      <c r="C46">
        <v>3.33</v>
      </c>
      <c r="D46" s="20">
        <f t="shared" si="3"/>
        <v>2.8185256500614209E-2</v>
      </c>
      <c r="E46" s="17">
        <f>IF(OR($A46="",$B46="",$C46=""),"",A46*'MPTO_working_3-way'!$I45)</f>
        <v>2.3339805322563945</v>
      </c>
      <c r="F46" s="21">
        <f>IF(OR($A46="",$B46="",$C46=""),"",B46*'MPTO_working_3-way'!$I45)</f>
        <v>3.5780846926221375</v>
      </c>
      <c r="G46" s="22">
        <f>IF(OR($A46="",$B46="",$C46=""),"",C46*'MPTO_working_3-way'!$I45)</f>
        <v>3.4238569041470455</v>
      </c>
      <c r="H46" s="17">
        <f>IF(OR($A46="",$B46="",$C46=""),"",'MPTO_working_3-way'!E45)</f>
        <v>2.3194669091324633</v>
      </c>
      <c r="I46" s="21">
        <f>IF(OR($A46="",$B46="",$C46=""),"",'MPTO_working_3-way'!F45)</f>
        <v>3.597623946314775</v>
      </c>
      <c r="J46" s="22">
        <f>IF(OR($A46="",$B46="",$C46=""),"",'MPTO_working_3-way'!G45)</f>
        <v>3.4375458022888337</v>
      </c>
      <c r="K46" s="17">
        <f>IF(OR($A46="",$B46="",$C46=""),"",'OddsRatio_working_3-way'!H45)</f>
        <v>2.3256682486184617</v>
      </c>
      <c r="L46" s="21">
        <f>IF(OR($A46="",$B46="",$C46=""),"",'OddsRatio_working_3-way'!I45)</f>
        <v>3.588706501239201</v>
      </c>
      <c r="M46" s="22">
        <f>IF(OR($A46="",$B46="",$C46=""),"",'OddsRatio_working_3-way'!J45)</f>
        <v>3.4321315112448936</v>
      </c>
      <c r="N46" s="23">
        <f t="shared" si="16"/>
        <v>42.845258826269728</v>
      </c>
      <c r="O46" s="24">
        <f t="shared" si="17"/>
        <v>27.947913084951807</v>
      </c>
      <c r="P46" s="24">
        <f t="shared" si="18"/>
        <v>29.206828088778465</v>
      </c>
      <c r="Q46" t="s">
        <v>313</v>
      </c>
      <c r="R46" t="s">
        <v>214</v>
      </c>
      <c r="S46" t="s">
        <v>440</v>
      </c>
      <c r="T46" s="35">
        <v>100</v>
      </c>
      <c r="U46" s="35">
        <f t="shared" si="19"/>
        <v>50.248756218905463</v>
      </c>
      <c r="V46" s="35">
        <f t="shared" si="20"/>
        <v>72.375690607734811</v>
      </c>
      <c r="W46" s="35">
        <f t="shared" si="21"/>
        <v>72.752043596730246</v>
      </c>
      <c r="X46" s="35">
        <f t="shared" si="22"/>
        <v>54.872265795534943</v>
      </c>
      <c r="Y46" s="35">
        <f t="shared" si="23"/>
        <v>76.999200184364298</v>
      </c>
      <c r="Z46" s="35">
        <f t="shared" si="24"/>
        <v>77.375553173359734</v>
      </c>
      <c r="AA46" s="35">
        <f t="shared" si="25"/>
        <v>-4.6235095766294805</v>
      </c>
      <c r="AB46" s="35">
        <f t="shared" si="26"/>
        <v>-4.6235095766294876</v>
      </c>
      <c r="AC46" s="35">
        <f t="shared" si="27"/>
        <v>-4.6235095766294876</v>
      </c>
      <c r="AD46" s="36"/>
      <c r="AE46" s="36"/>
      <c r="AF46">
        <v>2.0499999999999998</v>
      </c>
      <c r="AG46">
        <v>1.85</v>
      </c>
      <c r="AH46" s="36"/>
      <c r="AI46" s="36"/>
      <c r="AJ46" t="s">
        <v>377</v>
      </c>
    </row>
    <row r="47" spans="1:36" ht="15" x14ac:dyDescent="0.25">
      <c r="A47">
        <v>2.0099999999999998</v>
      </c>
      <c r="B47">
        <v>3.62</v>
      </c>
      <c r="C47">
        <v>3.67</v>
      </c>
      <c r="D47" s="20">
        <f t="shared" si="3"/>
        <v>4.623509576629492E-2</v>
      </c>
      <c r="E47" s="17">
        <f>IF(OR($A47="",$B47="",$C47=""),"",A47*'MPTO_working_3-way'!$I46)</f>
        <v>2.1029325424902527</v>
      </c>
      <c r="F47" s="21">
        <f>IF(OR($A47="",$B47="",$C47=""),"",B47*'MPTO_working_3-way'!$I46)</f>
        <v>3.7873710466739876</v>
      </c>
      <c r="G47" s="22">
        <f>IF(OR($A47="",$B47="",$C47=""),"",C47*'MPTO_working_3-way'!$I46)</f>
        <v>3.8396828014623021</v>
      </c>
      <c r="H47" s="17">
        <f>IF(OR($A47="",$B47="",$C47=""),"",'MPTO_working_3-way'!E46)</f>
        <v>2.0742552720690628</v>
      </c>
      <c r="I47" s="21">
        <f>IF(OR($A47="",$B47="",$C47=""),"",'MPTO_working_3-way'!F46)</f>
        <v>3.8338943006454902</v>
      </c>
      <c r="J47" s="22">
        <f>IF(OR($A47="",$B47="",$C47=""),"",'MPTO_working_3-way'!G46)</f>
        <v>3.8900233534560682</v>
      </c>
      <c r="K47" s="17">
        <f>IF(OR($A47="",$B47="",$C47=""),"",'OddsRatio_working_3-way'!H46)</f>
        <v>2.0854852829163502</v>
      </c>
      <c r="L47" s="21">
        <f>IF(OR($A47="",$B47="",$C47=""),"",'OddsRatio_working_3-way'!I46)</f>
        <v>3.8158133081592438</v>
      </c>
      <c r="M47" s="22">
        <f>IF(OR($A47="",$B47="",$C47=""),"",'OddsRatio_working_3-way'!J46)</f>
        <v>3.8695502033531235</v>
      </c>
      <c r="N47" s="23">
        <f t="shared" si="16"/>
        <v>47.552642787857522</v>
      </c>
      <c r="O47" s="24">
        <f t="shared" si="17"/>
        <v>26.403539227512052</v>
      </c>
      <c r="P47" s="24">
        <f t="shared" si="18"/>
        <v>26.043817984630412</v>
      </c>
      <c r="Q47" t="s">
        <v>88</v>
      </c>
      <c r="R47" t="s">
        <v>87</v>
      </c>
      <c r="S47" t="s">
        <v>440</v>
      </c>
      <c r="T47" s="35">
        <v>100</v>
      </c>
      <c r="U47" s="35">
        <f t="shared" si="19"/>
        <v>53.488372093023258</v>
      </c>
      <c r="V47" s="35">
        <f t="shared" si="20"/>
        <v>69.879518072289159</v>
      </c>
      <c r="W47" s="35">
        <f t="shared" si="21"/>
        <v>72.14484679665739</v>
      </c>
      <c r="X47" s="35">
        <f t="shared" si="22"/>
        <v>57.975635131053458</v>
      </c>
      <c r="Y47" s="35">
        <f t="shared" si="23"/>
        <v>74.366781110319351</v>
      </c>
      <c r="Z47" s="35">
        <f t="shared" si="24"/>
        <v>76.632109834687583</v>
      </c>
      <c r="AA47" s="35">
        <f t="shared" si="25"/>
        <v>-4.4872630380301999</v>
      </c>
      <c r="AB47" s="35">
        <f t="shared" si="26"/>
        <v>-4.4872630380301928</v>
      </c>
      <c r="AC47" s="35">
        <f t="shared" si="27"/>
        <v>-4.4872630380301928</v>
      </c>
      <c r="AF47">
        <v>1.79</v>
      </c>
      <c r="AG47">
        <v>2.0499999999999998</v>
      </c>
      <c r="AJ47" t="s">
        <v>70</v>
      </c>
    </row>
    <row r="48" spans="1:36" ht="15" x14ac:dyDescent="0.25">
      <c r="A48">
        <v>2.15</v>
      </c>
      <c r="B48">
        <v>3.32</v>
      </c>
      <c r="C48">
        <v>3.59</v>
      </c>
      <c r="D48" s="20">
        <f t="shared" si="3"/>
        <v>4.4872630380301981E-2</v>
      </c>
      <c r="E48" s="17">
        <f>IF(OR($A48="",$B48="",$C48=""),"",A48*'MPTO_working_3-way'!$I47)</f>
        <v>2.2464761553176493</v>
      </c>
      <c r="F48" s="21">
        <f>IF(OR($A48="",$B48="",$C48=""),"",B48*'MPTO_working_3-way'!$I47)</f>
        <v>3.4689771328626025</v>
      </c>
      <c r="G48" s="22">
        <f>IF(OR($A48="",$B48="",$C48=""),"",C48*'MPTO_working_3-way'!$I47)</f>
        <v>3.7510927430652838</v>
      </c>
      <c r="H48" s="17">
        <f>IF(OR($A48="",$B48="",$C48=""),"",'MPTO_working_3-way'!E47)</f>
        <v>2.2214386190810282</v>
      </c>
      <c r="I48" s="21">
        <f>IF(OR($A48="",$B48="",$C48=""),"",'MPTO_working_3-way'!F47)</f>
        <v>3.493483028426374</v>
      </c>
      <c r="J48" s="22">
        <f>IF(OR($A48="",$B48="",$C48=""),"",'MPTO_working_3-way'!G47)</f>
        <v>3.7937132231747537</v>
      </c>
      <c r="K48" s="17">
        <f>IF(OR($A48="",$B48="",$C48=""),"",'OddsRatio_working_3-way'!H47)</f>
        <v>2.2317349826309507</v>
      </c>
      <c r="L48" s="21">
        <f>IF(OR($A48="",$B48="",$C48=""),"",'OddsRatio_working_3-way'!I47)</f>
        <v>3.4848914432206999</v>
      </c>
      <c r="M48" s="22">
        <f>IF(OR($A48="",$B48="",$C48=""),"",'OddsRatio_working_3-way'!J47)</f>
        <v>3.7740813956644881</v>
      </c>
      <c r="N48" s="23">
        <f t="shared" si="16"/>
        <v>44.514160438911979</v>
      </c>
      <c r="O48" s="24">
        <f t="shared" si="17"/>
        <v>28.826941248090591</v>
      </c>
      <c r="P48" s="24">
        <f t="shared" si="18"/>
        <v>26.65889831299743</v>
      </c>
      <c r="Q48" t="s">
        <v>86</v>
      </c>
      <c r="R48" t="s">
        <v>89</v>
      </c>
      <c r="S48" t="s">
        <v>440</v>
      </c>
      <c r="T48" s="35">
        <v>100</v>
      </c>
      <c r="U48" s="35">
        <f t="shared" si="19"/>
        <v>65.277777777777771</v>
      </c>
      <c r="V48" s="35">
        <f t="shared" si="20"/>
        <v>73.045822102425873</v>
      </c>
      <c r="W48" s="35">
        <f t="shared" si="21"/>
        <v>57.264957264957268</v>
      </c>
      <c r="X48" s="35">
        <f t="shared" si="22"/>
        <v>69.689220632616866</v>
      </c>
      <c r="Y48" s="35">
        <f t="shared" si="23"/>
        <v>77.457264957264954</v>
      </c>
      <c r="Z48" s="35">
        <f t="shared" si="24"/>
        <v>61.676400119796341</v>
      </c>
      <c r="AA48" s="35">
        <f t="shared" si="25"/>
        <v>-4.4114428548390947</v>
      </c>
      <c r="AB48" s="35">
        <f t="shared" si="26"/>
        <v>-4.4114428548390805</v>
      </c>
      <c r="AC48" s="35">
        <f t="shared" si="27"/>
        <v>-4.4114428548390734</v>
      </c>
      <c r="AF48">
        <v>2.25</v>
      </c>
      <c r="AG48">
        <v>1.66</v>
      </c>
      <c r="AJ48" t="s">
        <v>70</v>
      </c>
    </row>
    <row r="49" spans="1:36" ht="15" x14ac:dyDescent="0.25">
      <c r="A49">
        <v>2.88</v>
      </c>
      <c r="B49">
        <v>3.71</v>
      </c>
      <c r="C49">
        <v>2.34</v>
      </c>
      <c r="D49" s="20">
        <f t="shared" si="3"/>
        <v>4.4114428548390761E-2</v>
      </c>
      <c r="E49" s="17">
        <f>IF(OR($A49="",$B49="",$C49=""),"",A49*'MPTO_working_3-way'!$I48)</f>
        <v>3.0070495542193654</v>
      </c>
      <c r="F49" s="21">
        <f>IF(OR($A49="",$B49="",$C49=""),"",B49*'MPTO_working_3-way'!$I48)</f>
        <v>3.8736645299145298</v>
      </c>
      <c r="G49" s="22">
        <f>IF(OR($A49="",$B49="",$C49=""),"",C49*'MPTO_working_3-way'!$I48)</f>
        <v>2.4432277628032342</v>
      </c>
      <c r="H49" s="17">
        <f>IF(OR($A49="",$B49="",$C49=""),"",'MPTO_working_3-way'!E48)</f>
        <v>3.0073613043653982</v>
      </c>
      <c r="I49" s="21">
        <f>IF(OR($A49="",$B49="",$C49=""),"",'MPTO_working_3-way'!F48)</f>
        <v>3.9240774292698908</v>
      </c>
      <c r="J49" s="22">
        <f>IF(OR($A49="",$B49="",$C49=""),"",'MPTO_working_3-way'!G48)</f>
        <v>2.4233869373152102</v>
      </c>
      <c r="K49" s="17">
        <f>IF(OR($A49="",$B49="",$C49=""),"",'OddsRatio_working_3-way'!H48)</f>
        <v>3.0096327603873756</v>
      </c>
      <c r="L49" s="21">
        <f>IF(OR($A49="",$B49="",$C49=""),"",'OddsRatio_working_3-way'!I48)</f>
        <v>3.8968642450264834</v>
      </c>
      <c r="M49" s="22">
        <f>IF(OR($A49="",$B49="",$C49=""),"",'OddsRatio_working_3-way'!J48)</f>
        <v>2.4323978185739801</v>
      </c>
      <c r="N49" s="23">
        <f t="shared" si="16"/>
        <v>33.255188581672755</v>
      </c>
      <c r="O49" s="24">
        <f t="shared" si="17"/>
        <v>25.815348548576157</v>
      </c>
      <c r="P49" s="24">
        <f t="shared" si="18"/>
        <v>40.929462869751092</v>
      </c>
      <c r="Q49" t="s">
        <v>113</v>
      </c>
      <c r="R49" t="s">
        <v>227</v>
      </c>
      <c r="S49" t="s">
        <v>440</v>
      </c>
      <c r="T49" s="35">
        <v>100</v>
      </c>
      <c r="U49" s="35">
        <f t="shared" si="19"/>
        <v>84.177215189873408</v>
      </c>
      <c r="V49" s="35">
        <f t="shared" si="20"/>
        <v>74.619289340101517</v>
      </c>
      <c r="W49" s="35">
        <f t="shared" si="21"/>
        <v>36.30573248407643</v>
      </c>
      <c r="X49" s="35">
        <f t="shared" si="22"/>
        <v>89.074978175822039</v>
      </c>
      <c r="Y49" s="35">
        <f t="shared" si="23"/>
        <v>79.517052326050148</v>
      </c>
      <c r="Z49" s="35">
        <f t="shared" si="24"/>
        <v>41.203495470025054</v>
      </c>
      <c r="AA49" s="35">
        <f t="shared" si="25"/>
        <v>-4.8977629859486314</v>
      </c>
      <c r="AB49" s="35">
        <f t="shared" si="26"/>
        <v>-4.8977629859486314</v>
      </c>
      <c r="AC49" s="35">
        <f t="shared" si="27"/>
        <v>-4.8977629859486242</v>
      </c>
      <c r="AF49">
        <v>1.82</v>
      </c>
      <c r="AG49">
        <v>2.0299999999999998</v>
      </c>
      <c r="AJ49" t="s">
        <v>70</v>
      </c>
    </row>
    <row r="50" spans="1:36" ht="15" x14ac:dyDescent="0.25">
      <c r="A50">
        <v>6.32</v>
      </c>
      <c r="B50">
        <v>3.94</v>
      </c>
      <c r="C50">
        <v>1.57</v>
      </c>
      <c r="D50" s="20">
        <f t="shared" si="3"/>
        <v>4.8977629859486171E-2</v>
      </c>
      <c r="E50" s="17">
        <f>IF(OR($A50="",$B50="",$C50=""),"",A50*'MPTO_working_3-way'!$I49)</f>
        <v>6.6295386207119531</v>
      </c>
      <c r="F50" s="21">
        <f>IF(OR($A50="",$B50="",$C50=""),"",B50*'MPTO_working_3-way'!$I49)</f>
        <v>4.1329718616463751</v>
      </c>
      <c r="G50" s="22">
        <f>IF(OR($A50="",$B50="",$C50=""),"",C50*'MPTO_working_3-way'!$I49)</f>
        <v>1.6468948788793933</v>
      </c>
      <c r="H50" s="17">
        <f>IF(OR($A50="",$B50="",$C50=""),"",'MPTO_working_3-way'!E49)</f>
        <v>7.0471184407104248</v>
      </c>
      <c r="I50" s="21">
        <f>IF(OR($A50="",$B50="",$C50=""),"",'MPTO_working_3-way'!F49)</f>
        <v>4.210859107002987</v>
      </c>
      <c r="J50" s="22">
        <f>IF(OR($A50="",$B50="",$C50=""),"",'MPTO_working_3-way'!G49)</f>
        <v>1.6113002457449654</v>
      </c>
      <c r="K50" s="17">
        <f>IF(OR($A50="",$B50="",$C50=""),"",'OddsRatio_working_3-way'!H49)</f>
        <v>6.8170785352094274</v>
      </c>
      <c r="L50" s="21">
        <f>IF(OR($A50="",$B50="",$C50=""),"",'OddsRatio_working_3-way'!I49)</f>
        <v>4.2147012957736312</v>
      </c>
      <c r="M50" s="22">
        <f>IF(OR($A50="",$B50="",$C50=""),"",'OddsRatio_working_3-way'!J49)</f>
        <v>1.6232584144867246</v>
      </c>
      <c r="N50" s="23">
        <f t="shared" si="16"/>
        <v>15.084005949913434</v>
      </c>
      <c r="O50" s="24">
        <f t="shared" si="17"/>
        <v>24.19566436635861</v>
      </c>
      <c r="P50" s="24">
        <f t="shared" si="18"/>
        <v>60.720329683727968</v>
      </c>
      <c r="Q50" t="s">
        <v>228</v>
      </c>
      <c r="R50" t="s">
        <v>116</v>
      </c>
      <c r="S50" t="s">
        <v>440</v>
      </c>
      <c r="T50" s="35">
        <v>100</v>
      </c>
      <c r="U50" s="35">
        <f t="shared" si="19"/>
        <v>66.88741721854305</v>
      </c>
      <c r="V50" s="35">
        <f t="shared" si="20"/>
        <v>71.671388101982998</v>
      </c>
      <c r="W50" s="35">
        <f t="shared" si="21"/>
        <v>56.896551724137922</v>
      </c>
      <c r="X50" s="35">
        <f t="shared" si="22"/>
        <v>71.432060173879066</v>
      </c>
      <c r="Y50" s="35">
        <f t="shared" si="23"/>
        <v>76.216031057319029</v>
      </c>
      <c r="Z50" s="35">
        <f t="shared" si="24"/>
        <v>61.441194679473952</v>
      </c>
      <c r="AA50" s="35">
        <f t="shared" si="25"/>
        <v>-4.5446429553360161</v>
      </c>
      <c r="AB50" s="35">
        <f t="shared" si="26"/>
        <v>-4.5446429553360304</v>
      </c>
      <c r="AC50" s="35">
        <f t="shared" si="27"/>
        <v>-4.5446429553360304</v>
      </c>
      <c r="AF50">
        <v>2.11</v>
      </c>
      <c r="AG50">
        <v>1.75</v>
      </c>
      <c r="AJ50" t="s">
        <v>70</v>
      </c>
    </row>
    <row r="51" spans="1:36" ht="15" x14ac:dyDescent="0.25">
      <c r="A51">
        <v>3.02</v>
      </c>
      <c r="B51">
        <v>3.53</v>
      </c>
      <c r="C51">
        <v>2.3199999999999998</v>
      </c>
      <c r="D51" s="20">
        <f t="shared" si="3"/>
        <v>4.5446429553360312E-2</v>
      </c>
      <c r="E51" s="17">
        <f>IF(OR($A51="",$B51="",$C51=""),"",A51*'MPTO_working_3-way'!$I50)</f>
        <v>3.1572482172511482</v>
      </c>
      <c r="F51" s="21">
        <f>IF(OR($A51="",$B51="",$C51=""),"",B51*'MPTO_working_3-way'!$I50)</f>
        <v>3.6904258963233616</v>
      </c>
      <c r="G51" s="22">
        <f>IF(OR($A51="",$B51="",$C51=""),"",C51*'MPTO_working_3-way'!$I50)</f>
        <v>2.4254357165637956</v>
      </c>
      <c r="H51" s="17">
        <f>IF(OR($A51="",$B51="",$C51=""),"",'MPTO_working_3-way'!E50)</f>
        <v>3.1647871305490796</v>
      </c>
      <c r="I51" s="21">
        <f>IF(OR($A51="",$B51="",$C51=""),"",'MPTO_working_3-way'!F50)</f>
        <v>3.7294325181682089</v>
      </c>
      <c r="J51" s="22">
        <f>IF(OR($A51="",$B51="",$C51=""),"",'MPTO_working_3-way'!G50)</f>
        <v>2.4045069718533325</v>
      </c>
      <c r="K51" s="17">
        <f>IF(OR($A51="",$B51="",$C51=""),"",'OddsRatio_working_3-way'!H50)</f>
        <v>3.1633556606598656</v>
      </c>
      <c r="L51" s="21">
        <f>IF(OR($A51="",$B51="",$C51=""),"",'OddsRatio_working_3-way'!I50)</f>
        <v>3.7095494165690406</v>
      </c>
      <c r="M51" s="22">
        <f>IF(OR($A51="",$B51="",$C51=""),"",'OddsRatio_working_3-way'!J50)</f>
        <v>2.4136779564708033</v>
      </c>
      <c r="N51" s="23">
        <f t="shared" si="16"/>
        <v>31.673151149029643</v>
      </c>
      <c r="O51" s="24">
        <f t="shared" si="17"/>
        <v>27.097143475940378</v>
      </c>
      <c r="P51" s="24">
        <f t="shared" si="18"/>
        <v>41.229705375029972</v>
      </c>
      <c r="Q51" t="s">
        <v>115</v>
      </c>
      <c r="R51" t="s">
        <v>232</v>
      </c>
      <c r="S51" t="s">
        <v>440</v>
      </c>
      <c r="T51" s="35">
        <v>100</v>
      </c>
      <c r="U51" s="35">
        <f t="shared" si="19"/>
        <v>59.514170040485837</v>
      </c>
      <c r="V51" s="35">
        <f t="shared" si="20"/>
        <v>68.253968253968253</v>
      </c>
      <c r="W51" s="35">
        <f t="shared" si="21"/>
        <v>67.845659163987136</v>
      </c>
      <c r="X51" s="35">
        <f t="shared" si="22"/>
        <v>63.900372582044604</v>
      </c>
      <c r="Y51" s="35">
        <f t="shared" si="23"/>
        <v>72.640170795527027</v>
      </c>
      <c r="Z51" s="35">
        <f t="shared" si="24"/>
        <v>72.231861705545924</v>
      </c>
      <c r="AA51" s="35">
        <f t="shared" si="25"/>
        <v>-4.3862025415587667</v>
      </c>
      <c r="AB51" s="35">
        <f t="shared" si="26"/>
        <v>-4.3862025415587738</v>
      </c>
      <c r="AC51" s="35">
        <f t="shared" si="27"/>
        <v>-4.386202541558788</v>
      </c>
      <c r="AF51">
        <v>1.9</v>
      </c>
      <c r="AG51">
        <v>1.93</v>
      </c>
      <c r="AJ51" t="s">
        <v>70</v>
      </c>
    </row>
    <row r="52" spans="1:36" ht="15" x14ac:dyDescent="0.25">
      <c r="A52">
        <v>2.4700000000000002</v>
      </c>
      <c r="B52">
        <v>3.15</v>
      </c>
      <c r="C52">
        <v>3.11</v>
      </c>
      <c r="D52" s="20">
        <f t="shared" si="3"/>
        <v>4.3862025415587702E-2</v>
      </c>
      <c r="E52" s="17">
        <f>IF(OR($A52="",$B52="",$C52=""),"",A52*'MPTO_working_3-way'!$I51)</f>
        <v>2.578339202776502</v>
      </c>
      <c r="F52" s="21">
        <f>IF(OR($A52="",$B52="",$C52=""),"",B52*'MPTO_working_3-way'!$I51)</f>
        <v>3.2881653800591013</v>
      </c>
      <c r="G52" s="22">
        <f>IF(OR($A52="",$B52="",$C52=""),"",C52*'MPTO_working_3-way'!$I51)</f>
        <v>3.2464108990424778</v>
      </c>
      <c r="H52" s="17">
        <f>IF(OR($A52="",$B52="",$C52=""),"",'MPTO_working_3-way'!E51)</f>
        <v>2.5625412244461385</v>
      </c>
      <c r="I52" s="21">
        <f>IF(OR($A52="",$B52="",$C52=""),"",'MPTO_working_3-way'!F51)</f>
        <v>3.3020776023022451</v>
      </c>
      <c r="J52" s="22">
        <f>IF(OR($A52="",$B52="",$C52=""),"",'MPTO_working_3-way'!G51)</f>
        <v>3.2581490119794947</v>
      </c>
      <c r="K52" s="17">
        <f>IF(OR($A52="",$B52="",$C52=""),"",'OddsRatio_working_3-way'!H51)</f>
        <v>2.5696136687467326</v>
      </c>
      <c r="L52" s="21">
        <f>IF(OR($A52="",$B52="",$C52=""),"",'OddsRatio_working_3-way'!I51)</f>
        <v>3.29569346109216</v>
      </c>
      <c r="M52" s="22">
        <f>IF(OR($A52="",$B52="",$C52=""),"",'OddsRatio_working_3-way'!J51)</f>
        <v>3.2529828850718401</v>
      </c>
      <c r="N52" s="23">
        <f t="shared" si="16"/>
        <v>38.784656375822976</v>
      </c>
      <c r="O52" s="24">
        <f t="shared" si="17"/>
        <v>30.412095634375486</v>
      </c>
      <c r="P52" s="24">
        <f t="shared" si="18"/>
        <v>30.803247989801534</v>
      </c>
      <c r="Q52" t="s">
        <v>229</v>
      </c>
      <c r="R52" t="s">
        <v>114</v>
      </c>
      <c r="S52" t="s">
        <v>440</v>
      </c>
      <c r="T52" s="35">
        <v>100</v>
      </c>
      <c r="U52" s="35">
        <f t="shared" si="19"/>
        <v>34.640522875816991</v>
      </c>
      <c r="V52" s="35">
        <f t="shared" si="20"/>
        <v>76.744186046511629</v>
      </c>
      <c r="W52" s="35">
        <f t="shared" si="21"/>
        <v>83.713355048859938</v>
      </c>
      <c r="X52" s="35">
        <f t="shared" si="22"/>
        <v>39.54245890462844</v>
      </c>
      <c r="Y52" s="35">
        <f t="shared" si="23"/>
        <v>81.646122075323063</v>
      </c>
      <c r="Z52" s="35">
        <f t="shared" si="24"/>
        <v>88.615291077671372</v>
      </c>
      <c r="AA52" s="35">
        <f t="shared" si="25"/>
        <v>-4.9019360288114484</v>
      </c>
      <c r="AB52" s="35">
        <f t="shared" si="26"/>
        <v>-4.9019360288114342</v>
      </c>
      <c r="AC52" s="35">
        <f t="shared" si="27"/>
        <v>-4.9019360288114342</v>
      </c>
      <c r="AF52">
        <v>2.29</v>
      </c>
      <c r="AG52">
        <v>1.64</v>
      </c>
      <c r="AJ52" t="s">
        <v>70</v>
      </c>
    </row>
    <row r="53" spans="1:36" s="35" customFormat="1" ht="15" x14ac:dyDescent="0.25">
      <c r="A53">
        <v>1.53</v>
      </c>
      <c r="B53">
        <v>4.3</v>
      </c>
      <c r="C53">
        <v>6.14</v>
      </c>
      <c r="D53" s="20">
        <f t="shared" si="3"/>
        <v>4.9019360288114378E-2</v>
      </c>
      <c r="E53" s="17">
        <f>IF(OR($A53="",$B53="",$C53=""),"",A53*'MPTO_working_3-way'!$I52)</f>
        <v>1.6049996212408151</v>
      </c>
      <c r="F53" s="21">
        <f>IF(OR($A53="",$B53="",$C53=""),"",B53*'MPTO_working_3-way'!$I52)</f>
        <v>4.5107832492388917</v>
      </c>
      <c r="G53" s="22">
        <f>IF(OR($A53="",$B53="",$C53=""),"",C53*'MPTO_working_3-way'!$I52)</f>
        <v>6.4409788721690218</v>
      </c>
      <c r="H53" s="17">
        <f>IF(OR($A53="",$B53="",$C53=""),"",'MPTO_working_3-way'!E52)</f>
        <v>1.5692305660306014</v>
      </c>
      <c r="I53" s="21">
        <f>IF(OR($A53="",$B53="",$C53=""),"",'MPTO_working_3-way'!F52)</f>
        <v>4.6249542981842158</v>
      </c>
      <c r="J53" s="22">
        <f>IF(OR($A53="",$B53="",$C53=""),"",'MPTO_working_3-way'!G52)</f>
        <v>6.8246964834998955</v>
      </c>
      <c r="K53" s="17">
        <f>IF(OR($A53="",$B53="",$C53=""),"",'OddsRatio_working_3-way'!H52)</f>
        <v>1.5807821281395029</v>
      </c>
      <c r="L53" s="21">
        <f>IF(OR($A53="",$B53="",$C53=""),"",'OddsRatio_working_3-way'!I52)</f>
        <v>4.6161906091704923</v>
      </c>
      <c r="M53" s="22">
        <f>IF(OR($A53="",$B53="",$C53=""),"",'OddsRatio_working_3-way'!J52)</f>
        <v>6.6324908276170698</v>
      </c>
      <c r="N53" s="23">
        <f t="shared" si="16"/>
        <v>62.305310653401044</v>
      </c>
      <c r="O53" s="24">
        <f t="shared" si="17"/>
        <v>22.169098906907816</v>
      </c>
      <c r="P53" s="24">
        <f t="shared" si="18"/>
        <v>15.525590439691141</v>
      </c>
      <c r="Q53" t="s">
        <v>230</v>
      </c>
      <c r="R53" t="s">
        <v>231</v>
      </c>
      <c r="S53" t="s">
        <v>440</v>
      </c>
      <c r="T53" s="35">
        <v>100</v>
      </c>
      <c r="U53" s="35">
        <f t="shared" si="19"/>
        <v>41.176470588235297</v>
      </c>
      <c r="V53" s="35">
        <f t="shared" si="20"/>
        <v>73.190348525469176</v>
      </c>
      <c r="W53" s="35">
        <f t="shared" si="21"/>
        <v>80.657640232108321</v>
      </c>
      <c r="X53" s="35">
        <f t="shared" si="22"/>
        <v>46.152011242422518</v>
      </c>
      <c r="Y53" s="35">
        <f t="shared" si="23"/>
        <v>78.165889179656389</v>
      </c>
      <c r="Z53" s="35">
        <f t="shared" si="24"/>
        <v>85.633180886295548</v>
      </c>
      <c r="AA53" s="35">
        <f t="shared" si="25"/>
        <v>-4.9755406541872205</v>
      </c>
      <c r="AB53" s="35">
        <f t="shared" si="26"/>
        <v>-4.9755406541872134</v>
      </c>
      <c r="AC53" s="35">
        <f t="shared" si="27"/>
        <v>-4.9755406541872276</v>
      </c>
      <c r="AD53" s="36"/>
      <c r="AE53" s="36"/>
      <c r="AF53">
        <v>1.84</v>
      </c>
      <c r="AG53">
        <v>2</v>
      </c>
      <c r="AH53" s="36"/>
      <c r="AI53" s="36"/>
      <c r="AJ53" t="s">
        <v>70</v>
      </c>
    </row>
    <row r="54" spans="1:36" ht="15" x14ac:dyDescent="0.25">
      <c r="A54">
        <v>1.7</v>
      </c>
      <c r="B54">
        <v>3.73</v>
      </c>
      <c r="C54">
        <v>5.17</v>
      </c>
      <c r="D54" s="20">
        <f t="shared" si="3"/>
        <v>4.9755406541872382E-2</v>
      </c>
      <c r="E54" s="17">
        <f>IF(OR($A54="",$B54="",$C54=""),"",A54*'MPTO_working_3-way'!$I53)</f>
        <v>1.784584191121183</v>
      </c>
      <c r="F54" s="21">
        <f>IF(OR($A54="",$B54="",$C54=""),"",B54*'MPTO_working_3-way'!$I53)</f>
        <v>3.9155876664011839</v>
      </c>
      <c r="G54" s="22">
        <f>IF(OR($A54="",$B54="",$C54=""),"",C54*'MPTO_working_3-way'!$I53)</f>
        <v>5.4272354518214803</v>
      </c>
      <c r="H54" s="17">
        <f>IF(OR($A54="",$B54="",$C54=""),"",'MPTO_working_3-way'!E53)</f>
        <v>1.7493216523242046</v>
      </c>
      <c r="I54" s="21">
        <f>IF(OR($A54="",$B54="",$C54=""),"",'MPTO_working_3-way'!F53)</f>
        <v>3.9759632468961077</v>
      </c>
      <c r="J54" s="22">
        <f>IF(OR($A54="",$B54="",$C54=""),"",'MPTO_working_3-way'!G53)</f>
        <v>5.6548784000800394</v>
      </c>
      <c r="K54" s="17">
        <f>IF(OR($A54="",$B54="",$C54=""),"",'OddsRatio_working_3-way'!H53)</f>
        <v>1.7617888060664071</v>
      </c>
      <c r="L54" s="21">
        <f>IF(OR($A54="",$B54="",$C54=""),"",'OddsRatio_working_3-way'!I53)</f>
        <v>3.9709763436589878</v>
      </c>
      <c r="M54" s="22">
        <f>IF(OR($A54="",$B54="",$C54=""),"",'OddsRatio_working_3-way'!J53)</f>
        <v>5.5380847447098827</v>
      </c>
      <c r="N54" s="23">
        <f t="shared" si="16"/>
        <v>56.035462208803942</v>
      </c>
      <c r="O54" s="24">
        <f t="shared" si="17"/>
        <v>25.53895060454871</v>
      </c>
      <c r="P54" s="24">
        <f t="shared" si="18"/>
        <v>18.425587186647331</v>
      </c>
      <c r="Q54" t="s">
        <v>387</v>
      </c>
      <c r="R54" t="s">
        <v>75</v>
      </c>
      <c r="S54" t="s">
        <v>440</v>
      </c>
      <c r="T54" s="35">
        <v>100</v>
      </c>
      <c r="U54" s="35">
        <f t="shared" si="19"/>
        <v>51.690821256038639</v>
      </c>
      <c r="V54" s="35">
        <f t="shared" si="20"/>
        <v>72.67759562841529</v>
      </c>
      <c r="W54" s="35">
        <f t="shared" si="21"/>
        <v>71.014492753623188</v>
      </c>
      <c r="X54" s="35">
        <f t="shared" si="22"/>
        <v>56.307911617961516</v>
      </c>
      <c r="Y54" s="35">
        <f t="shared" si="23"/>
        <v>77.294685990338181</v>
      </c>
      <c r="Z54" s="35">
        <f t="shared" si="24"/>
        <v>75.63158311554605</v>
      </c>
      <c r="AA54" s="35">
        <f t="shared" si="25"/>
        <v>-4.6170903619228767</v>
      </c>
      <c r="AB54" s="35">
        <f t="shared" si="26"/>
        <v>-4.6170903619228909</v>
      </c>
      <c r="AC54" s="35">
        <f t="shared" si="27"/>
        <v>-4.6170903619228625</v>
      </c>
      <c r="AF54">
        <v>2.06</v>
      </c>
      <c r="AG54">
        <v>1.78</v>
      </c>
      <c r="AJ54" t="s">
        <v>70</v>
      </c>
    </row>
    <row r="55" spans="1:36" ht="15" x14ac:dyDescent="0.25">
      <c r="A55">
        <v>2.0699999999999998</v>
      </c>
      <c r="B55">
        <v>3.66</v>
      </c>
      <c r="C55">
        <v>3.45</v>
      </c>
      <c r="D55" s="20">
        <f t="shared" si="3"/>
        <v>4.6170903619228598E-2</v>
      </c>
      <c r="E55" s="17">
        <f>IF(OR($A55="",$B55="",$C55=""),"",A55*'MPTO_working_3-way'!$I54)</f>
        <v>2.165573770491803</v>
      </c>
      <c r="F55" s="21">
        <f>IF(OR($A55="",$B55="",$C55=""),"",B55*'MPTO_working_3-way'!$I54)</f>
        <v>3.8289855072463768</v>
      </c>
      <c r="G55" s="22">
        <f>IF(OR($A55="",$B55="",$C55=""),"",C55*'MPTO_working_3-way'!$I54)</f>
        <v>3.6092896174863389</v>
      </c>
      <c r="H55" s="17">
        <f>IF(OR($A55="",$B55="",$C55=""),"",'MPTO_working_3-way'!E54)</f>
        <v>2.1381159338488454</v>
      </c>
      <c r="I55" s="21">
        <f>IF(OR($A55="",$B55="",$C55=""),"",'MPTO_working_3-way'!F54)</f>
        <v>3.878468311661718</v>
      </c>
      <c r="J55" s="22">
        <f>IF(OR($A55="",$B55="",$C55=""),"",'MPTO_working_3-way'!G54)</f>
        <v>3.6434548427430995</v>
      </c>
      <c r="K55" s="17">
        <f>IF(OR($A55="",$B55="",$C55=""),"",'OddsRatio_working_3-way'!H54)</f>
        <v>2.149102533731106</v>
      </c>
      <c r="L55" s="21">
        <f>IF(OR($A55="",$B55="",$C55=""),"",'OddsRatio_working_3-way'!I54)</f>
        <v>3.8566474203034979</v>
      </c>
      <c r="M55" s="22">
        <f>IF(OR($A55="",$B55="",$C55=""),"",'OddsRatio_working_3-way'!J54)</f>
        <v>3.6311226239637477</v>
      </c>
      <c r="N55" s="23">
        <f t="shared" si="16"/>
        <v>46.177138531415601</v>
      </c>
      <c r="O55" s="24">
        <f t="shared" si="17"/>
        <v>26.116578349735047</v>
      </c>
      <c r="P55" s="24">
        <f t="shared" si="18"/>
        <v>27.706283118849356</v>
      </c>
      <c r="Q55" t="s">
        <v>394</v>
      </c>
      <c r="R55" t="s">
        <v>233</v>
      </c>
      <c r="S55" t="s">
        <v>440</v>
      </c>
      <c r="T55" s="35">
        <v>100</v>
      </c>
      <c r="U55" s="35">
        <f t="shared" si="19"/>
        <v>26.470588235294116</v>
      </c>
      <c r="V55" s="35">
        <f t="shared" si="20"/>
        <v>80.079681274900395</v>
      </c>
      <c r="W55" s="35">
        <f t="shared" si="21"/>
        <v>88.207547169811306</v>
      </c>
      <c r="X55" s="35">
        <f t="shared" si="22"/>
        <v>31.712771555288281</v>
      </c>
      <c r="Y55" s="35">
        <f t="shared" si="23"/>
        <v>85.321864594894564</v>
      </c>
      <c r="Z55" s="35">
        <f t="shared" si="24"/>
        <v>93.449730489805489</v>
      </c>
      <c r="AA55" s="35">
        <f t="shared" si="25"/>
        <v>-5.2421833199941652</v>
      </c>
      <c r="AB55" s="35">
        <f t="shared" si="26"/>
        <v>-5.2421833199941688</v>
      </c>
      <c r="AC55" s="35">
        <f t="shared" si="27"/>
        <v>-5.242183319994183</v>
      </c>
      <c r="AF55">
        <v>1.83</v>
      </c>
      <c r="AG55">
        <v>2.02</v>
      </c>
      <c r="AJ55" t="s">
        <v>70</v>
      </c>
    </row>
    <row r="56" spans="1:36" ht="15" x14ac:dyDescent="0.25">
      <c r="A56">
        <v>1.36</v>
      </c>
      <c r="B56">
        <v>5.0199999999999996</v>
      </c>
      <c r="C56">
        <v>8.48</v>
      </c>
      <c r="D56" s="20">
        <f t="shared" si="3"/>
        <v>5.2421833199941537E-2</v>
      </c>
      <c r="E56" s="17">
        <f>IF(OR($A56="",$B56="",$C56=""),"",A56*'MPTO_working_3-way'!$I55)</f>
        <v>1.4312936931519207</v>
      </c>
      <c r="F56" s="21">
        <f>IF(OR($A56="",$B56="",$C56=""),"",B56*'MPTO_working_3-way'!$I55)</f>
        <v>5.2831576026637057</v>
      </c>
      <c r="G56" s="22">
        <f>IF(OR($A56="",$B56="",$C56=""),"",C56*'MPTO_working_3-way'!$I55)</f>
        <v>8.9245371455355045</v>
      </c>
      <c r="H56" s="17">
        <f>IF(OR($A56="",$B56="",$C56=""),"",'MPTO_working_3-way'!E55)</f>
        <v>1.393106570795404</v>
      </c>
      <c r="I56" s="21">
        <f>IF(OR($A56="",$B56="",$C56=""),"",'MPTO_working_3-way'!F55)</f>
        <v>5.5026917204503825</v>
      </c>
      <c r="J56" s="22">
        <f>IF(OR($A56="",$B56="",$C56=""),"",'MPTO_working_3-way'!G55)</f>
        <v>9.9551437249636798</v>
      </c>
      <c r="K56" s="17">
        <f>IF(OR($A56="",$B56="",$C56=""),"",'OddsRatio_working_3-way'!H55)</f>
        <v>1.4041291858944385</v>
      </c>
      <c r="L56" s="21">
        <f>IF(OR($A56="",$B56="",$C56=""),"",'OddsRatio_working_3-way'!I55)</f>
        <v>5.5127759091545601</v>
      </c>
      <c r="M56" s="22">
        <f>IF(OR($A56="",$B56="",$C56=""),"",'OddsRatio_working_3-way'!J55)</f>
        <v>9.3969064180288857</v>
      </c>
      <c r="N56" s="23">
        <f t="shared" si="16"/>
        <v>69.866862739949056</v>
      </c>
      <c r="O56" s="24">
        <f t="shared" si="17"/>
        <v>18.928074367794967</v>
      </c>
      <c r="P56" s="24">
        <f t="shared" si="18"/>
        <v>11.205062892255983</v>
      </c>
      <c r="Q56" t="s">
        <v>234</v>
      </c>
      <c r="R56" t="s">
        <v>112</v>
      </c>
      <c r="S56" t="s">
        <v>440</v>
      </c>
      <c r="T56" s="35">
        <v>100</v>
      </c>
      <c r="U56" s="35">
        <f t="shared" si="19"/>
        <v>45.054945054945051</v>
      </c>
      <c r="V56" s="35">
        <f t="shared" si="20"/>
        <v>72.067039106145245</v>
      </c>
      <c r="W56" s="35">
        <f t="shared" si="21"/>
        <v>78.165938864628828</v>
      </c>
      <c r="X56" s="35">
        <f t="shared" si="22"/>
        <v>49.767022029225927</v>
      </c>
      <c r="Y56" s="35">
        <f t="shared" si="23"/>
        <v>76.779116080426107</v>
      </c>
      <c r="Z56" s="35">
        <f t="shared" si="24"/>
        <v>82.878015838909675</v>
      </c>
      <c r="AA56" s="35">
        <f t="shared" si="25"/>
        <v>-4.7120769742808761</v>
      </c>
      <c r="AB56" s="35">
        <f t="shared" si="26"/>
        <v>-4.7120769742808619</v>
      </c>
      <c r="AC56" s="35">
        <f t="shared" si="27"/>
        <v>-4.7120769742808477</v>
      </c>
      <c r="AF56">
        <v>1.76</v>
      </c>
      <c r="AG56">
        <v>2.09</v>
      </c>
      <c r="AJ56" t="s">
        <v>70</v>
      </c>
    </row>
    <row r="57" spans="1:36" ht="15" x14ac:dyDescent="0.25">
      <c r="A57">
        <v>1.82</v>
      </c>
      <c r="B57">
        <v>3.58</v>
      </c>
      <c r="C57">
        <v>4.58</v>
      </c>
      <c r="D57" s="20">
        <f t="shared" si="3"/>
        <v>4.7120769742808655E-2</v>
      </c>
      <c r="E57" s="17">
        <f>IF(OR($A57="",$B57="",$C57=""),"",A57*'MPTO_working_3-way'!$I56)</f>
        <v>1.9057598009319119</v>
      </c>
      <c r="F57" s="21">
        <f>IF(OR($A57="",$B57="",$C57=""),"",B57*'MPTO_working_3-way'!$I56)</f>
        <v>3.7486923556792551</v>
      </c>
      <c r="G57" s="22">
        <f>IF(OR($A57="",$B57="",$C57=""),"",C57*'MPTO_working_3-way'!$I56)</f>
        <v>4.7958131254220637</v>
      </c>
      <c r="H57" s="17">
        <f>IF(OR($A57="",$B57="",$C57=""),"",'MPTO_working_3-way'!E56)</f>
        <v>1.8735586729419187</v>
      </c>
      <c r="I57" s="21">
        <f>IF(OR($A57="",$B57="",$C57=""),"",'MPTO_working_3-way'!F56)</f>
        <v>3.7933002517557992</v>
      </c>
      <c r="J57" s="22">
        <f>IF(OR($A57="",$B57="",$C57=""),"",'MPTO_working_3-way'!G56)</f>
        <v>4.9350135673212989</v>
      </c>
      <c r="K57" s="17">
        <f>IF(OR($A57="",$B57="",$C57=""),"",'OddsRatio_working_3-way'!H56)</f>
        <v>1.8854963532043609</v>
      </c>
      <c r="L57" s="21">
        <f>IF(OR($A57="",$B57="",$C57=""),"",'OddsRatio_working_3-way'!I56)</f>
        <v>3.7860738917893308</v>
      </c>
      <c r="M57" s="22">
        <f>IF(OR($A57="",$B57="",$C57=""),"",'OddsRatio_working_3-way'!J56)</f>
        <v>4.8659474932580631</v>
      </c>
      <c r="N57" s="23">
        <f t="shared" si="16"/>
        <v>52.472509888759454</v>
      </c>
      <c r="O57" s="24">
        <f t="shared" si="17"/>
        <v>26.675968714397268</v>
      </c>
      <c r="P57" s="24">
        <f t="shared" si="18"/>
        <v>20.851521396843278</v>
      </c>
      <c r="Q57" t="s">
        <v>226</v>
      </c>
      <c r="R57" t="s">
        <v>96</v>
      </c>
      <c r="S57" t="s">
        <v>440</v>
      </c>
      <c r="T57" s="35">
        <v>100</v>
      </c>
      <c r="U57" s="35">
        <f t="shared" si="19"/>
        <v>63.898916967509031</v>
      </c>
      <c r="V57" s="35">
        <f t="shared" si="20"/>
        <v>70.930232558139537</v>
      </c>
      <c r="W57" s="35">
        <f t="shared" si="21"/>
        <v>60.629921259842511</v>
      </c>
      <c r="X57" s="35">
        <f t="shared" si="22"/>
        <v>68.439846182017945</v>
      </c>
      <c r="Y57" s="35">
        <f t="shared" si="23"/>
        <v>75.471161772648458</v>
      </c>
      <c r="Z57" s="35">
        <f t="shared" si="24"/>
        <v>65.170850474351454</v>
      </c>
      <c r="AA57" s="35">
        <f t="shared" si="25"/>
        <v>-4.540929214508914</v>
      </c>
      <c r="AB57" s="35">
        <f t="shared" si="26"/>
        <v>-4.5409292145089211</v>
      </c>
      <c r="AC57" s="35">
        <f t="shared" si="27"/>
        <v>-4.5409292145089424</v>
      </c>
      <c r="AF57">
        <v>2.1</v>
      </c>
      <c r="AG57">
        <v>1.75</v>
      </c>
      <c r="AJ57" t="s">
        <v>70</v>
      </c>
    </row>
    <row r="58" spans="1:36" ht="15" x14ac:dyDescent="0.25">
      <c r="A58">
        <v>2.77</v>
      </c>
      <c r="B58">
        <v>3.44</v>
      </c>
      <c r="C58">
        <v>2.54</v>
      </c>
      <c r="D58" s="20">
        <f t="shared" si="3"/>
        <v>4.5409292145089264E-2</v>
      </c>
      <c r="E58" s="17">
        <f>IF(OR($A58="",$B58="",$C58=""),"",A58*'MPTO_working_3-way'!$I57)</f>
        <v>2.8957837392418972</v>
      </c>
      <c r="F58" s="21">
        <f>IF(OR($A58="",$B58="",$C58=""),"",B58*'MPTO_working_3-way'!$I57)</f>
        <v>3.596207964979107</v>
      </c>
      <c r="G58" s="22">
        <f>IF(OR($A58="",$B58="",$C58=""),"",C58*'MPTO_working_3-way'!$I57)</f>
        <v>2.6553396020485267</v>
      </c>
      <c r="H58" s="17">
        <f>IF(OR($A58="",$B58="",$C58=""),"",'MPTO_working_3-way'!E57)</f>
        <v>2.8912229443055746</v>
      </c>
      <c r="I58" s="21">
        <f>IF(OR($A58="",$B58="",$C58=""),"",'MPTO_working_3-way'!F57)</f>
        <v>3.6289573474117214</v>
      </c>
      <c r="J58" s="22">
        <f>IF(OR($A58="",$B58="",$C58=""),"",'MPTO_working_3-way'!G57)</f>
        <v>2.6415587794706452</v>
      </c>
      <c r="K58" s="17">
        <f>IF(OR($A58="",$B58="",$C58=""),"",'OddsRatio_working_3-way'!H57)</f>
        <v>2.8943966148747484</v>
      </c>
      <c r="L58" s="21">
        <f>IF(OR($A58="",$B58="",$C58=""),"",'OddsRatio_working_3-way'!I57)</f>
        <v>3.6114845990363764</v>
      </c>
      <c r="M58" s="22">
        <f>IF(OR($A58="",$B58="",$C58=""),"",'OddsRatio_working_3-way'!J57)</f>
        <v>2.6482320829983692</v>
      </c>
      <c r="N58" s="23">
        <f t="shared" si="16"/>
        <v>34.532965512880303</v>
      </c>
      <c r="O58" s="24">
        <f t="shared" si="17"/>
        <v>27.807068160080938</v>
      </c>
      <c r="P58" s="24">
        <f t="shared" si="18"/>
        <v>37.659966327038752</v>
      </c>
      <c r="Q58" t="s">
        <v>235</v>
      </c>
      <c r="R58" t="s">
        <v>81</v>
      </c>
      <c r="S58" t="s">
        <v>440</v>
      </c>
      <c r="T58" s="35">
        <v>100</v>
      </c>
      <c r="U58" s="35">
        <f t="shared" si="19"/>
        <v>64.788732394366207</v>
      </c>
      <c r="V58" s="35">
        <f t="shared" si="20"/>
        <v>66.666666666666657</v>
      </c>
      <c r="W58" s="35">
        <f t="shared" si="21"/>
        <v>64.157706093189958</v>
      </c>
      <c r="X58" s="35">
        <f t="shared" si="22"/>
        <v>69.17562724014337</v>
      </c>
      <c r="Y58" s="35">
        <f t="shared" si="23"/>
        <v>71.053561512443835</v>
      </c>
      <c r="Z58" s="35">
        <f t="shared" si="24"/>
        <v>68.544600938967136</v>
      </c>
      <c r="AA58" s="35">
        <f t="shared" si="25"/>
        <v>-4.3868948457771637</v>
      </c>
      <c r="AB58" s="35">
        <f t="shared" si="26"/>
        <v>-4.3868948457771779</v>
      </c>
      <c r="AC58" s="35">
        <f t="shared" si="27"/>
        <v>-4.3868948457771779</v>
      </c>
      <c r="AF58">
        <v>1.95</v>
      </c>
      <c r="AG58">
        <v>1.88</v>
      </c>
      <c r="AJ58" t="s">
        <v>70</v>
      </c>
    </row>
    <row r="59" spans="1:36" ht="15" x14ac:dyDescent="0.25">
      <c r="A59">
        <v>2.84</v>
      </c>
      <c r="B59">
        <v>3</v>
      </c>
      <c r="C59">
        <v>2.79</v>
      </c>
      <c r="D59" s="20">
        <f t="shared" si="3"/>
        <v>4.3868948457771673E-2</v>
      </c>
      <c r="E59" s="17">
        <f>IF(OR($A59="",$B59="",$C59=""),"",A59*'MPTO_working_3-way'!$I58)</f>
        <v>2.9645878136200716</v>
      </c>
      <c r="F59" s="21">
        <f>IF(OR($A59="",$B59="",$C59=""),"",B59*'MPTO_working_3-way'!$I58)</f>
        <v>3.131606845373315</v>
      </c>
      <c r="G59" s="22">
        <f>IF(OR($A59="",$B59="",$C59=""),"",C59*'MPTO_working_3-way'!$I58)</f>
        <v>2.9123943661971832</v>
      </c>
      <c r="H59" s="17">
        <f>IF(OR($A59="",$B59="",$C59=""),"",'MPTO_working_3-way'!E58)</f>
        <v>2.9630534503390504</v>
      </c>
      <c r="I59" s="21">
        <f>IF(OR($A59="",$B59="",$C59=""),"",'MPTO_working_3-way'!F58)</f>
        <v>3.1376451953537483</v>
      </c>
      <c r="J59" s="22">
        <f>IF(OR($A59="",$B59="",$C59=""),"",'MPTO_working_3-way'!G58)</f>
        <v>2.9086682002838828</v>
      </c>
      <c r="K59" s="17">
        <f>IF(OR($A59="",$B59="",$C59=""),"",'OddsRatio_working_3-way'!H58)</f>
        <v>2.9638570020570079</v>
      </c>
      <c r="L59" s="21">
        <f>IF(OR($A59="",$B59="",$C59=""),"",'OddsRatio_working_3-way'!I58)</f>
        <v>3.1346271761489222</v>
      </c>
      <c r="M59" s="22">
        <f>IF(OR($A59="",$B59="",$C59=""),"",'OddsRatio_working_3-way'!J58)</f>
        <v>2.9104913226532858</v>
      </c>
      <c r="N59" s="23">
        <f t="shared" si="16"/>
        <v>33.731502079504786</v>
      </c>
      <c r="O59" s="24">
        <f t="shared" si="17"/>
        <v>31.932488635264534</v>
      </c>
      <c r="P59" s="24">
        <f t="shared" si="18"/>
        <v>34.336009285230681</v>
      </c>
      <c r="Q59" t="s">
        <v>83</v>
      </c>
      <c r="R59" t="s">
        <v>396</v>
      </c>
      <c r="S59" t="s">
        <v>440</v>
      </c>
      <c r="T59" s="35">
        <v>100</v>
      </c>
      <c r="U59" s="35">
        <f t="shared" si="19"/>
        <v>29.078014184397166</v>
      </c>
      <c r="V59" s="35">
        <f t="shared" si="20"/>
        <v>78.40172786177105</v>
      </c>
      <c r="W59" s="35">
        <f t="shared" si="21"/>
        <v>87.277353689567434</v>
      </c>
      <c r="X59" s="35">
        <f t="shared" si="22"/>
        <v>34.320918448661509</v>
      </c>
      <c r="Y59" s="35">
        <f t="shared" si="23"/>
        <v>83.644632126035418</v>
      </c>
      <c r="Z59" s="35">
        <f t="shared" si="24"/>
        <v>92.520257953831788</v>
      </c>
      <c r="AA59" s="35">
        <f t="shared" si="25"/>
        <v>-5.2429042642643431</v>
      </c>
      <c r="AB59" s="35">
        <f t="shared" si="26"/>
        <v>-5.242904264264368</v>
      </c>
      <c r="AC59" s="35">
        <f t="shared" si="27"/>
        <v>-5.2429042642643537</v>
      </c>
      <c r="AF59">
        <v>2.4</v>
      </c>
      <c r="AG59">
        <v>1.58</v>
      </c>
      <c r="AJ59" t="s">
        <v>71</v>
      </c>
    </row>
    <row r="60" spans="1:36" s="35" customFormat="1" ht="15" x14ac:dyDescent="0.25">
      <c r="A60">
        <v>1.41</v>
      </c>
      <c r="B60">
        <v>4.63</v>
      </c>
      <c r="C60">
        <v>7.86</v>
      </c>
      <c r="D60" s="20">
        <f t="shared" si="3"/>
        <v>5.2429042642643475E-2</v>
      </c>
      <c r="E60" s="17">
        <f>IF(OR($A60="",$B60="",$C60=""),"",A60*'MPTO_working_3-way'!$I59)</f>
        <v>1.4839249501261271</v>
      </c>
      <c r="F60" s="21">
        <f>IF(OR($A60="",$B60="",$C60=""),"",B60*'MPTO_working_3-way'!$I59)</f>
        <v>4.872746467435439</v>
      </c>
      <c r="G60" s="22">
        <f>IF(OR($A60="",$B60="",$C60=""),"",C60*'MPTO_working_3-way'!$I59)</f>
        <v>8.2720922751711772</v>
      </c>
      <c r="H60" s="17">
        <f>IF(OR($A60="",$B60="",$C60=""),"",'MPTO_working_3-way'!E59)</f>
        <v>1.4456225243376215</v>
      </c>
      <c r="I60" s="21">
        <f>IF(OR($A60="",$B60="",$C60=""),"",'MPTO_working_3-way'!F59)</f>
        <v>5.037621617291288</v>
      </c>
      <c r="J60" s="22">
        <f>IF(OR($A60="",$B60="",$C60=""),"",'MPTO_working_3-way'!G59)</f>
        <v>9.1116077183778668</v>
      </c>
      <c r="K60" s="17">
        <f>IF(OR($A60="",$B60="",$C60=""),"",'OddsRatio_working_3-way'!H59)</f>
        <v>1.4571621174633786</v>
      </c>
      <c r="L60" s="21">
        <f>IF(OR($A60="",$B60="",$C60=""),"",'OddsRatio_working_3-way'!I59)</f>
        <v>5.0475572838830853</v>
      </c>
      <c r="M60" s="22">
        <f>IF(OR($A60="",$B60="",$C60=""),"",'OddsRatio_working_3-way'!J59)</f>
        <v>8.6491027458506782</v>
      </c>
      <c r="N60" s="23">
        <f t="shared" si="16"/>
        <v>67.388852779583246</v>
      </c>
      <c r="O60" s="24">
        <f t="shared" si="17"/>
        <v>20.522307217972436</v>
      </c>
      <c r="P60" s="24">
        <f t="shared" si="18"/>
        <v>12.088840002444323</v>
      </c>
      <c r="Q60" t="s">
        <v>76</v>
      </c>
      <c r="R60" t="s">
        <v>91</v>
      </c>
      <c r="S60" t="s">
        <v>440</v>
      </c>
      <c r="T60" s="35">
        <v>100</v>
      </c>
      <c r="U60" s="35">
        <f t="shared" si="19"/>
        <v>59.677419354838712</v>
      </c>
      <c r="V60" s="35">
        <f t="shared" si="20"/>
        <v>71.098265895953759</v>
      </c>
      <c r="W60" s="35">
        <f t="shared" si="21"/>
        <v>64.788732394366207</v>
      </c>
      <c r="X60" s="35">
        <f t="shared" si="22"/>
        <v>64.113001709680049</v>
      </c>
      <c r="Y60" s="35">
        <f t="shared" si="23"/>
        <v>75.533848250795103</v>
      </c>
      <c r="Z60" s="35">
        <f t="shared" si="24"/>
        <v>69.224314749207537</v>
      </c>
      <c r="AA60" s="35">
        <f t="shared" si="25"/>
        <v>-4.4355823548413369</v>
      </c>
      <c r="AB60" s="35">
        <f t="shared" si="26"/>
        <v>-4.435582354841344</v>
      </c>
      <c r="AC60" s="35">
        <f t="shared" si="27"/>
        <v>-4.4355823548413298</v>
      </c>
      <c r="AD60" s="36"/>
      <c r="AE60" s="36"/>
      <c r="AF60">
        <v>1.93</v>
      </c>
      <c r="AG60">
        <v>1.91</v>
      </c>
      <c r="AH60" s="36"/>
      <c r="AI60" s="36"/>
      <c r="AJ60" t="s">
        <v>71</v>
      </c>
    </row>
    <row r="61" spans="1:36" ht="15" x14ac:dyDescent="0.25">
      <c r="A61">
        <v>2.48</v>
      </c>
      <c r="B61">
        <v>3.46</v>
      </c>
      <c r="C61">
        <v>2.84</v>
      </c>
      <c r="D61" s="20">
        <f t="shared" si="3"/>
        <v>4.4355823548413387E-2</v>
      </c>
      <c r="E61" s="17">
        <f>IF(OR($A61="",$B61="",$C61=""),"",A61*'MPTO_working_3-way'!$I60)</f>
        <v>2.5900024424000652</v>
      </c>
      <c r="F61" s="21">
        <f>IF(OR($A61="",$B61="",$C61=""),"",B61*'MPTO_working_3-way'!$I60)</f>
        <v>3.6134711494775105</v>
      </c>
      <c r="G61" s="22">
        <f>IF(OR($A61="",$B61="",$C61=""),"",C61*'MPTO_working_3-way'!$I60)</f>
        <v>2.9659705388774937</v>
      </c>
      <c r="H61" s="17">
        <f>IF(OR($A61="",$B61="",$C61=""),"",'MPTO_working_3-way'!E60)</f>
        <v>2.5743966393448163</v>
      </c>
      <c r="I61" s="21">
        <f>IF(OR($A61="",$B61="",$C61=""),"",'MPTO_working_3-way'!F60)</f>
        <v>3.6465465642811652</v>
      </c>
      <c r="J61" s="22">
        <f>IF(OR($A61="",$B61="",$C61=""),"",'MPTO_working_3-way'!G60)</f>
        <v>2.9644790059571462</v>
      </c>
      <c r="K61" s="17">
        <f>IF(OR($A61="",$B61="",$C61=""),"",'OddsRatio_working_3-way'!H60)</f>
        <v>2.5817027587136097</v>
      </c>
      <c r="L61" s="21">
        <f>IF(OR($A61="",$B61="",$C61=""),"",'OddsRatio_working_3-way'!I60)</f>
        <v>3.6290464773212703</v>
      </c>
      <c r="M61" s="22">
        <f>IF(OR($A61="",$B61="",$C61=""),"",'OddsRatio_working_3-way'!J60)</f>
        <v>2.966441267589893</v>
      </c>
      <c r="N61" s="23">
        <f t="shared" si="16"/>
        <v>38.610002200358345</v>
      </c>
      <c r="O61" s="24">
        <f t="shared" si="17"/>
        <v>27.67422123031465</v>
      </c>
      <c r="P61" s="24">
        <f t="shared" si="18"/>
        <v>33.715776569327005</v>
      </c>
      <c r="Q61" t="s">
        <v>93</v>
      </c>
      <c r="R61" t="s">
        <v>236</v>
      </c>
      <c r="S61" t="s">
        <v>440</v>
      </c>
      <c r="T61" s="35">
        <v>100</v>
      </c>
      <c r="U61" s="35">
        <f t="shared" si="19"/>
        <v>38.650306748466257</v>
      </c>
      <c r="V61" s="35">
        <f t="shared" si="20"/>
        <v>74.489795918367349</v>
      </c>
      <c r="W61" s="35">
        <f t="shared" si="21"/>
        <v>81.884057971014499</v>
      </c>
      <c r="X61" s="35">
        <f t="shared" si="22"/>
        <v>43.626146110618166</v>
      </c>
      <c r="Y61" s="35">
        <f t="shared" si="23"/>
        <v>79.465635280519251</v>
      </c>
      <c r="Z61" s="35">
        <f t="shared" si="24"/>
        <v>86.859897333166387</v>
      </c>
      <c r="AA61" s="35">
        <f t="shared" si="25"/>
        <v>-4.975839362151909</v>
      </c>
      <c r="AB61" s="35">
        <f t="shared" si="26"/>
        <v>-4.9758393621519019</v>
      </c>
      <c r="AC61" s="35">
        <f t="shared" si="27"/>
        <v>-4.9758393621518877</v>
      </c>
      <c r="AF61">
        <v>2.0699999999999998</v>
      </c>
      <c r="AG61">
        <v>1.78</v>
      </c>
      <c r="AJ61" t="s">
        <v>71</v>
      </c>
    </row>
    <row r="62" spans="1:36" ht="15" x14ac:dyDescent="0.25">
      <c r="A62">
        <v>1.63</v>
      </c>
      <c r="B62">
        <v>3.92</v>
      </c>
      <c r="C62">
        <v>5.52</v>
      </c>
      <c r="D62" s="20">
        <f t="shared" si="3"/>
        <v>4.9758393621519126E-2</v>
      </c>
      <c r="E62" s="17">
        <f>IF(OR($A62="",$B62="",$C62=""),"",A62*'MPTO_working_3-way'!$I61)</f>
        <v>1.7111061816030761</v>
      </c>
      <c r="F62" s="21">
        <f>IF(OR($A62="",$B62="",$C62=""),"",B62*'MPTO_working_3-way'!$I61)</f>
        <v>4.1150529029963545</v>
      </c>
      <c r="G62" s="22">
        <f>IF(OR($A62="",$B62="",$C62=""),"",C62*'MPTO_working_3-way'!$I61)</f>
        <v>5.7946663327907855</v>
      </c>
      <c r="H62" s="17">
        <f>IF(OR($A62="",$B62="",$C62=""),"",'MPTO_working_3-way'!E61)</f>
        <v>1.6752921840389592</v>
      </c>
      <c r="I62" s="21">
        <f>IF(OR($A62="",$B62="",$C62=""),"",'MPTO_working_3-way'!F61)</f>
        <v>4.1925924423182508</v>
      </c>
      <c r="J62" s="22">
        <f>IF(OR($A62="",$B62="",$C62=""),"",'MPTO_working_3-way'!G61)</f>
        <v>6.0763201949351417</v>
      </c>
      <c r="K62" s="17">
        <f>IF(OR($A62="",$B62="",$C62=""),"",'OddsRatio_working_3-way'!H61)</f>
        <v>1.6875207758154702</v>
      </c>
      <c r="L62" s="21">
        <f>IF(OR($A62="",$B62="",$C62=""),"",'OddsRatio_working_3-way'!I61)</f>
        <v>4.1866042307637654</v>
      </c>
      <c r="M62" s="22">
        <f>IF(OR($A62="",$B62="",$C62=""),"",'OddsRatio_working_3-way'!J61)</f>
        <v>5.932688740771308</v>
      </c>
      <c r="N62" s="23">
        <f t="shared" si="16"/>
        <v>58.441726805237451</v>
      </c>
      <c r="O62" s="24">
        <f t="shared" si="17"/>
        <v>24.301024156259455</v>
      </c>
      <c r="P62" s="24">
        <f t="shared" si="18"/>
        <v>17.25724903850309</v>
      </c>
      <c r="Q62" t="s">
        <v>94</v>
      </c>
      <c r="R62" t="s">
        <v>68</v>
      </c>
      <c r="S62" t="s">
        <v>440</v>
      </c>
      <c r="T62" s="35">
        <v>100</v>
      </c>
      <c r="U62" s="35">
        <f t="shared" si="19"/>
        <v>57.805907172995774</v>
      </c>
      <c r="V62" s="35">
        <f t="shared" si="20"/>
        <v>71.181556195965413</v>
      </c>
      <c r="W62" s="35">
        <f t="shared" si="21"/>
        <v>66.555183946488299</v>
      </c>
      <c r="X62" s="35">
        <f t="shared" si="22"/>
        <v>62.263259857546281</v>
      </c>
      <c r="Y62" s="35">
        <f t="shared" si="23"/>
        <v>75.638908880515913</v>
      </c>
      <c r="Z62" s="35">
        <f t="shared" si="24"/>
        <v>71.012536631038785</v>
      </c>
      <c r="AA62" s="35">
        <f t="shared" si="25"/>
        <v>-4.4573526845505071</v>
      </c>
      <c r="AB62" s="35">
        <f t="shared" si="26"/>
        <v>-4.4573526845505</v>
      </c>
      <c r="AC62" s="35">
        <f t="shared" si="27"/>
        <v>-4.4573526845504858</v>
      </c>
      <c r="AF62">
        <v>2</v>
      </c>
      <c r="AG62">
        <v>1.84</v>
      </c>
      <c r="AJ62" t="s">
        <v>71</v>
      </c>
    </row>
    <row r="63" spans="1:36" ht="15" x14ac:dyDescent="0.25">
      <c r="A63">
        <v>2.37</v>
      </c>
      <c r="B63">
        <v>3.47</v>
      </c>
      <c r="C63">
        <v>2.99</v>
      </c>
      <c r="D63" s="20">
        <f t="shared" si="3"/>
        <v>4.4573526845504974E-2</v>
      </c>
      <c r="E63" s="17">
        <f>IF(OR($A63="",$B63="",$C63=""),"",A63*'MPTO_working_3-way'!$I62)</f>
        <v>2.4756392586238469</v>
      </c>
      <c r="F63" s="21">
        <f>IF(OR($A63="",$B63="",$C63=""),"",B63*'MPTO_working_3-way'!$I62)</f>
        <v>3.6246701381539026</v>
      </c>
      <c r="G63" s="22">
        <f>IF(OR($A63="",$B63="",$C63=""),"",C63*'MPTO_working_3-way'!$I62)</f>
        <v>3.1232748452680599</v>
      </c>
      <c r="H63" s="17">
        <f>IF(OR($A63="",$B63="",$C63=""),"",'MPTO_working_3-way'!E62)</f>
        <v>2.4565009808070708</v>
      </c>
      <c r="I63" s="21">
        <f>IF(OR($A63="",$B63="",$C63=""),"",'MPTO_working_3-way'!F62)</f>
        <v>3.6586267692863625</v>
      </c>
      <c r="J63" s="22">
        <f>IF(OR($A63="",$B63="",$C63=""),"",'MPTO_working_3-way'!G62)</f>
        <v>3.1290059269175954</v>
      </c>
      <c r="K63" s="17">
        <f>IF(OR($A63="",$B63="",$C63=""),"",'OddsRatio_working_3-way'!H62)</f>
        <v>2.465005019952605</v>
      </c>
      <c r="L63" s="21">
        <f>IF(OR($A63="",$B63="",$C63=""),"",'OddsRatio_working_3-way'!I62)</f>
        <v>3.6412864228342583</v>
      </c>
      <c r="M63" s="22">
        <f>IF(OR($A63="",$B63="",$C63=""),"",'OddsRatio_working_3-way'!J62)</f>
        <v>3.1279999924859005</v>
      </c>
      <c r="N63" s="23">
        <f t="shared" si="16"/>
        <v>40.393607288158691</v>
      </c>
      <c r="O63" s="24">
        <f t="shared" si="17"/>
        <v>27.588717369722215</v>
      </c>
      <c r="P63" s="24">
        <f t="shared" si="18"/>
        <v>32.017675342119098</v>
      </c>
      <c r="Q63" t="s">
        <v>82</v>
      </c>
      <c r="R63" t="s">
        <v>77</v>
      </c>
      <c r="S63" t="s">
        <v>440</v>
      </c>
      <c r="T63" s="35">
        <v>100</v>
      </c>
      <c r="U63" s="35">
        <f t="shared" si="19"/>
        <v>74.025974025974023</v>
      </c>
      <c r="V63" s="35">
        <f t="shared" si="20"/>
        <v>71.014492753623188</v>
      </c>
      <c r="W63" s="35">
        <f t="shared" si="21"/>
        <v>50.495049504950494</v>
      </c>
      <c r="X63" s="35">
        <f t="shared" si="22"/>
        <v>78.490457741426312</v>
      </c>
      <c r="Y63" s="35">
        <f t="shared" si="23"/>
        <v>75.478976469075477</v>
      </c>
      <c r="Z63" s="35">
        <f t="shared" si="24"/>
        <v>54.95953322040279</v>
      </c>
      <c r="AA63" s="35">
        <f t="shared" si="25"/>
        <v>-4.4644837154522889</v>
      </c>
      <c r="AB63" s="35">
        <f t="shared" si="26"/>
        <v>-4.4644837154522889</v>
      </c>
      <c r="AC63" s="35">
        <f t="shared" si="27"/>
        <v>-4.4644837154522961</v>
      </c>
      <c r="AF63">
        <v>2.02</v>
      </c>
      <c r="AG63">
        <v>1.82</v>
      </c>
      <c r="AJ63" t="s">
        <v>71</v>
      </c>
    </row>
    <row r="64" spans="1:36" ht="15" x14ac:dyDescent="0.25">
      <c r="A64">
        <v>3.85</v>
      </c>
      <c r="B64">
        <v>3.45</v>
      </c>
      <c r="C64">
        <v>2.02</v>
      </c>
      <c r="D64" s="20">
        <f t="shared" si="3"/>
        <v>4.4644837154522943E-2</v>
      </c>
      <c r="E64" s="17">
        <f>IF(OR($A64="",$B64="",$C64=""),"",A64*'MPTO_working_3-way'!$I63)</f>
        <v>4.0218826230449132</v>
      </c>
      <c r="F64" s="21">
        <f>IF(OR($A64="",$B64="",$C64=""),"",B64*'MPTO_working_3-way'!$I63)</f>
        <v>3.6040246881831042</v>
      </c>
      <c r="G64" s="22">
        <f>IF(OR($A64="",$B64="",$C64=""),"",C64*'MPTO_working_3-way'!$I63)</f>
        <v>2.1101825710521362</v>
      </c>
      <c r="H64" s="17">
        <f>IF(OR($A64="",$B64="",$C64=""),"",'MPTO_working_3-way'!E63)</f>
        <v>4.0839889087048409</v>
      </c>
      <c r="I64" s="21">
        <f>IF(OR($A64="",$B64="",$C64=""),"",'MPTO_working_3-way'!F63)</f>
        <v>3.6367146113409077</v>
      </c>
      <c r="J64" s="22">
        <f>IF(OR($A64="",$B64="",$C64=""),"",'MPTO_working_3-way'!G63)</f>
        <v>2.0826048877544818</v>
      </c>
      <c r="K64" s="17">
        <f>IF(OR($A64="",$B64="",$C64=""),"",'OddsRatio_working_3-way'!H63)</f>
        <v>4.0553693549460617</v>
      </c>
      <c r="L64" s="21">
        <f>IF(OR($A64="",$B64="",$C64=""),"",'OddsRatio_working_3-way'!I63)</f>
        <v>3.6265455858308244</v>
      </c>
      <c r="M64" s="22">
        <f>IF(OR($A64="",$B64="",$C64=""),"",'OddsRatio_working_3-way'!J63)</f>
        <v>2.0935006112438534</v>
      </c>
      <c r="N64" s="23">
        <f t="shared" si="16"/>
        <v>24.863977736946321</v>
      </c>
      <c r="O64" s="24">
        <f t="shared" si="17"/>
        <v>27.746757764418355</v>
      </c>
      <c r="P64" s="24">
        <f t="shared" si="18"/>
        <v>47.38926449863532</v>
      </c>
      <c r="Q64" t="s">
        <v>97</v>
      </c>
      <c r="R64" t="s">
        <v>237</v>
      </c>
      <c r="S64" t="s">
        <v>440</v>
      </c>
      <c r="T64" s="35">
        <v>100</v>
      </c>
      <c r="U64" s="35">
        <f t="shared" si="19"/>
        <v>65.517241379310349</v>
      </c>
      <c r="V64" s="35">
        <f t="shared" si="20"/>
        <v>65.870307167235495</v>
      </c>
      <c r="W64" s="35">
        <f t="shared" si="21"/>
        <v>64.157706093189958</v>
      </c>
      <c r="X64" s="35">
        <f t="shared" si="22"/>
        <v>69.971986739574547</v>
      </c>
      <c r="Y64" s="35">
        <f t="shared" si="23"/>
        <v>70.325052527499693</v>
      </c>
      <c r="Z64" s="35">
        <f t="shared" si="24"/>
        <v>68.612451453454156</v>
      </c>
      <c r="AA64" s="35">
        <f t="shared" si="25"/>
        <v>-4.454745360264198</v>
      </c>
      <c r="AB64" s="35">
        <f t="shared" si="26"/>
        <v>-4.454745360264198</v>
      </c>
      <c r="AC64" s="35">
        <f t="shared" si="27"/>
        <v>-4.454745360264198</v>
      </c>
      <c r="AF64">
        <v>2.0699999999999998</v>
      </c>
      <c r="AG64">
        <v>1.78</v>
      </c>
      <c r="AJ64" t="s">
        <v>71</v>
      </c>
    </row>
    <row r="65" spans="1:36" ht="15" x14ac:dyDescent="0.25">
      <c r="A65">
        <v>2.9</v>
      </c>
      <c r="B65">
        <v>2.93</v>
      </c>
      <c r="C65">
        <v>2.79</v>
      </c>
      <c r="D65" s="20">
        <f t="shared" si="3"/>
        <v>4.4547453602642006E-2</v>
      </c>
      <c r="E65" s="17">
        <f>IF(OR($A65="",$B65="",$C65=""),"",A65*'MPTO_working_3-way'!$I64)</f>
        <v>3.0291876154476616</v>
      </c>
      <c r="F65" s="21">
        <f>IF(OR($A65="",$B65="",$C65=""),"",B65*'MPTO_working_3-way'!$I64)</f>
        <v>3.0605240390557413</v>
      </c>
      <c r="G65" s="22">
        <f>IF(OR($A65="",$B65="",$C65=""),"",C65*'MPTO_working_3-way'!$I64)</f>
        <v>2.9142873955513711</v>
      </c>
      <c r="H65" s="17">
        <f>IF(OR($A65="",$B65="",$C65=""),"",'MPTO_working_3-way'!E64)</f>
        <v>3.0305010689009686</v>
      </c>
      <c r="I65" s="21">
        <f>IF(OR($A65="",$B65="",$C65=""),"",'MPTO_working_3-way'!F64)</f>
        <v>3.0632770999438779</v>
      </c>
      <c r="J65" s="22">
        <f>IF(OR($A65="",$B65="",$C65=""),"",'MPTO_working_3-way'!G64)</f>
        <v>2.9105829237079872</v>
      </c>
      <c r="K65" s="17">
        <f>IF(OR($A65="",$B65="",$C65=""),"",'OddsRatio_working_3-way'!H64)</f>
        <v>3.0298844591405478</v>
      </c>
      <c r="L65" s="21">
        <f>IF(OR($A65="",$B65="",$C65=""),"",'OddsRatio_working_3-way'!I64)</f>
        <v>3.0619352663901358</v>
      </c>
      <c r="M65" s="22">
        <f>IF(OR($A65="",$B65="",$C65=""),"",'OddsRatio_working_3-way'!J64)</f>
        <v>2.9123648325587275</v>
      </c>
      <c r="N65" s="23">
        <f t="shared" si="16"/>
        <v>33.012151340524262</v>
      </c>
      <c r="O65" s="24">
        <f t="shared" si="17"/>
        <v>32.674142965024004</v>
      </c>
      <c r="P65" s="24">
        <f t="shared" si="18"/>
        <v>34.313705694451734</v>
      </c>
      <c r="Q65" t="s">
        <v>85</v>
      </c>
      <c r="R65" t="s">
        <v>78</v>
      </c>
      <c r="S65" t="s">
        <v>440</v>
      </c>
      <c r="T65" s="35">
        <v>100</v>
      </c>
      <c r="U65" s="35">
        <f t="shared" si="19"/>
        <v>40.119760479041922</v>
      </c>
      <c r="V65" s="35">
        <f t="shared" si="20"/>
        <v>74.874371859296474</v>
      </c>
      <c r="W65" s="35">
        <f t="shared" si="21"/>
        <v>80.158730158730151</v>
      </c>
      <c r="X65" s="35">
        <f t="shared" si="22"/>
        <v>44.966897981973354</v>
      </c>
      <c r="Y65" s="35">
        <f t="shared" si="23"/>
        <v>79.72150936222792</v>
      </c>
      <c r="Z65" s="35">
        <f t="shared" si="24"/>
        <v>85.005867661661611</v>
      </c>
      <c r="AA65" s="35">
        <f t="shared" si="25"/>
        <v>-4.8471375029314316</v>
      </c>
      <c r="AB65" s="35">
        <f t="shared" si="26"/>
        <v>-4.8471375029314459</v>
      </c>
      <c r="AC65" s="35">
        <f t="shared" si="27"/>
        <v>-4.8471375029314601</v>
      </c>
      <c r="AF65">
        <v>2.68</v>
      </c>
      <c r="AG65">
        <v>1.48</v>
      </c>
      <c r="AJ65" t="s">
        <v>71</v>
      </c>
    </row>
    <row r="66" spans="1:36" ht="15" x14ac:dyDescent="0.25">
      <c r="A66">
        <v>1.67</v>
      </c>
      <c r="B66">
        <v>3.98</v>
      </c>
      <c r="C66">
        <v>5.04</v>
      </c>
      <c r="D66" s="20">
        <f t="shared" si="3"/>
        <v>4.8471375029314423E-2</v>
      </c>
      <c r="E66" s="17">
        <f>IF(OR($A66="",$B66="",$C66=""),"",A66*'MPTO_working_3-way'!$I65)</f>
        <v>1.7509471962989551</v>
      </c>
      <c r="F66" s="21">
        <f>IF(OR($A66="",$B66="",$C66=""),"",B66*'MPTO_working_3-way'!$I65)</f>
        <v>4.1729160726166716</v>
      </c>
      <c r="G66" s="22">
        <f>IF(OR($A66="",$B66="",$C66=""),"",C66*'MPTO_working_3-way'!$I65)</f>
        <v>5.2842957301477451</v>
      </c>
      <c r="H66" s="17">
        <f>IF(OR($A66="",$B66="",$C66=""),"",'MPTO_working_3-way'!E65)</f>
        <v>1.7163101652864445</v>
      </c>
      <c r="I66" s="21">
        <f>IF(OR($A66="",$B66="",$C66=""),"",'MPTO_working_3-way'!F65)</f>
        <v>4.2535244078469985</v>
      </c>
      <c r="J66" s="22">
        <f>IF(OR($A66="",$B66="",$C66=""),"",'MPTO_working_3-way'!G65)</f>
        <v>5.4868006576085344</v>
      </c>
      <c r="K66" s="17">
        <f>IF(OR($A66="",$B66="",$C66=""),"",'OddsRatio_working_3-way'!H65)</f>
        <v>1.7282579054529681</v>
      </c>
      <c r="L66" s="21">
        <f>IF(OR($A66="",$B66="",$C66=""),"",'OddsRatio_working_3-way'!I65)</f>
        <v>4.2391172511191728</v>
      </c>
      <c r="M66" s="22">
        <f>IF(OR($A66="",$B66="",$C66=""),"",'OddsRatio_working_3-way'!J65)</f>
        <v>5.3912864746716282</v>
      </c>
      <c r="N66" s="23">
        <f t="shared" si="16"/>
        <v>57.11194501546013</v>
      </c>
      <c r="O66" s="24">
        <f t="shared" si="17"/>
        <v>23.964057330607641</v>
      </c>
      <c r="P66" s="24">
        <f t="shared" si="18"/>
        <v>18.923997653932226</v>
      </c>
      <c r="Q66" t="s">
        <v>80</v>
      </c>
      <c r="R66" t="s">
        <v>395</v>
      </c>
      <c r="S66" t="s">
        <v>440</v>
      </c>
      <c r="T66" s="35">
        <v>100</v>
      </c>
      <c r="U66" s="35">
        <f t="shared" si="19"/>
        <v>73.118279569892465</v>
      </c>
      <c r="V66" s="35">
        <f t="shared" si="20"/>
        <v>70.760233918128648</v>
      </c>
      <c r="W66" s="35">
        <f t="shared" si="21"/>
        <v>51.456310679611654</v>
      </c>
      <c r="X66" s="35">
        <f t="shared" si="22"/>
        <v>77.78345540225969</v>
      </c>
      <c r="Y66" s="35">
        <f t="shared" si="23"/>
        <v>75.425409750495874</v>
      </c>
      <c r="Z66" s="35">
        <f t="shared" si="24"/>
        <v>56.121486511978866</v>
      </c>
      <c r="AA66" s="35">
        <f t="shared" si="25"/>
        <v>-4.6651758323672254</v>
      </c>
      <c r="AB66" s="35">
        <f t="shared" si="26"/>
        <v>-4.6651758323672254</v>
      </c>
      <c r="AC66" s="35">
        <f t="shared" si="27"/>
        <v>-4.6651758323672112</v>
      </c>
      <c r="AF66">
        <v>1.92</v>
      </c>
      <c r="AG66">
        <v>1.92</v>
      </c>
      <c r="AJ66" t="s">
        <v>71</v>
      </c>
    </row>
    <row r="67" spans="1:36" ht="15" x14ac:dyDescent="0.25">
      <c r="A67">
        <v>3.72</v>
      </c>
      <c r="B67">
        <v>3.42</v>
      </c>
      <c r="C67">
        <v>2.06</v>
      </c>
      <c r="D67" s="20">
        <f t="shared" si="3"/>
        <v>4.6651758323672077E-2</v>
      </c>
      <c r="E67" s="17">
        <f>IF(OR($A67="",$B67="",$C67=""),"",A67*'MPTO_working_3-way'!$I66)</f>
        <v>3.8935445409640606</v>
      </c>
      <c r="F67" s="21">
        <f>IF(OR($A67="",$B67="",$C67=""),"",B67*'MPTO_working_3-way'!$I66)</f>
        <v>3.5795490134669583</v>
      </c>
      <c r="G67" s="22">
        <f>IF(OR($A67="",$B67="",$C67=""),"",C67*'MPTO_working_3-way'!$I66)</f>
        <v>2.1561026221467645</v>
      </c>
      <c r="H67" s="17">
        <f>IF(OR($A67="",$B67="",$C67=""),"",'MPTO_working_3-way'!E66)</f>
        <v>3.9484082313494167</v>
      </c>
      <c r="I67" s="21">
        <f>IF(OR($A67="",$B67="",$C67=""),"",'MPTO_working_3-way'!F66)</f>
        <v>3.6121024614203989</v>
      </c>
      <c r="J67" s="22">
        <f>IF(OR($A67="",$B67="",$C67=""),"",'MPTO_working_3-way'!G66)</f>
        <v>2.1281743794158072</v>
      </c>
      <c r="K67" s="17">
        <f>IF(OR($A67="",$B67="",$C67=""),"",'OddsRatio_working_3-way'!H66)</f>
        <v>3.923556497305781</v>
      </c>
      <c r="L67" s="21">
        <f>IF(OR($A67="",$B67="",$C67=""),"",'OddsRatio_working_3-way'!I66)</f>
        <v>3.6011054130441131</v>
      </c>
      <c r="M67" s="22">
        <f>IF(OR($A67="",$B67="",$C67=""),"",'OddsRatio_working_3-way'!J66)</f>
        <v>2.1393271643912235</v>
      </c>
      <c r="N67" s="23">
        <f t="shared" si="16"/>
        <v>25.683538212520236</v>
      </c>
      <c r="O67" s="24">
        <f t="shared" si="17"/>
        <v>27.936480160986925</v>
      </c>
      <c r="P67" s="24">
        <f t="shared" si="18"/>
        <v>46.379981626492857</v>
      </c>
      <c r="Q67" t="s">
        <v>92</v>
      </c>
      <c r="R67" t="s">
        <v>79</v>
      </c>
      <c r="S67" t="s">
        <v>440</v>
      </c>
      <c r="T67" s="35">
        <v>100</v>
      </c>
      <c r="U67" s="35">
        <f t="shared" si="19"/>
        <v>60.784313725490193</v>
      </c>
      <c r="V67" s="35">
        <f t="shared" si="20"/>
        <v>66.996699669967001</v>
      </c>
      <c r="W67" s="35">
        <f t="shared" si="21"/>
        <v>67.741935483870961</v>
      </c>
      <c r="X67" s="35">
        <f t="shared" si="22"/>
        <v>65.261364846162024</v>
      </c>
      <c r="Y67" s="35">
        <f t="shared" si="23"/>
        <v>71.473750790638846</v>
      </c>
      <c r="Z67" s="35">
        <f t="shared" si="24"/>
        <v>72.218986604542806</v>
      </c>
      <c r="AA67" s="35">
        <f t="shared" si="25"/>
        <v>-4.4770511206718311</v>
      </c>
      <c r="AB67" s="35">
        <f t="shared" si="26"/>
        <v>-4.4770511206718453</v>
      </c>
      <c r="AC67" s="35">
        <f t="shared" si="27"/>
        <v>-4.4770511206718453</v>
      </c>
      <c r="AF67">
        <v>2</v>
      </c>
      <c r="AG67">
        <v>1.84</v>
      </c>
      <c r="AJ67" t="s">
        <v>71</v>
      </c>
    </row>
    <row r="68" spans="1:36" ht="15" x14ac:dyDescent="0.25">
      <c r="A68">
        <v>2.5499999999999998</v>
      </c>
      <c r="B68">
        <v>3.03</v>
      </c>
      <c r="C68">
        <v>3.1</v>
      </c>
      <c r="D68" s="20">
        <f t="shared" ref="D68:D131" si="28">IF(OR($A68="",$B68="",$C68=""),"",(1/A68)+(1/B68)+(1/C68)-1)</f>
        <v>4.4770511206718488E-2</v>
      </c>
      <c r="E68" s="17">
        <f>IF(OR($A68="",$B68="",$C68=""),"",A68*'MPTO_working_3-way'!$I67)</f>
        <v>2.6641648035771319</v>
      </c>
      <c r="F68" s="21">
        <f>IF(OR($A68="",$B68="",$C68=""),"",B68*'MPTO_working_3-way'!$I67)</f>
        <v>3.1656546489563566</v>
      </c>
      <c r="G68" s="22">
        <f>IF(OR($A68="",$B68="",$C68=""),"",C68*'MPTO_working_3-way'!$I67)</f>
        <v>3.2387885847408273</v>
      </c>
      <c r="H68" s="17">
        <f>IF(OR($A68="",$B68="",$C68=""),"",'MPTO_working_3-way'!E67)</f>
        <v>2.6508790278400318</v>
      </c>
      <c r="I68" s="21">
        <f>IF(OR($A68="",$B68="",$C68=""),"",'MPTO_working_3-way'!F67)</f>
        <v>3.1735000099369994</v>
      </c>
      <c r="J68" s="22">
        <f>IF(OR($A68="",$B68="",$C68=""),"",'MPTO_working_3-way'!G67)</f>
        <v>3.250371486148147</v>
      </c>
      <c r="K68" s="17">
        <f>IF(OR($A68="",$B68="",$C68=""),"",'OddsRatio_working_3-way'!H67)</f>
        <v>2.6569444030779117</v>
      </c>
      <c r="L68" s="21">
        <f>IF(OR($A68="",$B68="",$C68=""),"",'OddsRatio_working_3-way'!I67)</f>
        <v>3.1700626698375238</v>
      </c>
      <c r="M68" s="22">
        <f>IF(OR($A68="",$B68="",$C68=""),"",'OddsRatio_working_3-way'!J67)</f>
        <v>3.2448924170733005</v>
      </c>
      <c r="N68" s="23">
        <f t="shared" si="16"/>
        <v>37.535215488820953</v>
      </c>
      <c r="O68" s="24">
        <f t="shared" si="17"/>
        <v>31.589042738116646</v>
      </c>
      <c r="P68" s="24">
        <f t="shared" si="18"/>
        <v>30.875741773062398</v>
      </c>
      <c r="Q68" t="s">
        <v>74</v>
      </c>
      <c r="R68" t="s">
        <v>69</v>
      </c>
      <c r="S68" t="s">
        <v>440</v>
      </c>
      <c r="T68" s="35">
        <v>100</v>
      </c>
      <c r="U68" s="35">
        <f t="shared" si="19"/>
        <v>76.359338061465735</v>
      </c>
      <c r="V68" s="35">
        <f t="shared" si="20"/>
        <v>69.230769230769241</v>
      </c>
      <c r="W68" s="35">
        <f t="shared" si="21"/>
        <v>49.748743718592962</v>
      </c>
      <c r="X68" s="35">
        <f t="shared" si="22"/>
        <v>81.020487050637797</v>
      </c>
      <c r="Y68" s="35">
        <f t="shared" si="23"/>
        <v>73.891918219941317</v>
      </c>
      <c r="Z68" s="35">
        <f t="shared" si="24"/>
        <v>54.409892707765053</v>
      </c>
      <c r="AA68" s="35">
        <f t="shared" si="25"/>
        <v>-4.6611489891720623</v>
      </c>
      <c r="AB68" s="35">
        <f t="shared" si="26"/>
        <v>-4.6611489891720765</v>
      </c>
      <c r="AC68" s="35">
        <f t="shared" si="27"/>
        <v>-4.6611489891720908</v>
      </c>
      <c r="AF68">
        <v>2.57</v>
      </c>
      <c r="AG68">
        <v>1.52</v>
      </c>
      <c r="AJ68" t="s">
        <v>71</v>
      </c>
    </row>
    <row r="69" spans="1:36" ht="15" x14ac:dyDescent="0.25">
      <c r="A69">
        <v>4.2300000000000004</v>
      </c>
      <c r="B69">
        <v>3.25</v>
      </c>
      <c r="C69">
        <v>1.99</v>
      </c>
      <c r="D69" s="20">
        <f t="shared" si="28"/>
        <v>4.6611489891720925E-2</v>
      </c>
      <c r="E69" s="17">
        <f>IF(OR($A69="",$B69="",$C69=""),"",A69*'MPTO_working_3-way'!$I68)</f>
        <v>4.4271666022419796</v>
      </c>
      <c r="F69" s="21">
        <f>IF(OR($A69="",$B69="",$C69=""),"",B69*'MPTO_working_3-way'!$I68)</f>
        <v>3.4014873421480929</v>
      </c>
      <c r="G69" s="22">
        <f>IF(OR($A69="",$B69="",$C69=""),"",C69*'MPTO_working_3-way'!$I68)</f>
        <v>2.0827568648845247</v>
      </c>
      <c r="H69" s="17">
        <f>IF(OR($A69="",$B69="",$C69=""),"",'MPTO_working_3-way'!E68)</f>
        <v>4.5275612921376993</v>
      </c>
      <c r="I69" s="21">
        <f>IF(OR($A69="",$B69="",$C69=""),"",'MPTO_working_3-way'!F68)</f>
        <v>3.4228389237183787</v>
      </c>
      <c r="J69" s="22">
        <f>IF(OR($A69="",$B69="",$C69=""),"",'MPTO_working_3-way'!G68)</f>
        <v>2.0534918211313866</v>
      </c>
      <c r="K69" s="17">
        <f>IF(OR($A69="",$B69="",$C69=""),"",'OddsRatio_working_3-way'!H68)</f>
        <v>4.4752435911280708</v>
      </c>
      <c r="L69" s="21">
        <f>IF(OR($A69="",$B69="",$C69=""),"",'OddsRatio_working_3-way'!I68)</f>
        <v>3.4208353188972627</v>
      </c>
      <c r="M69" s="22">
        <f>IF(OR($A69="",$B69="",$C69=""),"",'OddsRatio_working_3-way'!J68)</f>
        <v>2.0651675403147962</v>
      </c>
      <c r="N69" s="23">
        <f t="shared" ref="N69:N132" si="29">(1/E69)* 100</f>
        <v>22.587810440510321</v>
      </c>
      <c r="O69" s="24">
        <f t="shared" ref="O69:O132" si="30">(1/F69)* 100</f>
        <v>29.398904050264207</v>
      </c>
      <c r="P69" s="24">
        <f t="shared" ref="P69:P132" si="31">(1/G69)* 100</f>
        <v>48.013285509225462</v>
      </c>
      <c r="Q69" t="s">
        <v>95</v>
      </c>
      <c r="R69" t="s">
        <v>84</v>
      </c>
      <c r="S69" t="s">
        <v>440</v>
      </c>
      <c r="T69" s="35">
        <v>100</v>
      </c>
      <c r="U69" s="35">
        <f t="shared" ref="U69:U132" si="32">(1/A70)*((T69*A70)-T69)</f>
        <v>49.238578680203041</v>
      </c>
      <c r="V69" s="35">
        <f t="shared" ref="V69:V132" si="33">(1/B70)*((T69*B70)-T69)</f>
        <v>72.222222222222229</v>
      </c>
      <c r="W69" s="35">
        <f t="shared" ref="W69:W132" si="34">(1/C70)*((T69*C70)-T69)</f>
        <v>72.752043596730246</v>
      </c>
      <c r="X69" s="35">
        <f t="shared" ref="X69:X132" si="35">((1/B70)+(1/C70))*T69</f>
        <v>55.02573418104754</v>
      </c>
      <c r="Y69" s="35">
        <f t="shared" ref="Y69:Y132" si="36">((1/A70)+(1/C70))*T69</f>
        <v>78.009377723066706</v>
      </c>
      <c r="Z69" s="35">
        <f t="shared" ref="Z69:Z132" si="37">((1/A70)+(1/B70))*T69</f>
        <v>78.539199097574723</v>
      </c>
      <c r="AA69" s="35">
        <f t="shared" ref="AA69:AA132" si="38">U69-X69</f>
        <v>-5.7871555008444986</v>
      </c>
      <c r="AB69" s="35">
        <f t="shared" ref="AB69:AB132" si="39">V69-Y69</f>
        <v>-5.7871555008444773</v>
      </c>
      <c r="AC69" s="35">
        <f t="shared" ref="AC69:AC132" si="40">W69-Z69</f>
        <v>-5.7871555008444773</v>
      </c>
      <c r="AF69">
        <v>2.48</v>
      </c>
      <c r="AG69">
        <v>1.55</v>
      </c>
      <c r="AJ69" t="s">
        <v>71</v>
      </c>
    </row>
    <row r="70" spans="1:36" ht="15" x14ac:dyDescent="0.25">
      <c r="A70">
        <v>1.97</v>
      </c>
      <c r="B70">
        <v>3.6</v>
      </c>
      <c r="C70">
        <v>3.67</v>
      </c>
      <c r="D70" s="20">
        <f t="shared" si="28"/>
        <v>5.7871555008444986E-2</v>
      </c>
      <c r="E70" s="17">
        <f>IF(OR($A70="",$B70="",$C70=""),"",A70*'MPTO_working_3-way'!$I69)</f>
        <v>2.0840069633666367</v>
      </c>
      <c r="F70" s="21">
        <f>IF(OR($A70="",$B70="",$C70=""),"",B70*'MPTO_working_3-way'!$I69)</f>
        <v>3.8083375980304019</v>
      </c>
      <c r="G70" s="22">
        <f>IF(OR($A70="",$B70="",$C70=""),"",C70*'MPTO_working_3-way'!$I69)</f>
        <v>3.8823886068809932</v>
      </c>
      <c r="H70" s="17">
        <f>IF(OR($A70="",$B70="",$C70=""),"",'MPTO_working_3-way'!E69)</f>
        <v>2.0478219888202753</v>
      </c>
      <c r="I70" s="21">
        <f>IF(OR($A70="",$B70="",$C70=""),"",'MPTO_working_3-way'!F69)</f>
        <v>3.8686626263907447</v>
      </c>
      <c r="J70" s="22">
        <f>IF(OR($A70="",$B70="",$C70=""),"",'MPTO_working_3-way'!G69)</f>
        <v>3.9496179514753362</v>
      </c>
      <c r="K70" s="17">
        <f>IF(OR($A70="",$B70="",$C70=""),"",'OddsRatio_working_3-way'!H69)</f>
        <v>2.0617103713562028</v>
      </c>
      <c r="L70" s="21">
        <f>IF(OR($A70="",$B70="",$C70=""),"",'OddsRatio_working_3-way'!I69)</f>
        <v>3.8458216139444601</v>
      </c>
      <c r="M70" s="22">
        <f>IF(OR($A70="",$B70="",$C70=""),"",'OddsRatio_working_3-way'!J69)</f>
        <v>3.9224398881660423</v>
      </c>
      <c r="N70" s="23">
        <f t="shared" si="29"/>
        <v>47.984484580825807</v>
      </c>
      <c r="O70" s="24">
        <f t="shared" si="30"/>
        <v>26.258176284507456</v>
      </c>
      <c r="P70" s="24">
        <f t="shared" si="31"/>
        <v>25.757339134666719</v>
      </c>
      <c r="Q70" t="s">
        <v>401</v>
      </c>
      <c r="R70" t="s">
        <v>125</v>
      </c>
      <c r="S70" t="s">
        <v>440</v>
      </c>
      <c r="T70" s="35">
        <v>100</v>
      </c>
      <c r="U70" s="35">
        <f t="shared" si="32"/>
        <v>57.264957264957268</v>
      </c>
      <c r="V70" s="35">
        <f t="shared" si="33"/>
        <v>67.741935483870961</v>
      </c>
      <c r="W70" s="35">
        <f t="shared" si="34"/>
        <v>69.418960244648318</v>
      </c>
      <c r="X70" s="35">
        <f t="shared" si="35"/>
        <v>62.839104271480714</v>
      </c>
      <c r="Y70" s="35">
        <f t="shared" si="36"/>
        <v>73.316082490394422</v>
      </c>
      <c r="Z70" s="35">
        <f t="shared" si="37"/>
        <v>74.993107251171764</v>
      </c>
      <c r="AA70" s="35">
        <f t="shared" si="38"/>
        <v>-5.5741470065234466</v>
      </c>
      <c r="AB70" s="35">
        <f t="shared" si="39"/>
        <v>-5.5741470065234608</v>
      </c>
      <c r="AC70" s="35">
        <f t="shared" si="40"/>
        <v>-5.5741470065234466</v>
      </c>
      <c r="AF70">
        <v>1.82</v>
      </c>
      <c r="AG70">
        <v>1.99</v>
      </c>
      <c r="AJ70" t="s">
        <v>72</v>
      </c>
    </row>
    <row r="71" spans="1:36" ht="15" x14ac:dyDescent="0.25">
      <c r="A71">
        <v>2.34</v>
      </c>
      <c r="B71">
        <v>3.1</v>
      </c>
      <c r="C71">
        <v>3.27</v>
      </c>
      <c r="D71" s="20">
        <f t="shared" si="28"/>
        <v>5.5741470065234555E-2</v>
      </c>
      <c r="E71" s="17">
        <f>IF(OR($A71="",$B71="",$C71=""),"",A71*'MPTO_working_3-way'!$I70)</f>
        <v>2.4704350399526489</v>
      </c>
      <c r="F71" s="21">
        <f>IF(OR($A71="",$B71="",$C71=""),"",B71*'MPTO_working_3-way'!$I70)</f>
        <v>3.2727985572022273</v>
      </c>
      <c r="G71" s="22">
        <f>IF(OR($A71="",$B71="",$C71=""),"",C71*'MPTO_working_3-way'!$I70)</f>
        <v>3.452274607113317</v>
      </c>
      <c r="H71" s="17">
        <f>IF(OR($A71="",$B71="",$C71=""),"",'MPTO_working_3-way'!E70)</f>
        <v>2.4463638557546932</v>
      </c>
      <c r="I71" s="21">
        <f>IF(OR($A71="",$B71="",$C71=""),"",'MPTO_working_3-way'!F70)</f>
        <v>3.2894720055026592</v>
      </c>
      <c r="J71" s="22">
        <f>IF(OR($A71="",$B71="",$C71=""),"",'MPTO_working_3-way'!G70)</f>
        <v>3.4815316016121507</v>
      </c>
      <c r="K71" s="17">
        <f>IF(OR($A71="",$B71="",$C71=""),"",'OddsRatio_working_3-way'!H70)</f>
        <v>2.4567798400721652</v>
      </c>
      <c r="L71" s="21">
        <f>IF(OR($A71="",$B71="",$C71=""),"",'OddsRatio_working_3-way'!I70)</f>
        <v>3.2830131822026467</v>
      </c>
      <c r="M71" s="22">
        <f>IF(OR($A71="",$B71="",$C71=""),"",'OddsRatio_working_3-way'!J70)</f>
        <v>3.4678285350476243</v>
      </c>
      <c r="N71" s="23">
        <f t="shared" si="29"/>
        <v>40.478700464804248</v>
      </c>
      <c r="O71" s="24">
        <f t="shared" si="30"/>
        <v>30.554890028271597</v>
      </c>
      <c r="P71" s="24">
        <f t="shared" si="31"/>
        <v>28.966409506924144</v>
      </c>
      <c r="Q71" t="s">
        <v>238</v>
      </c>
      <c r="R71" t="s">
        <v>389</v>
      </c>
      <c r="S71" t="s">
        <v>440</v>
      </c>
      <c r="T71" s="35">
        <v>100</v>
      </c>
      <c r="U71" s="35">
        <f t="shared" si="32"/>
        <v>12.280701754385953</v>
      </c>
      <c r="V71" s="35">
        <f t="shared" si="33"/>
        <v>86.754966887417226</v>
      </c>
      <c r="W71" s="35">
        <f t="shared" si="34"/>
        <v>94.837377387712948</v>
      </c>
      <c r="X71" s="35">
        <f t="shared" si="35"/>
        <v>18.407655724869823</v>
      </c>
      <c r="Y71" s="35">
        <f t="shared" si="36"/>
        <v>92.881920857901079</v>
      </c>
      <c r="Z71" s="35">
        <f t="shared" si="37"/>
        <v>100.96433135819683</v>
      </c>
      <c r="AA71" s="35">
        <f t="shared" si="38"/>
        <v>-6.1269539704838696</v>
      </c>
      <c r="AB71" s="35">
        <f t="shared" si="39"/>
        <v>-6.1269539704838536</v>
      </c>
      <c r="AC71" s="35">
        <f t="shared" si="40"/>
        <v>-6.126953970483882</v>
      </c>
      <c r="AF71">
        <v>2.35</v>
      </c>
      <c r="AG71">
        <v>1.58</v>
      </c>
      <c r="AJ71" t="s">
        <v>72</v>
      </c>
    </row>
    <row r="72" spans="1:36" ht="15" x14ac:dyDescent="0.25">
      <c r="A72">
        <v>1.1399999999999999</v>
      </c>
      <c r="B72">
        <v>7.55</v>
      </c>
      <c r="C72">
        <v>19.37</v>
      </c>
      <c r="D72" s="20">
        <f t="shared" si="28"/>
        <v>6.1269539704838616E-2</v>
      </c>
      <c r="E72" s="17">
        <f>IF(OR($A72="",$B72="",$C72=""),"",A72*'MPTO_working_3-way'!$I71)</f>
        <v>1.2098472752635159</v>
      </c>
      <c r="F72" s="21">
        <f>IF(OR($A72="",$B72="",$C72=""),"",B72*'MPTO_working_3-way'!$I71)</f>
        <v>8.012585024771532</v>
      </c>
      <c r="G72" s="22">
        <f>IF(OR($A72="",$B72="",$C72=""),"",C72*'MPTO_working_3-way'!$I71)</f>
        <v>20.556790984082724</v>
      </c>
      <c r="H72" s="17">
        <f>IF(OR($A72="",$B72="",$C72=""),"",'MPTO_working_3-way'!E71)</f>
        <v>1.1671746565044896</v>
      </c>
      <c r="I72" s="21">
        <f>IF(OR($A72="",$B72="",$C72=""),"",'MPTO_working_3-way'!F71)</f>
        <v>8.92640747418959</v>
      </c>
      <c r="J72" s="22">
        <f>IF(OR($A72="",$B72="",$C72=""),"",'MPTO_working_3-way'!G71)</f>
        <v>32.0481530203527</v>
      </c>
      <c r="K72" s="17">
        <f>IF(OR($A72="",$B72="",$C72=""),"",'OddsRatio_working_3-way'!H71)</f>
        <v>1.1760913720752564</v>
      </c>
      <c r="L72" s="21">
        <f>IF(OR($A72="",$B72="",$C72=""),"",'OddsRatio_working_3-way'!I71)</f>
        <v>9.2385606220923595</v>
      </c>
      <c r="M72" s="22">
        <f>IF(OR($A72="",$B72="",$C72=""),"",'OddsRatio_working_3-way'!J71)</f>
        <v>24.105703607303308</v>
      </c>
      <c r="N72" s="23">
        <f t="shared" si="29"/>
        <v>82.655060720965039</v>
      </c>
      <c r="O72" s="24">
        <f t="shared" si="30"/>
        <v>12.480366784357631</v>
      </c>
      <c r="P72" s="24">
        <f t="shared" si="31"/>
        <v>4.8645724946773425</v>
      </c>
      <c r="Q72" t="s">
        <v>409</v>
      </c>
      <c r="R72" t="s">
        <v>121</v>
      </c>
      <c r="S72" t="s">
        <v>440</v>
      </c>
      <c r="T72" s="35">
        <v>100</v>
      </c>
      <c r="U72" s="35">
        <f t="shared" si="32"/>
        <v>30.555555555555554</v>
      </c>
      <c r="V72" s="35">
        <f t="shared" si="33"/>
        <v>77.876106194690252</v>
      </c>
      <c r="W72" s="35">
        <f t="shared" si="34"/>
        <v>85.337243401759522</v>
      </c>
      <c r="X72" s="35">
        <f t="shared" si="35"/>
        <v>36.786650403550205</v>
      </c>
      <c r="Y72" s="35">
        <f t="shared" si="36"/>
        <v>84.107201042684906</v>
      </c>
      <c r="Z72" s="35">
        <f t="shared" si="37"/>
        <v>91.568338249754177</v>
      </c>
      <c r="AA72" s="35">
        <f t="shared" si="38"/>
        <v>-6.2310948479946511</v>
      </c>
      <c r="AB72" s="35">
        <f t="shared" si="39"/>
        <v>-6.2310948479946546</v>
      </c>
      <c r="AC72" s="35">
        <f t="shared" si="40"/>
        <v>-6.2310948479946546</v>
      </c>
      <c r="AF72">
        <v>1.54</v>
      </c>
      <c r="AG72">
        <v>2.42</v>
      </c>
      <c r="AJ72" t="s">
        <v>72</v>
      </c>
    </row>
    <row r="73" spans="1:36" ht="15" x14ac:dyDescent="0.25">
      <c r="A73">
        <v>1.44</v>
      </c>
      <c r="B73">
        <v>4.5199999999999996</v>
      </c>
      <c r="C73">
        <v>6.82</v>
      </c>
      <c r="D73" s="20">
        <f t="shared" si="28"/>
        <v>6.2310948479946449E-2</v>
      </c>
      <c r="E73" s="17">
        <f>IF(OR($A73="",$B73="",$C73=""),"",A73*'MPTO_working_3-way'!$I72)</f>
        <v>1.5297277658111228</v>
      </c>
      <c r="F73" s="21">
        <f>IF(OR($A73="",$B73="",$C73=""),"",B73*'MPTO_working_3-way'!$I72)</f>
        <v>4.8016454871293579</v>
      </c>
      <c r="G73" s="22">
        <f>IF(OR($A73="",$B73="",$C73=""),"",C73*'MPTO_working_3-way'!$I72)</f>
        <v>7.2449606686332348</v>
      </c>
      <c r="H73" s="17">
        <f>IF(OR($A73="",$B73="",$C73=""),"",'MPTO_working_3-way'!E72)</f>
        <v>1.4843972152330378</v>
      </c>
      <c r="I73" s="21">
        <f>IF(OR($A73="",$B73="",$C73=""),"",'MPTO_working_3-way'!F72)</f>
        <v>4.9883118393120629</v>
      </c>
      <c r="J73" s="22">
        <f>IF(OR($A73="",$B73="",$C73=""),"",'MPTO_working_3-way'!G72)</f>
        <v>7.94550970572568</v>
      </c>
      <c r="K73" s="17">
        <f>IF(OR($A73="",$B73="",$C73=""),"",'OddsRatio_working_3-way'!H72)</f>
        <v>1.4980000407253042</v>
      </c>
      <c r="L73" s="21">
        <f>IF(OR($A73="",$B73="",$C73=""),"",'OddsRatio_working_3-way'!I72)</f>
        <v>4.9840003258024339</v>
      </c>
      <c r="M73" s="22">
        <f>IF(OR($A73="",$B73="",$C73=""),"",'OddsRatio_working_3-way'!J72)</f>
        <v>7.5871823568665278</v>
      </c>
      <c r="N73" s="23">
        <f t="shared" si="29"/>
        <v>65.371108660615832</v>
      </c>
      <c r="O73" s="24">
        <f t="shared" si="30"/>
        <v>20.826193909576727</v>
      </c>
      <c r="P73" s="24">
        <f t="shared" si="31"/>
        <v>13.802697429807449</v>
      </c>
      <c r="Q73" t="s">
        <v>388</v>
      </c>
      <c r="R73" t="s">
        <v>118</v>
      </c>
      <c r="S73" t="s">
        <v>440</v>
      </c>
      <c r="T73" s="35">
        <v>100</v>
      </c>
      <c r="U73" s="35">
        <f t="shared" si="32"/>
        <v>54.751131221719454</v>
      </c>
      <c r="V73" s="35">
        <f t="shared" si="33"/>
        <v>71.346704871060169</v>
      </c>
      <c r="W73" s="35">
        <f t="shared" si="34"/>
        <v>68.35443037974683</v>
      </c>
      <c r="X73" s="35">
        <f t="shared" si="35"/>
        <v>60.298864749192994</v>
      </c>
      <c r="Y73" s="35">
        <f t="shared" si="36"/>
        <v>76.894438398533708</v>
      </c>
      <c r="Z73" s="35">
        <f t="shared" si="37"/>
        <v>73.90216390722037</v>
      </c>
      <c r="AA73" s="35">
        <f t="shared" si="38"/>
        <v>-5.5477335274735395</v>
      </c>
      <c r="AB73" s="35">
        <f t="shared" si="39"/>
        <v>-5.5477335274735395</v>
      </c>
      <c r="AC73" s="35">
        <f t="shared" si="40"/>
        <v>-5.5477335274735395</v>
      </c>
      <c r="AF73">
        <v>1.71</v>
      </c>
      <c r="AG73">
        <v>2.12</v>
      </c>
      <c r="AJ73" t="s">
        <v>72</v>
      </c>
    </row>
    <row r="74" spans="1:36" ht="15" x14ac:dyDescent="0.25">
      <c r="A74">
        <v>2.21</v>
      </c>
      <c r="B74">
        <v>3.49</v>
      </c>
      <c r="C74">
        <v>3.16</v>
      </c>
      <c r="D74" s="20">
        <f t="shared" si="28"/>
        <v>5.5477335274735307E-2</v>
      </c>
      <c r="E74" s="17">
        <f>IF(OR($A74="",$B74="",$C74=""),"",A74*'MPTO_working_3-way'!$I73)</f>
        <v>2.3326049109571652</v>
      </c>
      <c r="F74" s="21">
        <f>IF(OR($A74="",$B74="",$C74=""),"",B74*'MPTO_working_3-way'!$I73)</f>
        <v>3.6836159001088262</v>
      </c>
      <c r="G74" s="22">
        <f>IF(OR($A74="",$B74="",$C74=""),"",C74*'MPTO_working_3-way'!$I73)</f>
        <v>3.3353083794681635</v>
      </c>
      <c r="H74" s="17">
        <f>IF(OR($A74="",$B74="",$C74=""),"",'MPTO_working_3-way'!E73)</f>
        <v>2.3041674135217449</v>
      </c>
      <c r="I74" s="21">
        <f>IF(OR($A74="",$B74="",$C74=""),"",'MPTO_working_3-way'!F73)</f>
        <v>3.7307794041471394</v>
      </c>
      <c r="J74" s="22">
        <f>IF(OR($A74="",$B74="",$C74=""),"",'MPTO_working_3-way'!G73)</f>
        <v>3.3561185692245918</v>
      </c>
      <c r="K74" s="17">
        <f>IF(OR($A74="",$B74="",$C74=""),"",'OddsRatio_working_3-way'!H73)</f>
        <v>2.3160669954409721</v>
      </c>
      <c r="L74" s="21">
        <f>IF(OR($A74="",$B74="",$C74=""),"",'OddsRatio_working_3-way'!I73)</f>
        <v>3.7082700980562158</v>
      </c>
      <c r="M74" s="22">
        <f>IF(OR($A74="",$B74="",$C74=""),"",'OddsRatio_working_3-way'!J73)</f>
        <v>3.3493427356632233</v>
      </c>
      <c r="N74" s="23">
        <f t="shared" si="29"/>
        <v>42.870526221676272</v>
      </c>
      <c r="O74" s="24">
        <f t="shared" si="30"/>
        <v>27.147238667594429</v>
      </c>
      <c r="P74" s="24">
        <f t="shared" si="31"/>
        <v>29.982235110729295</v>
      </c>
      <c r="Q74" t="s">
        <v>124</v>
      </c>
      <c r="R74" t="s">
        <v>104</v>
      </c>
      <c r="S74" t="s">
        <v>440</v>
      </c>
      <c r="T74" s="35">
        <v>100</v>
      </c>
      <c r="U74" s="35">
        <f t="shared" si="32"/>
        <v>50.495049504950494</v>
      </c>
      <c r="V74" s="35">
        <f t="shared" si="33"/>
        <v>70.930232558139537</v>
      </c>
      <c r="W74" s="35">
        <f t="shared" si="34"/>
        <v>73.045822102425873</v>
      </c>
      <c r="X74" s="35">
        <f t="shared" si="35"/>
        <v>56.02394533943459</v>
      </c>
      <c r="Y74" s="35">
        <f t="shared" si="36"/>
        <v>76.459128392623626</v>
      </c>
      <c r="Z74" s="35">
        <f t="shared" si="37"/>
        <v>78.574717936909977</v>
      </c>
      <c r="AA74" s="35">
        <f t="shared" si="38"/>
        <v>-5.5288958344840964</v>
      </c>
      <c r="AB74" s="35">
        <f t="shared" si="39"/>
        <v>-5.5288958344840893</v>
      </c>
      <c r="AC74" s="35">
        <f t="shared" si="40"/>
        <v>-5.5288958344841035</v>
      </c>
      <c r="AF74">
        <v>1.92</v>
      </c>
      <c r="AG74">
        <v>1.88</v>
      </c>
      <c r="AJ74" t="s">
        <v>72</v>
      </c>
    </row>
    <row r="75" spans="1:36" ht="15" x14ac:dyDescent="0.25">
      <c r="A75">
        <v>2.02</v>
      </c>
      <c r="B75">
        <v>3.44</v>
      </c>
      <c r="C75">
        <v>3.71</v>
      </c>
      <c r="D75" s="20">
        <f t="shared" si="28"/>
        <v>5.5288958344841044E-2</v>
      </c>
      <c r="E75" s="17">
        <f>IF(OR($A75="",$B75="",$C75=""),"",A75*'MPTO_working_3-way'!$I74)</f>
        <v>2.1316836958565788</v>
      </c>
      <c r="F75" s="21">
        <f>IF(OR($A75="",$B75="",$C75=""),"",B75*'MPTO_working_3-way'!$I74)</f>
        <v>3.6301940167062532</v>
      </c>
      <c r="G75" s="22">
        <f>IF(OR($A75="",$B75="",$C75=""),"",C75*'MPTO_working_3-way'!$I74)</f>
        <v>3.9151220354593601</v>
      </c>
      <c r="H75" s="17">
        <f>IF(OR($A75="",$B75="",$C75=""),"",'MPTO_working_3-way'!E74)</f>
        <v>2.0981081577895933</v>
      </c>
      <c r="I75" s="21">
        <f>IF(OR($A75="",$B75="",$C75=""),"",'MPTO_working_3-way'!F74)</f>
        <v>3.6728514571324808</v>
      </c>
      <c r="J75" s="22">
        <f>IF(OR($A75="",$B75="",$C75=""),"",'MPTO_working_3-way'!G74)</f>
        <v>3.982284787103147</v>
      </c>
      <c r="K75" s="17">
        <f>IF(OR($A75="",$B75="",$C75=""),"",'OddsRatio_working_3-way'!H74)</f>
        <v>2.1112736952866262</v>
      </c>
      <c r="L75" s="21">
        <f>IF(OR($A75="",$B75="",$C75=""),"",'OddsRatio_working_3-way'!I74)</f>
        <v>3.658340996568008</v>
      </c>
      <c r="M75" s="22">
        <f>IF(OR($A75="",$B75="",$C75=""),"",'OddsRatio_working_3-way'!J74)</f>
        <v>3.9525016806144686</v>
      </c>
      <c r="N75" s="23">
        <f t="shared" si="29"/>
        <v>46.911274967469687</v>
      </c>
      <c r="O75" s="24">
        <f t="shared" si="30"/>
        <v>27.546737044851387</v>
      </c>
      <c r="P75" s="24">
        <f t="shared" si="31"/>
        <v>25.541987987678915</v>
      </c>
      <c r="Q75" t="s">
        <v>120</v>
      </c>
      <c r="R75" t="s">
        <v>397</v>
      </c>
      <c r="S75" t="s">
        <v>440</v>
      </c>
      <c r="T75" s="35">
        <v>100</v>
      </c>
      <c r="U75" s="35">
        <f t="shared" si="32"/>
        <v>18.032786885245901</v>
      </c>
      <c r="V75" s="35">
        <f t="shared" si="33"/>
        <v>84.152139461172752</v>
      </c>
      <c r="W75" s="35">
        <f t="shared" si="34"/>
        <v>91.334488734835361</v>
      </c>
      <c r="X75" s="35">
        <f t="shared" si="35"/>
        <v>24.513371803991905</v>
      </c>
      <c r="Y75" s="35">
        <f t="shared" si="36"/>
        <v>90.632724379918756</v>
      </c>
      <c r="Z75" s="35">
        <f t="shared" si="37"/>
        <v>97.815073653581365</v>
      </c>
      <c r="AA75" s="35">
        <f t="shared" si="38"/>
        <v>-6.4805849187460041</v>
      </c>
      <c r="AB75" s="35">
        <f t="shared" si="39"/>
        <v>-6.4805849187460041</v>
      </c>
      <c r="AC75" s="35">
        <f t="shared" si="40"/>
        <v>-6.4805849187460041</v>
      </c>
      <c r="AF75">
        <v>2.09</v>
      </c>
      <c r="AG75">
        <v>1.73</v>
      </c>
      <c r="AJ75" t="s">
        <v>72</v>
      </c>
    </row>
    <row r="76" spans="1:36" ht="15" x14ac:dyDescent="0.25">
      <c r="A76">
        <v>1.22</v>
      </c>
      <c r="B76">
        <v>6.31</v>
      </c>
      <c r="C76">
        <v>11.54</v>
      </c>
      <c r="D76" s="20">
        <f t="shared" si="28"/>
        <v>6.4805849187460129E-2</v>
      </c>
      <c r="E76" s="17">
        <f>IF(OR($A76="",$B76="",$C76=""),"",A76*'MPTO_working_3-way'!$I75)</f>
        <v>1.2990631360087013</v>
      </c>
      <c r="F76" s="21">
        <f>IF(OR($A76="",$B76="",$C76=""),"",B76*'MPTO_working_3-way'!$I75)</f>
        <v>6.7189249083728733</v>
      </c>
      <c r="G76" s="22">
        <f>IF(OR($A76="",$B76="",$C76=""),"",C76*'MPTO_working_3-way'!$I75)</f>
        <v>12.287859499623289</v>
      </c>
      <c r="H76" s="17">
        <f>IF(OR($A76="",$B76="",$C76=""),"",'MPTO_working_3-way'!E75)</f>
        <v>1.2530226329503105</v>
      </c>
      <c r="I76" s="21">
        <f>IF(OR($A76="",$B76="",$C76=""),"",'MPTO_working_3-way'!F75)</f>
        <v>7.3058477005050673</v>
      </c>
      <c r="J76" s="22">
        <f>IF(OR($A76="",$B76="",$C76=""),"",'MPTO_working_3-way'!G75)</f>
        <v>15.372042727444933</v>
      </c>
      <c r="K76" s="17">
        <f>IF(OR($A76="",$B76="",$C76=""),"",'OddsRatio_working_3-way'!H75)</f>
        <v>1.2640440424102704</v>
      </c>
      <c r="L76" s="21">
        <f>IF(OR($A76="",$B76="",$C76=""),"",'OddsRatio_working_3-way'!I75)</f>
        <v>7.3730630236297063</v>
      </c>
      <c r="M76" s="22">
        <f>IF(OR($A76="",$B76="",$C76=""),"",'OddsRatio_working_3-way'!J75)</f>
        <v>13.650110031837496</v>
      </c>
      <c r="N76" s="23">
        <f t="shared" si="29"/>
        <v>76.978552641594007</v>
      </c>
      <c r="O76" s="24">
        <f t="shared" si="30"/>
        <v>14.883333474286003</v>
      </c>
      <c r="P76" s="24">
        <f t="shared" si="31"/>
        <v>8.1381138841199885</v>
      </c>
      <c r="Q76" t="s">
        <v>106</v>
      </c>
      <c r="R76" t="s">
        <v>398</v>
      </c>
      <c r="S76" t="s">
        <v>440</v>
      </c>
      <c r="T76" s="35">
        <v>100</v>
      </c>
      <c r="U76" s="35">
        <f t="shared" si="32"/>
        <v>28.571428571428573</v>
      </c>
      <c r="V76" s="35">
        <f t="shared" si="33"/>
        <v>78.540772532188839</v>
      </c>
      <c r="W76" s="35">
        <f t="shared" si="34"/>
        <v>86.41304347826086</v>
      </c>
      <c r="X76" s="35">
        <f t="shared" si="35"/>
        <v>35.046183989550286</v>
      </c>
      <c r="Y76" s="35">
        <f t="shared" si="36"/>
        <v>85.015527950310556</v>
      </c>
      <c r="Z76" s="35">
        <f t="shared" si="37"/>
        <v>92.887798896382591</v>
      </c>
      <c r="AA76" s="35">
        <f t="shared" si="38"/>
        <v>-6.4747554181217133</v>
      </c>
      <c r="AB76" s="35">
        <f t="shared" si="39"/>
        <v>-6.4747554181217168</v>
      </c>
      <c r="AC76" s="35">
        <f t="shared" si="40"/>
        <v>-6.4747554181217311</v>
      </c>
      <c r="AF76">
        <v>1.57</v>
      </c>
      <c r="AG76">
        <v>2.37</v>
      </c>
      <c r="AJ76" t="s">
        <v>72</v>
      </c>
    </row>
    <row r="77" spans="1:36" ht="15" x14ac:dyDescent="0.25">
      <c r="A77">
        <v>1.4</v>
      </c>
      <c r="B77">
        <v>4.66</v>
      </c>
      <c r="C77">
        <v>7.36</v>
      </c>
      <c r="D77" s="20">
        <f t="shared" si="28"/>
        <v>6.4747554181217248E-2</v>
      </c>
      <c r="E77" s="17">
        <f>IF(OR($A77="",$B77="",$C77=""),"",A77*'MPTO_working_3-way'!$I76)</f>
        <v>1.490646575853704</v>
      </c>
      <c r="F77" s="21">
        <f>IF(OR($A77="",$B77="",$C77=""),"",B77*'MPTO_working_3-way'!$I76)</f>
        <v>4.9617236024844722</v>
      </c>
      <c r="G77" s="22">
        <f>IF(OR($A77="",$B77="",$C77=""),"",C77*'MPTO_working_3-way'!$I76)</f>
        <v>7.8365419987737592</v>
      </c>
      <c r="H77" s="17">
        <f>IF(OR($A77="",$B77="",$C77=""),"",'MPTO_working_3-way'!E76)</f>
        <v>1.4436197284049199</v>
      </c>
      <c r="I77" s="21">
        <f>IF(OR($A77="",$B77="",$C77=""),"",'MPTO_working_3-way'!F76)</f>
        <v>5.1810852338449331</v>
      </c>
      <c r="J77" s="22">
        <f>IF(OR($A77="",$B77="",$C77=""),"",'MPTO_working_3-way'!G76)</f>
        <v>8.7498979532334271</v>
      </c>
      <c r="K77" s="17">
        <f>IF(OR($A77="",$B77="",$C77=""),"",'OddsRatio_working_3-way'!H76)</f>
        <v>1.4572943541249066</v>
      </c>
      <c r="L77" s="21">
        <f>IF(OR($A77="",$B77="",$C77=""),"",'OddsRatio_working_3-way'!I76)</f>
        <v>5.1842433402428991</v>
      </c>
      <c r="M77" s="22">
        <f>IF(OR($A77="",$B77="",$C77=""),"",'OddsRatio_working_3-way'!J76)</f>
        <v>8.2709802305860212</v>
      </c>
      <c r="N77" s="23">
        <f t="shared" si="29"/>
        <v>67.084982865726758</v>
      </c>
      <c r="O77" s="24">
        <f t="shared" si="30"/>
        <v>20.154286697857824</v>
      </c>
      <c r="P77" s="24">
        <f t="shared" si="31"/>
        <v>12.760730436415416</v>
      </c>
      <c r="Q77" t="s">
        <v>123</v>
      </c>
      <c r="R77" t="s">
        <v>117</v>
      </c>
      <c r="S77" t="s">
        <v>440</v>
      </c>
      <c r="T77" s="35">
        <v>100</v>
      </c>
      <c r="U77" s="35">
        <f t="shared" si="32"/>
        <v>62.546816479400754</v>
      </c>
      <c r="V77" s="35">
        <f t="shared" si="33"/>
        <v>69.879518072289159</v>
      </c>
      <c r="W77" s="35">
        <f t="shared" si="34"/>
        <v>62.121212121212118</v>
      </c>
      <c r="X77" s="35">
        <f t="shared" si="35"/>
        <v>67.999269806498731</v>
      </c>
      <c r="Y77" s="35">
        <f t="shared" si="36"/>
        <v>75.331971399387129</v>
      </c>
      <c r="Z77" s="35">
        <f t="shared" si="37"/>
        <v>67.573665448310095</v>
      </c>
      <c r="AA77" s="35">
        <f t="shared" si="38"/>
        <v>-5.4524533270979774</v>
      </c>
      <c r="AB77" s="35">
        <f t="shared" si="39"/>
        <v>-5.4524533270979703</v>
      </c>
      <c r="AC77" s="35">
        <f t="shared" si="40"/>
        <v>-5.4524533270979774</v>
      </c>
      <c r="AF77">
        <v>1.77</v>
      </c>
      <c r="AG77">
        <v>2.04</v>
      </c>
      <c r="AJ77" t="s">
        <v>72</v>
      </c>
    </row>
    <row r="78" spans="1:36" ht="15" x14ac:dyDescent="0.25">
      <c r="A78">
        <v>2.67</v>
      </c>
      <c r="B78">
        <v>3.32</v>
      </c>
      <c r="C78">
        <v>2.64</v>
      </c>
      <c r="D78" s="20">
        <f t="shared" si="28"/>
        <v>5.4524533270979614E-2</v>
      </c>
      <c r="E78" s="17">
        <f>IF(OR($A78="",$B78="",$C78=""),"",A78*'MPTO_working_3-way'!$I77)</f>
        <v>2.8155805038335155</v>
      </c>
      <c r="F78" s="21">
        <f>IF(OR($A78="",$B78="",$C78=""),"",B78*'MPTO_working_3-way'!$I77)</f>
        <v>3.501021450459652</v>
      </c>
      <c r="G78" s="22">
        <f>IF(OR($A78="",$B78="",$C78=""),"",C78*'MPTO_working_3-way'!$I77)</f>
        <v>2.7839447678353864</v>
      </c>
      <c r="H78" s="17">
        <f>IF(OR($A78="",$B78="",$C78=""),"",'MPTO_working_3-way'!E77)</f>
        <v>2.8061747794104948</v>
      </c>
      <c r="I78" s="21">
        <f>IF(OR($A78="",$B78="",$C78=""),"",'MPTO_working_3-way'!F77)</f>
        <v>3.5331946749378562</v>
      </c>
      <c r="J78" s="22">
        <f>IF(OR($A78="",$B78="",$C78=""),"",'MPTO_working_3-way'!G77)</f>
        <v>2.7730556155937522</v>
      </c>
      <c r="K78" s="17">
        <f>IF(OR($A78="",$B78="",$C78=""),"",'OddsRatio_working_3-way'!H77)</f>
        <v>2.8112178851951022</v>
      </c>
      <c r="L78" s="21">
        <f>IF(OR($A78="",$B78="",$C78=""),"",'OddsRatio_working_3-way'!I77)</f>
        <v>3.51618293033092</v>
      </c>
      <c r="M78" s="22">
        <f>IF(OR($A78="",$B78="",$C78=""),"",'OddsRatio_working_3-way'!J77)</f>
        <v>2.7786810369580652</v>
      </c>
      <c r="N78" s="23">
        <f t="shared" si="29"/>
        <v>35.516654510089964</v>
      </c>
      <c r="O78" s="24">
        <f t="shared" si="30"/>
        <v>28.563092633114522</v>
      </c>
      <c r="P78" s="24">
        <f t="shared" si="31"/>
        <v>35.920252856795528</v>
      </c>
      <c r="Q78" t="s">
        <v>105</v>
      </c>
      <c r="R78" t="s">
        <v>103</v>
      </c>
      <c r="S78" t="s">
        <v>440</v>
      </c>
      <c r="T78" s="35">
        <v>100</v>
      </c>
      <c r="U78" s="35">
        <f t="shared" si="32"/>
        <v>87.951807228915669</v>
      </c>
      <c r="V78" s="35">
        <f t="shared" si="33"/>
        <v>77.628635346756155</v>
      </c>
      <c r="W78" s="35">
        <f t="shared" si="34"/>
        <v>28.057553956834536</v>
      </c>
      <c r="X78" s="35">
        <f t="shared" si="35"/>
        <v>94.313810696409334</v>
      </c>
      <c r="Y78" s="35">
        <f t="shared" si="36"/>
        <v>83.990638814249806</v>
      </c>
      <c r="Z78" s="35">
        <f t="shared" si="37"/>
        <v>34.419557424328183</v>
      </c>
      <c r="AA78" s="35">
        <f t="shared" si="38"/>
        <v>-6.3620034674936647</v>
      </c>
      <c r="AB78" s="35">
        <f t="shared" si="39"/>
        <v>-6.3620034674936505</v>
      </c>
      <c r="AC78" s="35">
        <f t="shared" si="40"/>
        <v>-6.362003467493647</v>
      </c>
      <c r="AF78">
        <v>2.11</v>
      </c>
      <c r="AG78">
        <v>1.72</v>
      </c>
      <c r="AJ78" t="s">
        <v>72</v>
      </c>
    </row>
    <row r="79" spans="1:36" ht="15" x14ac:dyDescent="0.25">
      <c r="A79">
        <v>8.3000000000000007</v>
      </c>
      <c r="B79">
        <v>4.47</v>
      </c>
      <c r="C79">
        <v>1.39</v>
      </c>
      <c r="D79" s="20">
        <f t="shared" si="28"/>
        <v>6.3620034674936488E-2</v>
      </c>
      <c r="E79" s="17">
        <f>IF(OR($A79="",$B79="",$C79=""),"",A79*'MPTO_working_3-way'!$I78)</f>
        <v>8.828046287801973</v>
      </c>
      <c r="F79" s="21">
        <f>IF(OR($A79="",$B79="",$C79=""),"",B79*'MPTO_working_3-way'!$I78)</f>
        <v>4.7543815549969661</v>
      </c>
      <c r="G79" s="22">
        <f>IF(OR($A79="",$B79="",$C79=""),"",C79*'MPTO_working_3-way'!$I78)</f>
        <v>1.4784318481981615</v>
      </c>
      <c r="H79" s="17">
        <f>IF(OR($A79="",$B79="",$C79=""),"",'MPTO_working_3-way'!E78)</f>
        <v>10.073004149361385</v>
      </c>
      <c r="I79" s="21">
        <f>IF(OR($A79="",$B79="",$C79=""),"",'MPTO_working_3-way'!F78)</f>
        <v>4.9381016779715594</v>
      </c>
      <c r="J79" s="22">
        <f>IF(OR($A79="",$B79="",$C79=""),"",'MPTO_working_3-way'!G78)</f>
        <v>1.4322178917293675</v>
      </c>
      <c r="K79" s="17">
        <f>IF(OR($A79="",$B79="",$C79=""),"",'OddsRatio_working_3-way'!H78)</f>
        <v>9.3448850209098957</v>
      </c>
      <c r="L79" s="21">
        <f>IF(OR($A79="",$B79="",$C79=""),"",'OddsRatio_working_3-way'!I78)</f>
        <v>4.9666782222681265</v>
      </c>
      <c r="M79" s="22">
        <f>IF(OR($A79="",$B79="",$C79=""),"",'OddsRatio_working_3-way'!J78)</f>
        <v>1.4458226244047752</v>
      </c>
      <c r="N79" s="23">
        <f t="shared" si="29"/>
        <v>11.327534625432762</v>
      </c>
      <c r="O79" s="24">
        <f t="shared" si="30"/>
        <v>21.033229841407589</v>
      </c>
      <c r="P79" s="24">
        <f t="shared" si="31"/>
        <v>67.639235533159663</v>
      </c>
      <c r="Q79" t="s">
        <v>122</v>
      </c>
      <c r="R79" t="s">
        <v>399</v>
      </c>
      <c r="S79" t="s">
        <v>440</v>
      </c>
      <c r="T79" s="35">
        <v>100</v>
      </c>
      <c r="U79" s="35">
        <f t="shared" si="32"/>
        <v>77.628635346756155</v>
      </c>
      <c r="V79" s="35">
        <f t="shared" si="33"/>
        <v>72.602739726027394</v>
      </c>
      <c r="W79" s="35">
        <f t="shared" si="34"/>
        <v>43.820224719101127</v>
      </c>
      <c r="X79" s="35">
        <f t="shared" si="35"/>
        <v>83.577035554871486</v>
      </c>
      <c r="Y79" s="35">
        <f t="shared" si="36"/>
        <v>78.551139934142739</v>
      </c>
      <c r="Z79" s="35">
        <f t="shared" si="37"/>
        <v>49.76862492721645</v>
      </c>
      <c r="AA79" s="35">
        <f t="shared" si="38"/>
        <v>-5.9484002081153307</v>
      </c>
      <c r="AB79" s="35">
        <f t="shared" si="39"/>
        <v>-5.9484002081153449</v>
      </c>
      <c r="AC79" s="35">
        <f t="shared" si="40"/>
        <v>-5.9484002081153236</v>
      </c>
      <c r="AF79">
        <v>1.91</v>
      </c>
      <c r="AG79">
        <v>1.89</v>
      </c>
      <c r="AJ79" t="s">
        <v>72</v>
      </c>
    </row>
    <row r="80" spans="1:36" ht="15" x14ac:dyDescent="0.25">
      <c r="A80">
        <v>4.47</v>
      </c>
      <c r="B80">
        <v>3.65</v>
      </c>
      <c r="C80">
        <v>1.78</v>
      </c>
      <c r="D80" s="20">
        <f t="shared" si="28"/>
        <v>5.9484002081153342E-2</v>
      </c>
      <c r="E80" s="17">
        <f>IF(OR($A80="",$B80="",$C80=""),"",A80*'MPTO_working_3-way'!$I79)</f>
        <v>4.7358934893027556</v>
      </c>
      <c r="F80" s="21">
        <f>IF(OR($A80="",$B80="",$C80=""),"",B80*'MPTO_working_3-way'!$I79)</f>
        <v>3.8671166075962096</v>
      </c>
      <c r="G80" s="22">
        <f>IF(OR($A80="",$B80="",$C80=""),"",C80*'MPTO_working_3-way'!$I79)</f>
        <v>1.8858815237044531</v>
      </c>
      <c r="H80" s="17">
        <f>IF(OR($A80="",$B80="",$C80=""),"",'MPTO_working_3-way'!E79)</f>
        <v>4.9047101667521424</v>
      </c>
      <c r="I80" s="21">
        <f>IF(OR($A80="",$B80="",$C80=""),"",'MPTO_working_3-way'!F79)</f>
        <v>3.9347678130852772</v>
      </c>
      <c r="J80" s="22">
        <f>IF(OR($A80="",$B80="",$C80=""),"",'MPTO_working_3-way'!G79)</f>
        <v>1.8451214225463102</v>
      </c>
      <c r="K80" s="17">
        <f>IF(OR($A80="",$B80="",$C80=""),"",'OddsRatio_working_3-way'!H79)</f>
        <v>4.8248507041665265</v>
      </c>
      <c r="L80" s="21">
        <f>IF(OR($A80="",$B80="",$C80=""),"",'OddsRatio_working_3-way'!I79)</f>
        <v>3.9209954945363976</v>
      </c>
      <c r="M80" s="22">
        <f>IF(OR($A80="",$B80="",$C80=""),"",'OddsRatio_working_3-way'!J79)</f>
        <v>1.8597647115993921</v>
      </c>
      <c r="N80" s="23">
        <f t="shared" si="29"/>
        <v>21.115339740193896</v>
      </c>
      <c r="O80" s="24">
        <f t="shared" si="30"/>
        <v>25.859059901004578</v>
      </c>
      <c r="P80" s="24">
        <f t="shared" si="31"/>
        <v>53.025600358801519</v>
      </c>
      <c r="Q80" t="s">
        <v>119</v>
      </c>
      <c r="R80" t="s">
        <v>390</v>
      </c>
      <c r="S80" t="s">
        <v>440</v>
      </c>
      <c r="T80" s="35">
        <v>100</v>
      </c>
      <c r="U80" s="35">
        <f t="shared" si="32"/>
        <v>26.470588235294116</v>
      </c>
      <c r="V80" s="35">
        <f t="shared" si="33"/>
        <v>82.935153583617733</v>
      </c>
      <c r="W80" s="35">
        <f t="shared" si="34"/>
        <v>87.760097919216648</v>
      </c>
      <c r="X80" s="35">
        <f t="shared" si="35"/>
        <v>29.304748497165605</v>
      </c>
      <c r="Y80" s="35">
        <f t="shared" si="36"/>
        <v>85.769313845489222</v>
      </c>
      <c r="Z80" s="35">
        <f t="shared" si="37"/>
        <v>90.594258181088122</v>
      </c>
      <c r="AA80" s="35">
        <f t="shared" si="38"/>
        <v>-2.8341602618714887</v>
      </c>
      <c r="AB80" s="35">
        <f t="shared" si="39"/>
        <v>-2.8341602618714887</v>
      </c>
      <c r="AC80" s="35">
        <f t="shared" si="40"/>
        <v>-2.8341602618714745</v>
      </c>
      <c r="AF80">
        <v>1.83</v>
      </c>
      <c r="AG80">
        <v>1.97</v>
      </c>
      <c r="AJ80" t="s">
        <v>72</v>
      </c>
    </row>
    <row r="81" spans="1:36" ht="15" x14ac:dyDescent="0.25">
      <c r="A81">
        <v>1.36</v>
      </c>
      <c r="B81">
        <v>5.86</v>
      </c>
      <c r="C81">
        <v>8.17</v>
      </c>
      <c r="D81" s="20">
        <f t="shared" si="28"/>
        <v>2.8341602618714878E-2</v>
      </c>
      <c r="E81" s="17">
        <f>IF(OR($A81="",$B81="",$C81=""),"",A81*'MPTO_working_3-way'!$I80)</f>
        <v>1.3985445795614524</v>
      </c>
      <c r="F81" s="21">
        <f>IF(OR($A81="",$B81="",$C81=""),"",B81*'MPTO_working_3-way'!$I80)</f>
        <v>6.0260817913456695</v>
      </c>
      <c r="G81" s="22">
        <f>IF(OR($A81="",$B81="",$C81=""),"",C81*'MPTO_working_3-way'!$I80)</f>
        <v>8.4015508933948997</v>
      </c>
      <c r="H81" s="17">
        <f>IF(OR($A81="",$B81="",$C81=""),"",'MPTO_working_3-way'!E80)</f>
        <v>1.3777009681934744</v>
      </c>
      <c r="I81" s="21">
        <f>IF(OR($A81="",$B81="",$C81=""),"",'MPTO_working_3-way'!F80)</f>
        <v>6.2034253304536122</v>
      </c>
      <c r="J81" s="22">
        <f>IF(OR($A81="",$B81="",$C81=""),"",'MPTO_working_3-way'!G80)</f>
        <v>8.853332337416953</v>
      </c>
      <c r="K81" s="17">
        <f>IF(OR($A81="",$B81="",$C81=""),"",'OddsRatio_working_3-way'!H80)</f>
        <v>1.3838989618829602</v>
      </c>
      <c r="L81" s="21">
        <f>IF(OR($A81="",$B81="",$C81=""),"",'OddsRatio_working_3-way'!I80)</f>
        <v>6.1826359854199602</v>
      </c>
      <c r="M81" s="22">
        <f>IF(OR($A81="",$B81="",$C81=""),"",'OddsRatio_working_3-way'!J80)</f>
        <v>8.6459876575022871</v>
      </c>
      <c r="N81" s="23">
        <f t="shared" si="29"/>
        <v>71.50290484938094</v>
      </c>
      <c r="O81" s="24">
        <f t="shared" si="30"/>
        <v>16.594530818286362</v>
      </c>
      <c r="P81" s="24">
        <f t="shared" si="31"/>
        <v>11.902564332332693</v>
      </c>
      <c r="Q81" t="s">
        <v>324</v>
      </c>
      <c r="R81" t="s">
        <v>320</v>
      </c>
      <c r="S81" t="s">
        <v>440</v>
      </c>
      <c r="T81" s="35">
        <v>100</v>
      </c>
      <c r="U81" s="35">
        <f t="shared" si="32"/>
        <v>77.375565610859724</v>
      </c>
      <c r="V81" s="35">
        <f t="shared" si="33"/>
        <v>74.226804123711347</v>
      </c>
      <c r="W81" s="35">
        <f t="shared" si="34"/>
        <v>45.945945945945937</v>
      </c>
      <c r="X81" s="35">
        <f t="shared" si="35"/>
        <v>79.827249930342717</v>
      </c>
      <c r="Y81" s="35">
        <f t="shared" si="36"/>
        <v>76.678488443194311</v>
      </c>
      <c r="Z81" s="35">
        <f t="shared" si="37"/>
        <v>48.397630265428937</v>
      </c>
      <c r="AA81" s="35">
        <f t="shared" si="38"/>
        <v>-2.4516843194829931</v>
      </c>
      <c r="AB81" s="35">
        <f t="shared" si="39"/>
        <v>-2.4516843194829647</v>
      </c>
      <c r="AC81" s="35">
        <f t="shared" si="40"/>
        <v>-2.4516843194830003</v>
      </c>
      <c r="AF81">
        <v>1.44</v>
      </c>
      <c r="AG81">
        <v>2.94</v>
      </c>
      <c r="AJ81" t="s">
        <v>380</v>
      </c>
    </row>
    <row r="82" spans="1:36" ht="15" x14ac:dyDescent="0.25">
      <c r="A82">
        <v>4.42</v>
      </c>
      <c r="B82">
        <v>3.88</v>
      </c>
      <c r="C82">
        <v>1.85</v>
      </c>
      <c r="D82" s="20">
        <f t="shared" si="28"/>
        <v>2.4516843194829718E-2</v>
      </c>
      <c r="E82" s="17">
        <f>IF(OR($A82="",$B82="",$C82=""),"",A82*'MPTO_working_3-way'!$I81)</f>
        <v>4.528364446921147</v>
      </c>
      <c r="F82" s="21">
        <f>IF(OR($A82="",$B82="",$C82=""),"",B82*'MPTO_working_3-way'!$I81)</f>
        <v>3.9751253515959393</v>
      </c>
      <c r="G82" s="22">
        <f>IF(OR($A82="",$B82="",$C82=""),"",C82*'MPTO_working_3-way'!$I81)</f>
        <v>1.8953561599104352</v>
      </c>
      <c r="H82" s="17">
        <f>IF(OR($A82="",$B82="",$C82=""),"",'MPTO_working_3-way'!E81)</f>
        <v>4.5856401184034032</v>
      </c>
      <c r="I82" s="21">
        <f>IF(OR($A82="",$B82="",$C82=""),"",'MPTO_working_3-way'!F81)</f>
        <v>4.0070575872852281</v>
      </c>
      <c r="J82" s="22">
        <f>IF(OR($A82="",$B82="",$C82=""),"",'MPTO_working_3-way'!G81)</f>
        <v>1.8783989882962551</v>
      </c>
      <c r="K82" s="17">
        <f>IF(OR($A82="",$B82="",$C82=""),"",'OddsRatio_working_3-way'!H81)</f>
        <v>4.5599501145823096</v>
      </c>
      <c r="L82" s="21">
        <f>IF(OR($A82="",$B82="",$C82=""),"",'OddsRatio_working_3-way'!I81)</f>
        <v>3.9978527280693124</v>
      </c>
      <c r="M82" s="22">
        <f>IF(OR($A82="",$B82="",$C82=""),"",'OddsRatio_working_3-way'!J81)</f>
        <v>1.8847829232149018</v>
      </c>
      <c r="N82" s="23">
        <f t="shared" si="29"/>
        <v>22.083028248309475</v>
      </c>
      <c r="O82" s="24">
        <f t="shared" si="30"/>
        <v>25.15643939627007</v>
      </c>
      <c r="P82" s="24">
        <f t="shared" si="31"/>
        <v>52.760532355420466</v>
      </c>
      <c r="Q82" t="s">
        <v>243</v>
      </c>
      <c r="R82" t="s">
        <v>319</v>
      </c>
      <c r="S82" t="s">
        <v>440</v>
      </c>
      <c r="T82" s="35">
        <v>100</v>
      </c>
      <c r="U82" s="35">
        <f t="shared" si="32"/>
        <v>23.076923076923073</v>
      </c>
      <c r="V82" s="35">
        <f t="shared" si="33"/>
        <v>83.739837398373979</v>
      </c>
      <c r="W82" s="35">
        <f t="shared" si="34"/>
        <v>90.029910269192428</v>
      </c>
      <c r="X82" s="35">
        <f t="shared" si="35"/>
        <v>26.230252332433597</v>
      </c>
      <c r="Y82" s="35">
        <f t="shared" si="36"/>
        <v>86.893166653884492</v>
      </c>
      <c r="Z82" s="35">
        <f t="shared" si="37"/>
        <v>93.183239524702927</v>
      </c>
      <c r="AA82" s="35">
        <f t="shared" si="38"/>
        <v>-3.1533292555105241</v>
      </c>
      <c r="AB82" s="35">
        <f t="shared" si="39"/>
        <v>-3.1533292555105135</v>
      </c>
      <c r="AC82" s="35">
        <f t="shared" si="40"/>
        <v>-3.1533292555104993</v>
      </c>
      <c r="AF82">
        <v>1.87</v>
      </c>
      <c r="AG82">
        <v>2.04</v>
      </c>
      <c r="AJ82" t="s">
        <v>380</v>
      </c>
    </row>
    <row r="83" spans="1:36" ht="15" x14ac:dyDescent="0.25">
      <c r="A83">
        <v>1.3</v>
      </c>
      <c r="B83">
        <v>6.15</v>
      </c>
      <c r="C83">
        <v>10.029999999999999</v>
      </c>
      <c r="D83" s="20">
        <f t="shared" si="28"/>
        <v>3.1533292555105064E-2</v>
      </c>
      <c r="E83" s="17">
        <f>IF(OR($A83="",$B83="",$C83=""),"",A83*'MPTO_working_3-way'!$I82)</f>
        <v>1.3409932803216367</v>
      </c>
      <c r="F83" s="21">
        <f>IF(OR($A83="",$B83="",$C83=""),"",B83*'MPTO_working_3-way'!$I82)</f>
        <v>6.3439297492138964</v>
      </c>
      <c r="G83" s="22">
        <f>IF(OR($A83="",$B83="",$C83=""),"",C83*'MPTO_working_3-way'!$I82)</f>
        <v>10.346278924327702</v>
      </c>
      <c r="H83" s="17">
        <f>IF(OR($A83="",$B83="",$C83=""),"",'MPTO_working_3-way'!E82)</f>
        <v>1.3180098490698664</v>
      </c>
      <c r="I83" s="21">
        <f>IF(OR($A83="",$B83="",$C83=""),"",'MPTO_working_3-way'!F82)</f>
        <v>6.5750313966057492</v>
      </c>
      <c r="J83" s="22">
        <f>IF(OR($A83="",$B83="",$C83=""),"",'MPTO_working_3-way'!G82)</f>
        <v>11.212044453040702</v>
      </c>
      <c r="K83" s="17">
        <f>IF(OR($A83="",$B83="",$C83=""),"",'OddsRatio_working_3-way'!H82)</f>
        <v>1.3245553117030531</v>
      </c>
      <c r="L83" s="21">
        <f>IF(OR($A83="",$B83="",$C83=""),"",'OddsRatio_working_3-way'!I82)</f>
        <v>6.5715328509024085</v>
      </c>
      <c r="M83" s="22">
        <f>IF(OR($A83="",$B83="",$C83=""),"",'OddsRatio_working_3-way'!J82)</f>
        <v>10.769114882261892</v>
      </c>
      <c r="N83" s="23">
        <f t="shared" si="29"/>
        <v>74.571589185006985</v>
      </c>
      <c r="O83" s="24">
        <f t="shared" si="30"/>
        <v>15.763100152928306</v>
      </c>
      <c r="P83" s="24">
        <f t="shared" si="31"/>
        <v>9.6653106620647158</v>
      </c>
      <c r="Q83" t="s">
        <v>326</v>
      </c>
      <c r="R83" t="s">
        <v>315</v>
      </c>
      <c r="S83" t="s">
        <v>440</v>
      </c>
      <c r="T83" s="35">
        <v>100</v>
      </c>
      <c r="U83" s="35">
        <f t="shared" si="32"/>
        <v>64.912280701754383</v>
      </c>
      <c r="V83" s="35">
        <f t="shared" si="33"/>
        <v>68.944099378881987</v>
      </c>
      <c r="W83" s="35">
        <f t="shared" si="34"/>
        <v>61.832061068702288</v>
      </c>
      <c r="X83" s="35">
        <f t="shared" si="35"/>
        <v>69.223839552415711</v>
      </c>
      <c r="Y83" s="35">
        <f t="shared" si="36"/>
        <v>73.255658229543315</v>
      </c>
      <c r="Z83" s="35">
        <f t="shared" si="37"/>
        <v>66.143619919363616</v>
      </c>
      <c r="AA83" s="35">
        <f t="shared" si="38"/>
        <v>-4.3115588506613278</v>
      </c>
      <c r="AB83" s="35">
        <f t="shared" si="39"/>
        <v>-4.3115588506613278</v>
      </c>
      <c r="AC83" s="35">
        <f t="shared" si="40"/>
        <v>-4.3115588506613278</v>
      </c>
      <c r="AF83">
        <v>1.44</v>
      </c>
      <c r="AG83">
        <v>2.92</v>
      </c>
      <c r="AJ83" t="s">
        <v>380</v>
      </c>
    </row>
    <row r="84" spans="1:36" ht="15" x14ac:dyDescent="0.25">
      <c r="A84">
        <v>2.85</v>
      </c>
      <c r="B84">
        <v>3.22</v>
      </c>
      <c r="C84">
        <v>2.62</v>
      </c>
      <c r="D84" s="20">
        <f t="shared" si="28"/>
        <v>4.3115588506613234E-2</v>
      </c>
      <c r="E84" s="17">
        <f>IF(OR($A84="",$B84="",$C84=""),"",A84*'MPTO_working_3-way'!$I83)</f>
        <v>2.9728794272438477</v>
      </c>
      <c r="F84" s="21">
        <f>IF(OR($A84="",$B84="",$C84=""),"",B84*'MPTO_working_3-way'!$I83)</f>
        <v>3.3588321949912947</v>
      </c>
      <c r="G84" s="22">
        <f>IF(OR($A84="",$B84="",$C84=""),"",C84*'MPTO_working_3-way'!$I83)</f>
        <v>2.7329628418873266</v>
      </c>
      <c r="H84" s="17">
        <f>IF(OR($A84="",$B84="",$C84=""),"",'MPTO_working_3-way'!E83)</f>
        <v>2.9717211301330635</v>
      </c>
      <c r="I84" s="21">
        <f>IF(OR($A84="",$B84="",$C84=""),"",'MPTO_working_3-way'!F83)</f>
        <v>3.3762437781836456</v>
      </c>
      <c r="J84" s="22">
        <f>IF(OR($A84="",$B84="",$C84=""),"",'MPTO_working_3-way'!G83)</f>
        <v>2.7225143181524807</v>
      </c>
      <c r="K84" s="17">
        <f>IF(OR($A84="",$B84="",$C84=""),"",'OddsRatio_working_3-way'!H83)</f>
        <v>2.9727507989524349</v>
      </c>
      <c r="L84" s="21">
        <f>IF(OR($A84="",$B84="",$C84=""),"",'OddsRatio_working_3-way'!I83)</f>
        <v>3.3673009587429217</v>
      </c>
      <c r="M84" s="22">
        <f>IF(OR($A84="",$B84="",$C84=""),"",'OddsRatio_working_3-way'!J83)</f>
        <v>2.7274898888124022</v>
      </c>
      <c r="N84" s="23">
        <f t="shared" si="29"/>
        <v>33.637422050685004</v>
      </c>
      <c r="O84" s="24">
        <f t="shared" si="30"/>
        <v>29.772252436165296</v>
      </c>
      <c r="P84" s="24">
        <f t="shared" si="31"/>
        <v>36.590325513149715</v>
      </c>
      <c r="Q84" t="s">
        <v>249</v>
      </c>
      <c r="R84" t="s">
        <v>248</v>
      </c>
      <c r="S84" t="s">
        <v>440</v>
      </c>
      <c r="T84" s="35">
        <v>100</v>
      </c>
      <c r="U84" s="35">
        <f t="shared" si="32"/>
        <v>41.520467836257311</v>
      </c>
      <c r="V84" s="35">
        <f t="shared" si="33"/>
        <v>73.68421052631578</v>
      </c>
      <c r="W84" s="35">
        <f t="shared" si="34"/>
        <v>82.363315696649025</v>
      </c>
      <c r="X84" s="35">
        <f t="shared" si="35"/>
        <v>43.952473777035181</v>
      </c>
      <c r="Y84" s="35">
        <f t="shared" si="36"/>
        <v>76.116216467093651</v>
      </c>
      <c r="Z84" s="35">
        <f t="shared" si="37"/>
        <v>84.795321637426895</v>
      </c>
      <c r="AA84" s="35">
        <f t="shared" si="38"/>
        <v>-2.43200594077787</v>
      </c>
      <c r="AB84" s="35">
        <f t="shared" si="39"/>
        <v>-2.43200594077787</v>
      </c>
      <c r="AC84" s="35">
        <f t="shared" si="40"/>
        <v>-2.43200594077787</v>
      </c>
      <c r="AF84">
        <v>2.2200000000000002</v>
      </c>
      <c r="AG84">
        <v>1.7</v>
      </c>
      <c r="AJ84" t="s">
        <v>381</v>
      </c>
    </row>
    <row r="85" spans="1:36" ht="15" x14ac:dyDescent="0.25">
      <c r="A85">
        <v>1.71</v>
      </c>
      <c r="B85">
        <v>3.8</v>
      </c>
      <c r="C85">
        <v>5.67</v>
      </c>
      <c r="D85" s="20">
        <f t="shared" si="28"/>
        <v>2.4320059407778594E-2</v>
      </c>
      <c r="E85" s="17">
        <f>IF(OR($A85="",$B85="",$C85=""),"",A85*'MPTO_working_3-way'!$I84)</f>
        <v>1.7515873015873014</v>
      </c>
      <c r="F85" s="21">
        <f>IF(OR($A85="",$B85="",$C85=""),"",B85*'MPTO_working_3-way'!$I84)</f>
        <v>3.8924162257495585</v>
      </c>
      <c r="G85" s="22">
        <f>IF(OR($A85="",$B85="",$C85=""),"",C85*'MPTO_working_3-way'!$I84)</f>
        <v>5.8078947368421048</v>
      </c>
      <c r="H85" s="17">
        <f>IF(OR($A85="",$B85="",$C85=""),"",'MPTO_working_3-way'!E84)</f>
        <v>1.7340379869084666</v>
      </c>
      <c r="I85" s="21">
        <f>IF(OR($A85="",$B85="",$C85=""),"",'MPTO_working_3-way'!F84)</f>
        <v>3.9207812689554764</v>
      </c>
      <c r="J85" s="22">
        <f>IF(OR($A85="",$B85="",$C85=""),"",'MPTO_working_3-way'!G84)</f>
        <v>5.9431776388378061</v>
      </c>
      <c r="K85" s="17">
        <f>IF(OR($A85="",$B85="",$C85=""),"",'OddsRatio_working_3-way'!H84)</f>
        <v>1.7404629963821225</v>
      </c>
      <c r="L85" s="21">
        <f>IF(OR($A85="",$B85="",$C85=""),"",'OddsRatio_working_3-way'!I84)</f>
        <v>3.9201357603802016</v>
      </c>
      <c r="M85" s="22">
        <f>IF(OR($A85="",$B85="",$C85=""),"",'OddsRatio_working_3-way'!J84)</f>
        <v>5.8703692860626937</v>
      </c>
      <c r="N85" s="23">
        <f t="shared" si="29"/>
        <v>57.09107385591301</v>
      </c>
      <c r="O85" s="24">
        <f t="shared" si="30"/>
        <v>25.690983235160857</v>
      </c>
      <c r="P85" s="24">
        <f t="shared" si="31"/>
        <v>17.217942908926144</v>
      </c>
      <c r="Q85" t="s">
        <v>268</v>
      </c>
      <c r="R85" t="s">
        <v>263</v>
      </c>
      <c r="S85" t="s">
        <v>440</v>
      </c>
      <c r="T85" s="35">
        <v>100</v>
      </c>
      <c r="U85" s="35">
        <f t="shared" si="32"/>
        <v>85.652797704447622</v>
      </c>
      <c r="V85" s="35">
        <f t="shared" si="33"/>
        <v>78.308026030368765</v>
      </c>
      <c r="W85" s="35">
        <f t="shared" si="34"/>
        <v>33.774834437086092</v>
      </c>
      <c r="X85" s="35">
        <f t="shared" si="35"/>
        <v>87.917139532545136</v>
      </c>
      <c r="Y85" s="35">
        <f t="shared" si="36"/>
        <v>80.572367858466279</v>
      </c>
      <c r="Z85" s="35">
        <f t="shared" si="37"/>
        <v>36.039176265183606</v>
      </c>
      <c r="AA85" s="35">
        <f t="shared" si="38"/>
        <v>-2.2643418280975141</v>
      </c>
      <c r="AB85" s="35">
        <f t="shared" si="39"/>
        <v>-2.2643418280975141</v>
      </c>
      <c r="AC85" s="35">
        <f t="shared" si="40"/>
        <v>-2.2643418280975141</v>
      </c>
      <c r="AF85">
        <v>2.08</v>
      </c>
      <c r="AG85">
        <v>1.84</v>
      </c>
      <c r="AJ85" t="s">
        <v>382</v>
      </c>
    </row>
    <row r="86" spans="1:36" ht="15" x14ac:dyDescent="0.25">
      <c r="A86">
        <v>6.97</v>
      </c>
      <c r="B86">
        <v>4.6100000000000003</v>
      </c>
      <c r="C86">
        <v>1.51</v>
      </c>
      <c r="D86" s="20">
        <f t="shared" si="28"/>
        <v>2.2643418280975158E-2</v>
      </c>
      <c r="E86" s="17">
        <f>IF(OR($A86="",$B86="",$C86=""),"",A86*'MPTO_working_3-way'!$I85)</f>
        <v>7.1278246254183966</v>
      </c>
      <c r="F86" s="21">
        <f>IF(OR($A86="",$B86="",$C86=""),"",B86*'MPTO_working_3-way'!$I85)</f>
        <v>4.7143861582752962</v>
      </c>
      <c r="G86" s="22">
        <f>IF(OR($A86="",$B86="",$C86=""),"",C86*'MPTO_working_3-way'!$I85)</f>
        <v>1.5441915616042725</v>
      </c>
      <c r="H86" s="17">
        <f>IF(OR($A86="",$B86="",$C86=""),"",'MPTO_working_3-way'!E85)</f>
        <v>7.3570407326036884</v>
      </c>
      <c r="I86" s="21">
        <f>IF(OR($A86="",$B86="",$C86=""),"",'MPTO_working_3-way'!F85)</f>
        <v>4.7761893525700536</v>
      </c>
      <c r="J86" s="22">
        <f>IF(OR($A86="",$B86="",$C86=""),"",'MPTO_working_3-way'!G85)</f>
        <v>1.5274081566948332</v>
      </c>
      <c r="K86" s="17">
        <f>IF(OR($A86="",$B86="",$C86=""),"",'OddsRatio_working_3-way'!H85)</f>
        <v>7.2388974402311259</v>
      </c>
      <c r="L86" s="21">
        <f>IF(OR($A86="",$B86="",$C86=""),"",'OddsRatio_working_3-way'!I85)</f>
        <v>4.7725996246623712</v>
      </c>
      <c r="M86" s="22">
        <f>IF(OR($A86="",$B86="",$C86=""),"",'OddsRatio_working_3-way'!J85)</f>
        <v>1.5329711381101963</v>
      </c>
      <c r="N86" s="23">
        <f t="shared" si="29"/>
        <v>14.029525872927898</v>
      </c>
      <c r="O86" s="24">
        <f t="shared" si="30"/>
        <v>21.211669269914847</v>
      </c>
      <c r="P86" s="24">
        <f t="shared" si="31"/>
        <v>64.758804857157244</v>
      </c>
      <c r="Q86" t="s">
        <v>264</v>
      </c>
      <c r="R86" t="s">
        <v>330</v>
      </c>
      <c r="S86" t="s">
        <v>440</v>
      </c>
      <c r="T86" s="35">
        <v>100</v>
      </c>
      <c r="U86" s="35">
        <f t="shared" si="32"/>
        <v>39.393939393939398</v>
      </c>
      <c r="V86" s="35">
        <f t="shared" si="33"/>
        <v>75.550122249388764</v>
      </c>
      <c r="W86" s="35">
        <f t="shared" si="34"/>
        <v>82.728842832469766</v>
      </c>
      <c r="X86" s="35">
        <f t="shared" si="35"/>
        <v>41.721034918141477</v>
      </c>
      <c r="Y86" s="35">
        <f t="shared" si="36"/>
        <v>77.877217773590829</v>
      </c>
      <c r="Z86" s="35">
        <f t="shared" si="37"/>
        <v>85.055938356671859</v>
      </c>
      <c r="AA86" s="35">
        <f t="shared" si="38"/>
        <v>-2.327095524202079</v>
      </c>
      <c r="AB86" s="35">
        <f t="shared" si="39"/>
        <v>-2.3270955242020648</v>
      </c>
      <c r="AC86" s="35">
        <f t="shared" si="40"/>
        <v>-2.3270955242020932</v>
      </c>
      <c r="AF86">
        <v>1.67</v>
      </c>
      <c r="AG86">
        <v>2.33</v>
      </c>
      <c r="AJ86" t="s">
        <v>382</v>
      </c>
    </row>
    <row r="87" spans="1:36" ht="15" x14ac:dyDescent="0.25">
      <c r="A87">
        <v>1.65</v>
      </c>
      <c r="B87">
        <v>4.09</v>
      </c>
      <c r="C87">
        <v>5.79</v>
      </c>
      <c r="D87" s="20">
        <f t="shared" si="28"/>
        <v>2.3270955242020719E-2</v>
      </c>
      <c r="E87" s="17">
        <f>IF(OR($A87="",$B87="",$C87=""),"",A87*'MPTO_working_3-way'!$I86)</f>
        <v>1.6883970761493341</v>
      </c>
      <c r="F87" s="21">
        <f>IF(OR($A87="",$B87="",$C87=""),"",B87*'MPTO_working_3-way'!$I86)</f>
        <v>4.1851782069398649</v>
      </c>
      <c r="G87" s="22">
        <f>IF(OR($A87="",$B87="",$C87=""),"",C87*'MPTO_working_3-way'!$I86)</f>
        <v>5.9247388308513003</v>
      </c>
      <c r="H87" s="17">
        <f>IF(OR($A87="",$B87="",$C87=""),"",'MPTO_working_3-way'!E86)</f>
        <v>1.6713921910787508</v>
      </c>
      <c r="I87" s="21">
        <f>IF(OR($A87="",$B87="",$C87=""),"",'MPTO_working_3-way'!F86)</f>
        <v>4.2240112730199373</v>
      </c>
      <c r="J87" s="22">
        <f>IF(OR($A87="",$B87="",$C87=""),"",'MPTO_working_3-way'!G86)</f>
        <v>6.0622745971742651</v>
      </c>
      <c r="K87" s="17">
        <f>IF(OR($A87="",$B87="",$C87=""),"",'OddsRatio_working_3-way'!H86)</f>
        <v>1.6774056904442196</v>
      </c>
      <c r="L87" s="21">
        <f>IF(OR($A87="",$B87="",$C87=""),"",'OddsRatio_working_3-way'!I86)</f>
        <v>4.2202824361117512</v>
      </c>
      <c r="M87" s="22">
        <f>IF(OR($A87="",$B87="",$C87=""),"",'OddsRatio_working_3-way'!J86)</f>
        <v>5.9919588572735565</v>
      </c>
      <c r="N87" s="23">
        <f t="shared" si="29"/>
        <v>59.227773734402788</v>
      </c>
      <c r="O87" s="24">
        <f t="shared" si="30"/>
        <v>23.893845149575696</v>
      </c>
      <c r="P87" s="24">
        <f t="shared" si="31"/>
        <v>16.878381116021519</v>
      </c>
      <c r="Q87" t="s">
        <v>337</v>
      </c>
      <c r="R87" t="s">
        <v>335</v>
      </c>
      <c r="S87" t="s">
        <v>440</v>
      </c>
      <c r="T87" s="35">
        <v>100</v>
      </c>
      <c r="U87" s="35">
        <f t="shared" si="32"/>
        <v>44.751381215469614</v>
      </c>
      <c r="V87" s="35">
        <f t="shared" si="33"/>
        <v>73.821989528795811</v>
      </c>
      <c r="W87" s="35">
        <f t="shared" si="34"/>
        <v>79.209979209979196</v>
      </c>
      <c r="X87" s="35">
        <f t="shared" si="35"/>
        <v>46.968031261224979</v>
      </c>
      <c r="Y87" s="35">
        <f t="shared" si="36"/>
        <v>76.038639574551183</v>
      </c>
      <c r="Z87" s="35">
        <f t="shared" si="37"/>
        <v>81.426629255734582</v>
      </c>
      <c r="AA87" s="35">
        <f t="shared" si="38"/>
        <v>-2.2166500457553653</v>
      </c>
      <c r="AB87" s="35">
        <f t="shared" si="39"/>
        <v>-2.2166500457553724</v>
      </c>
      <c r="AC87" s="35">
        <f t="shared" si="40"/>
        <v>-2.2166500457553866</v>
      </c>
      <c r="AF87">
        <v>1.78</v>
      </c>
      <c r="AG87">
        <v>2.14</v>
      </c>
      <c r="AJ87" t="s">
        <v>382</v>
      </c>
    </row>
    <row r="88" spans="1:36" ht="15" x14ac:dyDescent="0.25">
      <c r="A88">
        <v>1.81</v>
      </c>
      <c r="B88">
        <v>3.82</v>
      </c>
      <c r="C88">
        <v>4.8099999999999996</v>
      </c>
      <c r="D88" s="20">
        <f t="shared" si="28"/>
        <v>2.2166500457553751E-2</v>
      </c>
      <c r="E88" s="17">
        <f>IF(OR($A88="",$B88="",$C88=""),"",A88*'MPTO_working_3-way'!$I87)</f>
        <v>1.8501213658281723</v>
      </c>
      <c r="F88" s="21">
        <f>IF(OR($A88="",$B88="",$C88=""),"",B88*'MPTO_working_3-way'!$I87)</f>
        <v>3.9046760317478553</v>
      </c>
      <c r="G88" s="22">
        <f>IF(OR($A88="",$B88="",$C88=""),"",C88*'MPTO_working_3-way'!$I87)</f>
        <v>4.9166208672008329</v>
      </c>
      <c r="H88" s="17">
        <f>IF(OR($A88="",$B88="",$C88=""),"",'MPTO_working_3-way'!E87)</f>
        <v>1.8345346789934549</v>
      </c>
      <c r="I88" s="21">
        <f>IF(OR($A88="",$B88="",$C88=""),"",'MPTO_working_3-way'!F87)</f>
        <v>3.9309524858298119</v>
      </c>
      <c r="J88" s="22">
        <f>IF(OR($A88="",$B88="",$C88=""),"",'MPTO_working_3-way'!G87)</f>
        <v>4.987248244249229</v>
      </c>
      <c r="K88" s="17">
        <f>IF(OR($A88="",$B88="",$C88=""),"",'OddsRatio_working_3-way'!H87)</f>
        <v>1.8403733885704536</v>
      </c>
      <c r="L88" s="21">
        <f>IF(OR($A88="",$B88="",$C88=""),"",'OddsRatio_working_3-way'!I87)</f>
        <v>3.9257443898378752</v>
      </c>
      <c r="M88" s="22">
        <f>IF(OR($A88="",$B88="",$C88=""),"",'OddsRatio_working_3-way'!J87)</f>
        <v>4.9528674203128746</v>
      </c>
      <c r="N88" s="23">
        <f t="shared" si="29"/>
        <v>54.050508170439329</v>
      </c>
      <c r="O88" s="24">
        <f t="shared" si="30"/>
        <v>25.610319316359998</v>
      </c>
      <c r="P88" s="24">
        <f t="shared" si="31"/>
        <v>20.339172513200666</v>
      </c>
      <c r="Q88" t="s">
        <v>365</v>
      </c>
      <c r="R88" t="s">
        <v>334</v>
      </c>
      <c r="S88" t="s">
        <v>440</v>
      </c>
      <c r="T88" s="35">
        <v>100</v>
      </c>
      <c r="U88" s="35">
        <f t="shared" si="32"/>
        <v>92.217898832684824</v>
      </c>
      <c r="V88" s="35">
        <f t="shared" si="33"/>
        <v>85.443959243085871</v>
      </c>
      <c r="W88" s="35">
        <f t="shared" si="34"/>
        <v>18.699186991869919</v>
      </c>
      <c r="X88" s="35">
        <f t="shared" si="35"/>
        <v>95.856853765044207</v>
      </c>
      <c r="Y88" s="35">
        <f t="shared" si="36"/>
        <v>89.082914175445254</v>
      </c>
      <c r="Z88" s="35">
        <f t="shared" si="37"/>
        <v>22.338141924229294</v>
      </c>
      <c r="AA88" s="35">
        <f t="shared" si="38"/>
        <v>-3.6389549323593826</v>
      </c>
      <c r="AB88" s="35">
        <f t="shared" si="39"/>
        <v>-3.6389549323593826</v>
      </c>
      <c r="AC88" s="35">
        <f t="shared" si="40"/>
        <v>-3.6389549323593755</v>
      </c>
      <c r="AF88">
        <v>1.87</v>
      </c>
      <c r="AG88">
        <v>2.04</v>
      </c>
      <c r="AJ88" t="s">
        <v>382</v>
      </c>
    </row>
    <row r="89" spans="1:36" ht="15" x14ac:dyDescent="0.25">
      <c r="A89">
        <v>12.85</v>
      </c>
      <c r="B89">
        <v>6.87</v>
      </c>
      <c r="C89">
        <v>1.23</v>
      </c>
      <c r="D89" s="20">
        <f t="shared" si="28"/>
        <v>3.6389549323593728E-2</v>
      </c>
      <c r="E89" s="17">
        <f>IF(OR($A89="",$B89="",$C89=""),"",A89*'MPTO_working_3-way'!$I88)</f>
        <v>13.317605708808179</v>
      </c>
      <c r="F89" s="21">
        <f>IF(OR($A89="",$B89="",$C89=""),"",B89*'MPTO_working_3-way'!$I88)</f>
        <v>7.1199962038530886</v>
      </c>
      <c r="G89" s="22">
        <f>IF(OR($A89="",$B89="",$C89=""),"",C89*'MPTO_working_3-way'!$I88)</f>
        <v>1.2747591456680203</v>
      </c>
      <c r="H89" s="17">
        <f>IF(OR($A89="",$B89="",$C89=""),"",'MPTO_working_3-way'!E88)</f>
        <v>15.222747948091929</v>
      </c>
      <c r="I89" s="21">
        <f>IF(OR($A89="",$B89="",$C89=""),"",'MPTO_working_3-way'!F88)</f>
        <v>7.4945351089613439</v>
      </c>
      <c r="J89" s="22">
        <f>IF(OR($A89="",$B89="",$C89=""),"",'MPTO_working_3-way'!G88)</f>
        <v>1.2486291919628019</v>
      </c>
      <c r="K89" s="17">
        <f>IF(OR($A89="",$B89="",$C89=""),"",'OddsRatio_working_3-way'!H88)</f>
        <v>14.166200291905227</v>
      </c>
      <c r="L89" s="21">
        <f>IF(OR($A89="",$B89="",$C89=""),"",'OddsRatio_working_3-way'!I88)</f>
        <v>7.5219911994501025</v>
      </c>
      <c r="M89" s="22">
        <f>IF(OR($A89="",$B89="",$C89=""),"",'OddsRatio_working_3-way'!J88)</f>
        <v>1.2555465035559665</v>
      </c>
      <c r="N89" s="23">
        <f t="shared" si="29"/>
        <v>7.5088572365421991</v>
      </c>
      <c r="O89" s="24">
        <f t="shared" si="30"/>
        <v>14.044951308525075</v>
      </c>
      <c r="P89" s="24">
        <f t="shared" si="31"/>
        <v>78.44619145493273</v>
      </c>
      <c r="Q89" t="s">
        <v>410</v>
      </c>
      <c r="R89" t="s">
        <v>411</v>
      </c>
      <c r="S89" t="s">
        <v>440</v>
      </c>
      <c r="T89" s="35">
        <v>100</v>
      </c>
      <c r="U89" s="35">
        <f t="shared" si="32"/>
        <v>29.577464788732396</v>
      </c>
      <c r="V89" s="35">
        <f t="shared" si="33"/>
        <v>79.959919839679344</v>
      </c>
      <c r="W89" s="35">
        <f t="shared" si="34"/>
        <v>87.357774968394423</v>
      </c>
      <c r="X89" s="35">
        <f t="shared" si="35"/>
        <v>32.682305191926197</v>
      </c>
      <c r="Y89" s="35">
        <f t="shared" si="36"/>
        <v>83.064760242873177</v>
      </c>
      <c r="Z89" s="35">
        <f t="shared" si="37"/>
        <v>90.462615371588257</v>
      </c>
      <c r="AA89" s="35">
        <f t="shared" si="38"/>
        <v>-3.1048404031938013</v>
      </c>
      <c r="AB89" s="35">
        <f t="shared" si="39"/>
        <v>-3.1048404031938333</v>
      </c>
      <c r="AC89" s="35">
        <f t="shared" si="40"/>
        <v>-3.1048404031938333</v>
      </c>
      <c r="AF89">
        <v>1.42</v>
      </c>
      <c r="AG89">
        <v>2.96</v>
      </c>
      <c r="AJ89" t="s">
        <v>384</v>
      </c>
    </row>
    <row r="90" spans="1:36" ht="15" x14ac:dyDescent="0.25">
      <c r="A90">
        <v>1.42</v>
      </c>
      <c r="B90">
        <v>4.99</v>
      </c>
      <c r="C90">
        <v>7.91</v>
      </c>
      <c r="D90" s="20">
        <f t="shared" si="28"/>
        <v>3.1048404031938093E-2</v>
      </c>
      <c r="E90" s="17">
        <f>IF(OR($A90="",$B90="",$C90=""),"",A90*'MPTO_working_3-way'!$I89)</f>
        <v>1.4640887337253521</v>
      </c>
      <c r="F90" s="21">
        <f>IF(OR($A90="",$B90="",$C90=""),"",B90*'MPTO_working_3-way'!$I89)</f>
        <v>5.1449315361193717</v>
      </c>
      <c r="G90" s="22">
        <f>IF(OR($A90="",$B90="",$C90=""),"",C90*'MPTO_working_3-way'!$I89)</f>
        <v>8.1555928758926299</v>
      </c>
      <c r="H90" s="17">
        <f>IF(OR($A90="",$B90="",$C90=""),"",'MPTO_working_3-way'!E89)</f>
        <v>1.4411799327687203</v>
      </c>
      <c r="I90" s="21">
        <f>IF(OR($A90="",$B90="",$C90=""),"",'MPTO_working_3-way'!F89)</f>
        <v>5.2617362956465215</v>
      </c>
      <c r="J90" s="22">
        <f>IF(OR($A90="",$B90="",$C90=""),"",'MPTO_working_3-way'!G89)</f>
        <v>8.6152841358520167</v>
      </c>
      <c r="K90" s="17">
        <f>IF(OR($A90="",$B90="",$C90=""),"",'OddsRatio_working_3-way'!H89)</f>
        <v>1.4483139582339462</v>
      </c>
      <c r="L90" s="21">
        <f>IF(OR($A90="",$B90="",$C90=""),"",'OddsRatio_working_3-way'!I89)</f>
        <v>5.2589826032224911</v>
      </c>
      <c r="M90" s="22">
        <f>IF(OR($A90="",$B90="",$C90=""),"",'OddsRatio_working_3-way'!J89)</f>
        <v>8.37583202713469</v>
      </c>
      <c r="N90" s="23">
        <f t="shared" si="29"/>
        <v>68.301871120578511</v>
      </c>
      <c r="O90" s="24">
        <f t="shared" si="30"/>
        <v>19.436604607459216</v>
      </c>
      <c r="P90" s="24">
        <f t="shared" si="31"/>
        <v>12.261524271962264</v>
      </c>
      <c r="Q90" t="s">
        <v>412</v>
      </c>
      <c r="R90" t="s">
        <v>413</v>
      </c>
      <c r="S90" t="s">
        <v>440</v>
      </c>
      <c r="T90" s="35">
        <v>100</v>
      </c>
      <c r="U90" s="35">
        <f t="shared" si="32"/>
        <v>63.898916967509031</v>
      </c>
      <c r="V90" s="35">
        <f t="shared" si="33"/>
        <v>70.930232558139537</v>
      </c>
      <c r="W90" s="35">
        <f t="shared" si="34"/>
        <v>62.406015037593981</v>
      </c>
      <c r="X90" s="35">
        <f t="shared" si="35"/>
        <v>66.663752404266475</v>
      </c>
      <c r="Y90" s="35">
        <f t="shared" si="36"/>
        <v>73.695067994896988</v>
      </c>
      <c r="Z90" s="35">
        <f t="shared" si="37"/>
        <v>65.170850474351454</v>
      </c>
      <c r="AA90" s="35">
        <f t="shared" si="38"/>
        <v>-2.7648354367574441</v>
      </c>
      <c r="AB90" s="35">
        <f t="shared" si="39"/>
        <v>-2.7648354367574512</v>
      </c>
      <c r="AC90" s="35">
        <f t="shared" si="40"/>
        <v>-2.7648354367574726</v>
      </c>
      <c r="AF90">
        <v>1.74</v>
      </c>
      <c r="AG90">
        <v>2.17</v>
      </c>
      <c r="AJ90" t="s">
        <v>384</v>
      </c>
    </row>
    <row r="91" spans="1:36" ht="15" x14ac:dyDescent="0.25">
      <c r="A91">
        <v>2.77</v>
      </c>
      <c r="B91">
        <v>3.44</v>
      </c>
      <c r="C91">
        <v>2.66</v>
      </c>
      <c r="D91" s="20">
        <f t="shared" si="28"/>
        <v>2.7648354367574512E-2</v>
      </c>
      <c r="E91" s="17">
        <f>IF(OR($A91="",$B91="",$C91=""),"",A91*'MPTO_working_3-way'!$I90)</f>
        <v>2.8465859415981813</v>
      </c>
      <c r="F91" s="21">
        <f>IF(OR($A91="",$B91="",$C91=""),"",B91*'MPTO_working_3-way'!$I90)</f>
        <v>3.5351103390244565</v>
      </c>
      <c r="G91" s="22">
        <f>IF(OR($A91="",$B91="",$C91=""),"",C91*'MPTO_working_3-way'!$I90)</f>
        <v>2.7335446226177482</v>
      </c>
      <c r="H91" s="17">
        <f>IF(OR($A91="",$B91="",$C91=""),"",'MPTO_working_3-way'!E90)</f>
        <v>2.842566887204113</v>
      </c>
      <c r="I91" s="21">
        <f>IF(OR($A91="",$B91="",$C91=""),"",'MPTO_working_3-way'!F90)</f>
        <v>3.5526306346982746</v>
      </c>
      <c r="J91" s="22">
        <f>IF(OR($A91="",$B91="",$C91=""),"",'MPTO_working_3-way'!G90)</f>
        <v>2.7268483441350821</v>
      </c>
      <c r="K91" s="17">
        <f>IF(OR($A91="",$B91="",$C91=""),"",'OddsRatio_working_3-way'!H90)</f>
        <v>2.8449007946098415</v>
      </c>
      <c r="L91" s="21">
        <f>IF(OR($A91="",$B91="",$C91=""),"",'OddsRatio_working_3-way'!I90)</f>
        <v>3.5432530727954878</v>
      </c>
      <c r="M91" s="22">
        <f>IF(OR($A91="",$B91="",$C91=""),"",'OddsRatio_working_3-way'!J90)</f>
        <v>2.7302459429674224</v>
      </c>
      <c r="N91" s="23">
        <f t="shared" si="29"/>
        <v>35.129801822830686</v>
      </c>
      <c r="O91" s="24">
        <f t="shared" si="30"/>
        <v>28.28766018873285</v>
      </c>
      <c r="P91" s="24">
        <f t="shared" si="31"/>
        <v>36.582537988436464</v>
      </c>
      <c r="Q91" t="s">
        <v>414</v>
      </c>
      <c r="R91" t="s">
        <v>415</v>
      </c>
      <c r="S91" t="s">
        <v>440</v>
      </c>
      <c r="T91" s="35">
        <v>100</v>
      </c>
      <c r="U91" s="35">
        <f t="shared" si="32"/>
        <v>89.561586638830903</v>
      </c>
      <c r="V91" s="35">
        <f t="shared" si="33"/>
        <v>83.818770226537225</v>
      </c>
      <c r="W91" s="35">
        <f t="shared" si="34"/>
        <v>23.664122137404579</v>
      </c>
      <c r="X91" s="35">
        <f t="shared" si="35"/>
        <v>92.517107636058199</v>
      </c>
      <c r="Y91" s="35">
        <f t="shared" si="36"/>
        <v>86.774291223764521</v>
      </c>
      <c r="Z91" s="35">
        <f t="shared" si="37"/>
        <v>26.619643134631886</v>
      </c>
      <c r="AA91" s="35">
        <f t="shared" si="38"/>
        <v>-2.9555209972272962</v>
      </c>
      <c r="AB91" s="35">
        <f t="shared" si="39"/>
        <v>-2.9555209972272962</v>
      </c>
      <c r="AC91" s="35">
        <f t="shared" si="40"/>
        <v>-2.9555209972273069</v>
      </c>
      <c r="AF91">
        <v>2.08</v>
      </c>
      <c r="AG91">
        <v>1.81</v>
      </c>
      <c r="AJ91" t="s">
        <v>384</v>
      </c>
    </row>
    <row r="92" spans="1:36" ht="15" x14ac:dyDescent="0.25">
      <c r="A92">
        <v>9.58</v>
      </c>
      <c r="B92">
        <v>6.18</v>
      </c>
      <c r="C92">
        <v>1.31</v>
      </c>
      <c r="D92" s="20">
        <f t="shared" si="28"/>
        <v>2.9555209972273122E-2</v>
      </c>
      <c r="E92" s="17">
        <f>IF(OR($A92="",$B92="",$C92=""),"",A92*'MPTO_working_3-way'!$I91)</f>
        <v>9.8631389115343762</v>
      </c>
      <c r="F92" s="21">
        <f>IF(OR($A92="",$B92="",$C92=""),"",B92*'MPTO_working_3-way'!$I91)</f>
        <v>6.3626511976286473</v>
      </c>
      <c r="G92" s="22">
        <f>IF(OR($A92="",$B92="",$C92=""),"",C92*'MPTO_working_3-way'!$I91)</f>
        <v>1.3487173250636779</v>
      </c>
      <c r="H92" s="17">
        <f>IF(OR($A92="",$B92="",$C92=""),"",'MPTO_working_3-way'!E91)</f>
        <v>10.57838404842083</v>
      </c>
      <c r="I92" s="21">
        <f>IF(OR($A92="",$B92="",$C92=""),"",'MPTO_working_3-way'!F91)</f>
        <v>6.5806548285377193</v>
      </c>
      <c r="J92" s="22">
        <f>IF(OR($A92="",$B92="",$C92=""),"",'MPTO_working_3-way'!G91)</f>
        <v>1.3271276103638125</v>
      </c>
      <c r="K92" s="17">
        <f>IF(OR($A92="",$B92="",$C92=""),"",'OddsRatio_working_3-way'!H91)</f>
        <v>10.225835871162316</v>
      </c>
      <c r="L92" s="21">
        <f>IF(OR($A92="",$B92="",$C92=""),"",'OddsRatio_working_3-way'!I91)</f>
        <v>6.5699102345711875</v>
      </c>
      <c r="M92" s="22">
        <f>IF(OR($A92="",$B92="",$C92=""),"",'OddsRatio_working_3-way'!J91)</f>
        <v>1.3333343962774264</v>
      </c>
      <c r="N92" s="23">
        <f t="shared" si="29"/>
        <v>10.138760175328741</v>
      </c>
      <c r="O92" s="24">
        <f t="shared" si="30"/>
        <v>15.716718847839701</v>
      </c>
      <c r="P92" s="24">
        <f t="shared" si="31"/>
        <v>74.144520976831558</v>
      </c>
      <c r="Q92" t="s">
        <v>416</v>
      </c>
      <c r="R92" t="s">
        <v>417</v>
      </c>
      <c r="S92" t="s">
        <v>440</v>
      </c>
      <c r="T92" s="35">
        <v>100</v>
      </c>
      <c r="U92" s="35">
        <f t="shared" si="32"/>
        <v>59.514170040485837</v>
      </c>
      <c r="V92" s="35">
        <f t="shared" si="33"/>
        <v>69.879518072289159</v>
      </c>
      <c r="W92" s="35">
        <f t="shared" si="34"/>
        <v>67.845659163987136</v>
      </c>
      <c r="X92" s="35">
        <f t="shared" si="35"/>
        <v>62.274822763723712</v>
      </c>
      <c r="Y92" s="35">
        <f t="shared" si="36"/>
        <v>72.640170795527027</v>
      </c>
      <c r="Z92" s="35">
        <f t="shared" si="37"/>
        <v>70.606311887225019</v>
      </c>
      <c r="AA92" s="35">
        <f t="shared" si="38"/>
        <v>-2.7606527232378753</v>
      </c>
      <c r="AB92" s="35">
        <f t="shared" si="39"/>
        <v>-2.7606527232378681</v>
      </c>
      <c r="AC92" s="35">
        <f t="shared" si="40"/>
        <v>-2.7606527232378824</v>
      </c>
      <c r="AF92">
        <v>1.43</v>
      </c>
      <c r="AG92">
        <v>2.94</v>
      </c>
      <c r="AJ92" t="s">
        <v>384</v>
      </c>
    </row>
    <row r="93" spans="1:36" ht="15" x14ac:dyDescent="0.25">
      <c r="A93">
        <v>2.4700000000000002</v>
      </c>
      <c r="B93">
        <v>3.32</v>
      </c>
      <c r="C93">
        <v>3.11</v>
      </c>
      <c r="D93" s="20">
        <f t="shared" si="28"/>
        <v>2.7606527232378664E-2</v>
      </c>
      <c r="E93" s="17">
        <f>IF(OR($A93="",$B93="",$C93=""),"",A93*'MPTO_working_3-way'!$I92)</f>
        <v>2.5381881222639757</v>
      </c>
      <c r="F93" s="21">
        <f>IF(OR($A93="",$B93="",$C93=""),"",B93*'MPTO_working_3-way'!$I92)</f>
        <v>3.4116536704114968</v>
      </c>
      <c r="G93" s="22">
        <f>IF(OR($A93="",$B93="",$C93=""),"",C93*'MPTO_working_3-way'!$I92)</f>
        <v>3.1958562996926974</v>
      </c>
      <c r="H93" s="17">
        <f>IF(OR($A93="",$B93="",$C93=""),"",'MPTO_working_3-way'!E92)</f>
        <v>2.5274472950570339</v>
      </c>
      <c r="I93" s="21">
        <f>IF(OR($A93="",$B93="",$C93=""),"",'MPTO_working_3-way'!F92)</f>
        <v>3.4246265304342973</v>
      </c>
      <c r="J93" s="22">
        <f>IF(OR($A93="",$B93="",$C93=""),"",'MPTO_working_3-way'!G92)</f>
        <v>3.2016266044176653</v>
      </c>
      <c r="K93" s="17">
        <f>IF(OR($A93="",$B93="",$C93=""),"",'OddsRatio_working_3-way'!H92)</f>
        <v>2.5322889548812757</v>
      </c>
      <c r="L93" s="21">
        <f>IF(OR($A93="",$B93="",$C93=""),"",'OddsRatio_working_3-way'!I92)</f>
        <v>3.4183063777718083</v>
      </c>
      <c r="M93" s="22">
        <f>IF(OR($A93="",$B93="",$C93=""),"",'OddsRatio_working_3-way'!J92)</f>
        <v>3.1994079556459125</v>
      </c>
      <c r="N93" s="23">
        <f t="shared" si="29"/>
        <v>39.398182949025653</v>
      </c>
      <c r="O93" s="24">
        <f t="shared" si="30"/>
        <v>29.311298760269089</v>
      </c>
      <c r="P93" s="24">
        <f t="shared" si="31"/>
        <v>31.290518290705265</v>
      </c>
      <c r="Q93" t="s">
        <v>284</v>
      </c>
      <c r="R93" t="s">
        <v>348</v>
      </c>
      <c r="S93" t="s">
        <v>440</v>
      </c>
      <c r="T93" s="35">
        <v>100</v>
      </c>
      <c r="U93" s="35">
        <f t="shared" si="32"/>
        <v>25.373134328358205</v>
      </c>
      <c r="V93" s="35">
        <f t="shared" si="33"/>
        <v>81.751824817518241</v>
      </c>
      <c r="W93" s="35">
        <f t="shared" si="34"/>
        <v>89.868287740628162</v>
      </c>
      <c r="X93" s="35">
        <f t="shared" si="35"/>
        <v>28.379887441853587</v>
      </c>
      <c r="Y93" s="35">
        <f t="shared" si="36"/>
        <v>84.758577931013619</v>
      </c>
      <c r="Z93" s="35">
        <f t="shared" si="37"/>
        <v>92.87504085412354</v>
      </c>
      <c r="AA93" s="35">
        <f t="shared" si="38"/>
        <v>-3.0067531134953818</v>
      </c>
      <c r="AB93" s="35">
        <f t="shared" si="39"/>
        <v>-3.0067531134953782</v>
      </c>
      <c r="AC93" s="35">
        <f t="shared" si="40"/>
        <v>-3.0067531134953782</v>
      </c>
      <c r="AF93">
        <v>2.25</v>
      </c>
      <c r="AG93">
        <v>1.69</v>
      </c>
      <c r="AJ93" t="s">
        <v>378</v>
      </c>
    </row>
    <row r="94" spans="1:36" ht="15" x14ac:dyDescent="0.25">
      <c r="A94">
        <v>1.34</v>
      </c>
      <c r="B94">
        <v>5.48</v>
      </c>
      <c r="C94">
        <v>9.8699999999999992</v>
      </c>
      <c r="D94" s="20">
        <f t="shared" si="28"/>
        <v>3.006753113495364E-2</v>
      </c>
      <c r="E94" s="17">
        <f>IF(OR($A94="",$B94="",$C94=""),"",A94*'MPTO_working_3-way'!$I93)</f>
        <v>1.3802904917208381</v>
      </c>
      <c r="F94" s="21">
        <f>IF(OR($A94="",$B94="",$C94=""),"",B94*'MPTO_working_3-way'!$I93)</f>
        <v>5.6447700706195461</v>
      </c>
      <c r="G94" s="22">
        <f>IF(OR($A94="",$B94="",$C94=""),"",C94*'MPTO_working_3-way'!$I93)</f>
        <v>10.166766532301992</v>
      </c>
      <c r="H94" s="17">
        <f>IF(OR($A94="",$B94="",$C94=""),"",'MPTO_working_3-way'!E93)</f>
        <v>1.3582414046901901</v>
      </c>
      <c r="I94" s="21">
        <f>IF(OR($A94="",$B94="",$C94=""),"",'MPTO_working_3-way'!F93)</f>
        <v>5.7984715206475057</v>
      </c>
      <c r="J94" s="22">
        <f>IF(OR($A94="",$B94="",$C94=""),"",'MPTO_working_3-way'!G93)</f>
        <v>10.953548908676019</v>
      </c>
      <c r="K94" s="17">
        <f>IF(OR($A94="",$B94="",$C94=""),"",'OddsRatio_working_3-way'!H93)</f>
        <v>1.364804239175351</v>
      </c>
      <c r="L94" s="21">
        <f>IF(OR($A94="",$B94="",$C94=""),"",'OddsRatio_working_3-way'!I93)</f>
        <v>5.8068323279575669</v>
      </c>
      <c r="M94" s="22">
        <f>IF(OR($A94="",$B94="",$C94=""),"",'OddsRatio_working_3-way'!J93)</f>
        <v>10.517098827898128</v>
      </c>
      <c r="N94" s="23">
        <f t="shared" si="29"/>
        <v>72.448517612642419</v>
      </c>
      <c r="O94" s="24">
        <f t="shared" si="30"/>
        <v>17.715513430828622</v>
      </c>
      <c r="P94" s="24">
        <f t="shared" si="31"/>
        <v>9.8359689565289621</v>
      </c>
      <c r="Q94" t="s">
        <v>177</v>
      </c>
      <c r="R94" t="s">
        <v>289</v>
      </c>
      <c r="S94" t="s">
        <v>440</v>
      </c>
      <c r="T94" s="35">
        <v>100</v>
      </c>
      <c r="U94" s="35">
        <f t="shared" si="32"/>
        <v>55.156950672645742</v>
      </c>
      <c r="V94" s="35">
        <f t="shared" si="33"/>
        <v>69.418960244648318</v>
      </c>
      <c r="W94" s="35">
        <f t="shared" si="34"/>
        <v>72.602739726027394</v>
      </c>
      <c r="X94" s="35">
        <f t="shared" si="35"/>
        <v>57.978300029324281</v>
      </c>
      <c r="Y94" s="35">
        <f t="shared" si="36"/>
        <v>72.240309601326857</v>
      </c>
      <c r="Z94" s="35">
        <f t="shared" si="37"/>
        <v>75.424089082705947</v>
      </c>
      <c r="AA94" s="35">
        <f t="shared" si="38"/>
        <v>-2.8213493566785388</v>
      </c>
      <c r="AB94" s="35">
        <f t="shared" si="39"/>
        <v>-2.8213493566785388</v>
      </c>
      <c r="AC94" s="35">
        <f t="shared" si="40"/>
        <v>-2.821349356678553</v>
      </c>
      <c r="AF94">
        <v>1.61</v>
      </c>
      <c r="AG94">
        <v>2.41</v>
      </c>
      <c r="AJ94" t="s">
        <v>378</v>
      </c>
    </row>
    <row r="95" spans="1:36" ht="15" x14ac:dyDescent="0.25">
      <c r="A95">
        <v>2.23</v>
      </c>
      <c r="B95">
        <v>3.27</v>
      </c>
      <c r="C95">
        <v>3.65</v>
      </c>
      <c r="D95" s="20">
        <f t="shared" si="28"/>
        <v>2.8213493566785486E-2</v>
      </c>
      <c r="E95" s="17">
        <f>IF(OR($A95="",$B95="",$C95=""),"",A95*'MPTO_working_3-way'!$I94)</f>
        <v>2.2929160906539314</v>
      </c>
      <c r="F95" s="21">
        <f>IF(OR($A95="",$B95="",$C95=""),"",B95*'MPTO_working_3-way'!$I94)</f>
        <v>3.3622581239633886</v>
      </c>
      <c r="G95" s="22">
        <f>IF(OR($A95="",$B95="",$C95=""),"",C95*'MPTO_working_3-way'!$I94)</f>
        <v>3.752979251518767</v>
      </c>
      <c r="H95" s="17">
        <f>IF(OR($A95="",$B95="",$C95=""),"",'MPTO_working_3-way'!E94)</f>
        <v>2.2777694497293082</v>
      </c>
      <c r="I95" s="21">
        <f>IF(OR($A95="",$B95="",$C95=""),"",'MPTO_working_3-way'!F94)</f>
        <v>3.3737520103990422</v>
      </c>
      <c r="J95" s="22">
        <f>IF(OR($A95="",$B95="",$C95=""),"",'MPTO_working_3-way'!G94)</f>
        <v>3.779745107362642</v>
      </c>
      <c r="K95" s="17">
        <f>IF(OR($A95="",$B95="",$C95=""),"",'OddsRatio_working_3-way'!H94)</f>
        <v>2.2842055007996525</v>
      </c>
      <c r="L95" s="21">
        <f>IF(OR($A95="",$B95="",$C95=""),"",'OddsRatio_working_3-way'!I94)</f>
        <v>3.3700377941587085</v>
      </c>
      <c r="M95" s="22">
        <f>IF(OR($A95="",$B95="",$C95=""),"",'OddsRatio_working_3-way'!J94)</f>
        <v>3.7667842090399009</v>
      </c>
      <c r="N95" s="23">
        <f t="shared" si="29"/>
        <v>43.612585915204754</v>
      </c>
      <c r="O95" s="24">
        <f t="shared" si="30"/>
        <v>29.741916388656453</v>
      </c>
      <c r="P95" s="24">
        <f t="shared" si="31"/>
        <v>26.645497696138793</v>
      </c>
      <c r="Q95" t="s">
        <v>370</v>
      </c>
      <c r="R95" t="s">
        <v>346</v>
      </c>
      <c r="S95" t="s">
        <v>440</v>
      </c>
      <c r="T95" s="35">
        <v>100</v>
      </c>
      <c r="U95" s="35">
        <f t="shared" si="32"/>
        <v>42.528735632183903</v>
      </c>
      <c r="V95" s="35">
        <f t="shared" si="33"/>
        <v>73.40425531914893</v>
      </c>
      <c r="W95" s="35">
        <f t="shared" si="34"/>
        <v>81.16760828625236</v>
      </c>
      <c r="X95" s="35">
        <f t="shared" si="35"/>
        <v>45.42813639459871</v>
      </c>
      <c r="Y95" s="35">
        <f t="shared" si="36"/>
        <v>76.30365608156373</v>
      </c>
      <c r="Z95" s="35">
        <f t="shared" si="37"/>
        <v>84.067009048667146</v>
      </c>
      <c r="AA95" s="35">
        <f t="shared" si="38"/>
        <v>-2.8994007624148068</v>
      </c>
      <c r="AB95" s="35">
        <f t="shared" si="39"/>
        <v>-2.8994007624147997</v>
      </c>
      <c r="AC95" s="35">
        <f t="shared" si="40"/>
        <v>-2.8994007624147855</v>
      </c>
      <c r="AF95">
        <v>2.35</v>
      </c>
      <c r="AG95">
        <v>1.65</v>
      </c>
      <c r="AJ95" t="s">
        <v>378</v>
      </c>
    </row>
    <row r="96" spans="1:36" ht="15" x14ac:dyDescent="0.25">
      <c r="A96">
        <v>1.74</v>
      </c>
      <c r="B96">
        <v>3.76</v>
      </c>
      <c r="C96">
        <v>5.31</v>
      </c>
      <c r="D96" s="20">
        <f t="shared" si="28"/>
        <v>2.8994007624147944E-2</v>
      </c>
      <c r="E96" s="17">
        <f>IF(OR($A96="",$B96="",$C96=""),"",A96*'MPTO_working_3-way'!$I95)</f>
        <v>1.7904495732660175</v>
      </c>
      <c r="F96" s="21">
        <f>IF(OR($A96="",$B96="",$C96=""),"",B96*'MPTO_working_3-way'!$I95)</f>
        <v>3.869017468666796</v>
      </c>
      <c r="G96" s="22">
        <f>IF(OR($A96="",$B96="",$C96=""),"",C96*'MPTO_working_3-way'!$I95)</f>
        <v>5.4639581804842248</v>
      </c>
      <c r="H96" s="17">
        <f>IF(OR($A96="",$B96="",$C96=""),"",'MPTO_working_3-way'!E95)</f>
        <v>1.7697612329957928</v>
      </c>
      <c r="I96" s="21">
        <f>IF(OR($A96="",$B96="",$C96=""),"",'MPTO_working_3-way'!F95)</f>
        <v>3.9017876717498257</v>
      </c>
      <c r="J96" s="22">
        <f>IF(OR($A96="",$B96="",$C96=""),"",'MPTO_working_3-way'!G95)</f>
        <v>5.5972473386600941</v>
      </c>
      <c r="K96" s="17">
        <f>IF(OR($A96="",$B96="",$C96=""),"",'OddsRatio_working_3-way'!H95)</f>
        <v>1.7773548756806175</v>
      </c>
      <c r="L96" s="21">
        <f>IF(OR($A96="",$B96="",$C96=""),"",'OddsRatio_working_3-way'!I95)</f>
        <v>3.8993235903763566</v>
      </c>
      <c r="M96" s="22">
        <f>IF(OR($A96="",$B96="",$C96=""),"",'OddsRatio_working_3-way'!J95)</f>
        <v>5.5275669110587291</v>
      </c>
      <c r="N96" s="23">
        <f t="shared" si="29"/>
        <v>55.851894123768439</v>
      </c>
      <c r="O96" s="24">
        <f t="shared" si="30"/>
        <v>25.846355259403488</v>
      </c>
      <c r="P96" s="24">
        <f t="shared" si="31"/>
        <v>18.30175061682808</v>
      </c>
      <c r="Q96" t="s">
        <v>286</v>
      </c>
      <c r="R96" t="s">
        <v>351</v>
      </c>
      <c r="S96" t="s">
        <v>440</v>
      </c>
      <c r="T96" s="35">
        <v>100</v>
      </c>
      <c r="U96" s="35">
        <f t="shared" si="32"/>
        <v>90.521327014218002</v>
      </c>
      <c r="V96" s="35">
        <f t="shared" si="33"/>
        <v>80.952380952380949</v>
      </c>
      <c r="W96" s="35">
        <f t="shared" si="34"/>
        <v>25.373134328358205</v>
      </c>
      <c r="X96" s="35">
        <f t="shared" si="35"/>
        <v>93.674484719260832</v>
      </c>
      <c r="Y96" s="35">
        <f t="shared" si="36"/>
        <v>84.105538657423779</v>
      </c>
      <c r="Z96" s="35">
        <f t="shared" si="37"/>
        <v>28.526292033401035</v>
      </c>
      <c r="AA96" s="35">
        <f t="shared" si="38"/>
        <v>-3.1531577050428297</v>
      </c>
      <c r="AB96" s="35">
        <f t="shared" si="39"/>
        <v>-3.1531577050428297</v>
      </c>
      <c r="AC96" s="35">
        <f t="shared" si="40"/>
        <v>-3.1531577050428297</v>
      </c>
      <c r="AF96">
        <v>2.09</v>
      </c>
      <c r="AG96">
        <v>1.8</v>
      </c>
      <c r="AJ96" t="s">
        <v>378</v>
      </c>
    </row>
    <row r="97" spans="1:36" ht="15" x14ac:dyDescent="0.25">
      <c r="A97">
        <v>10.55</v>
      </c>
      <c r="B97">
        <v>5.25</v>
      </c>
      <c r="C97">
        <v>1.34</v>
      </c>
      <c r="D97" s="20">
        <f t="shared" si="28"/>
        <v>3.1531577050428083E-2</v>
      </c>
      <c r="E97" s="17">
        <f>IF(OR($A97="",$B97="",$C97=""),"",A97*'MPTO_working_3-way'!$I96)</f>
        <v>10.882658137882016</v>
      </c>
      <c r="F97" s="21">
        <f>IF(OR($A97="",$B97="",$C97=""),"",B97*'MPTO_working_3-way'!$I96)</f>
        <v>5.4155407795147479</v>
      </c>
      <c r="G97" s="22">
        <f>IF(OR($A97="",$B97="",$C97=""),"",C97*'MPTO_working_3-way'!$I96)</f>
        <v>1.3822523132475737</v>
      </c>
      <c r="H97" s="17">
        <f>IF(OR($A97="",$B97="",$C97=""),"",'MPTO_working_3-way'!E96)</f>
        <v>11.865745613450743</v>
      </c>
      <c r="I97" s="21">
        <f>IF(OR($A97="",$B97="",$C97=""),"",'MPTO_working_3-way'!F96)</f>
        <v>5.5566154863585009</v>
      </c>
      <c r="J97" s="22">
        <f>IF(OR($A97="",$B97="",$C97=""),"",'MPTO_working_3-way'!G96)</f>
        <v>1.3591423020987687</v>
      </c>
      <c r="K97" s="17">
        <f>IF(OR($A97="",$B97="",$C97=""),"",'OddsRatio_working_3-way'!H96)</f>
        <v>11.282397999889721</v>
      </c>
      <c r="L97" s="21">
        <f>IF(OR($A97="",$B97="",$C97=""),"",'OddsRatio_working_3-way'!I96)</f>
        <v>5.5759362826734362</v>
      </c>
      <c r="M97" s="22">
        <f>IF(OR($A97="",$B97="",$C97=""),"",'OddsRatio_working_3-way'!J96)</f>
        <v>1.366074902613875</v>
      </c>
      <c r="N97" s="23">
        <f t="shared" si="29"/>
        <v>9.1889314846622572</v>
      </c>
      <c r="O97" s="24">
        <f t="shared" si="30"/>
        <v>18.465376602511775</v>
      </c>
      <c r="P97" s="24">
        <f t="shared" si="31"/>
        <v>72.345691912825984</v>
      </c>
      <c r="Q97" t="s">
        <v>418</v>
      </c>
      <c r="R97" t="s">
        <v>419</v>
      </c>
      <c r="S97" t="s">
        <v>440</v>
      </c>
      <c r="T97" s="35">
        <v>100</v>
      </c>
      <c r="U97" s="35">
        <f t="shared" si="32"/>
        <v>52.153110047846894</v>
      </c>
      <c r="V97" s="35">
        <f t="shared" si="33"/>
        <v>68.55345911949685</v>
      </c>
      <c r="W97" s="35">
        <f t="shared" si="34"/>
        <v>76.415094339622627</v>
      </c>
      <c r="X97" s="35">
        <f t="shared" si="35"/>
        <v>55.031446540880502</v>
      </c>
      <c r="Y97" s="35">
        <f t="shared" si="36"/>
        <v>71.431795612530465</v>
      </c>
      <c r="Z97" s="35">
        <f t="shared" si="37"/>
        <v>79.293430832656256</v>
      </c>
      <c r="AA97" s="35">
        <f t="shared" si="38"/>
        <v>-2.8783364930336077</v>
      </c>
      <c r="AB97" s="35">
        <f t="shared" si="39"/>
        <v>-2.8783364930336148</v>
      </c>
      <c r="AC97" s="35">
        <f t="shared" si="40"/>
        <v>-2.878336493033629</v>
      </c>
      <c r="AF97">
        <v>1.76</v>
      </c>
      <c r="AG97">
        <v>2.16</v>
      </c>
      <c r="AJ97" t="s">
        <v>443</v>
      </c>
    </row>
    <row r="98" spans="1:36" ht="15" x14ac:dyDescent="0.25">
      <c r="A98">
        <v>2.09</v>
      </c>
      <c r="B98">
        <v>3.18</v>
      </c>
      <c r="C98">
        <v>4.24</v>
      </c>
      <c r="D98" s="20">
        <f t="shared" si="28"/>
        <v>2.8783364930336175E-2</v>
      </c>
      <c r="E98" s="17">
        <f>IF(OR($A98="",$B98="",$C98=""),"",A98*'MPTO_working_3-way'!$I97)</f>
        <v>2.1501572327044025</v>
      </c>
      <c r="F98" s="21">
        <f>IF(OR($A98="",$B98="",$C98=""),"",B98*'MPTO_working_3-way'!$I97)</f>
        <v>3.2715311004784691</v>
      </c>
      <c r="G98" s="22">
        <f>IF(OR($A98="",$B98="",$C98=""),"",C98*'MPTO_working_3-way'!$I97)</f>
        <v>4.3620414673046257</v>
      </c>
      <c r="H98" s="17">
        <f>IF(OR($A98="",$B98="",$C98=""),"",'MPTO_working_3-way'!E97)</f>
        <v>2.1327671227015519</v>
      </c>
      <c r="I98" s="21">
        <f>IF(OR($A98="",$B98="",$C98=""),"",'MPTO_working_3-way'!F97)</f>
        <v>3.2800763321104847</v>
      </c>
      <c r="J98" s="22">
        <f>IF(OR($A98="",$B98="",$C98=""),"",'MPTO_working_3-way'!G97)</f>
        <v>4.4197996098599051</v>
      </c>
      <c r="K98" s="17">
        <f>IF(OR($A98="",$B98="",$C98=""),"",'OddsRatio_working_3-way'!H97)</f>
        <v>2.1400530449908972</v>
      </c>
      <c r="L98" s="21">
        <f>IF(OR($A98="",$B98="",$C98=""),"",'OddsRatio_working_3-way'!I97)</f>
        <v>3.2801060899817944</v>
      </c>
      <c r="M98" s="22">
        <f>IF(OR($A98="",$B98="",$C98=""),"",'OddsRatio_working_3-way'!J97)</f>
        <v>4.3887815282298241</v>
      </c>
      <c r="N98" s="23">
        <f t="shared" si="29"/>
        <v>46.508226691042047</v>
      </c>
      <c r="O98" s="24">
        <f t="shared" si="30"/>
        <v>30.566727605118828</v>
      </c>
      <c r="P98" s="24">
        <f t="shared" si="31"/>
        <v>22.925045703839121</v>
      </c>
      <c r="Q98" t="s">
        <v>420</v>
      </c>
      <c r="R98" t="s">
        <v>421</v>
      </c>
      <c r="S98" t="s">
        <v>440</v>
      </c>
      <c r="T98" s="35">
        <v>100</v>
      </c>
      <c r="U98" s="35">
        <f t="shared" si="32"/>
        <v>63.63636363636364</v>
      </c>
      <c r="V98" s="35">
        <f t="shared" si="33"/>
        <v>66.555183946488299</v>
      </c>
      <c r="W98" s="35">
        <f t="shared" si="34"/>
        <v>67.10526315789474</v>
      </c>
      <c r="X98" s="35">
        <f t="shared" si="35"/>
        <v>66.339552895616976</v>
      </c>
      <c r="Y98" s="35">
        <f t="shared" si="36"/>
        <v>69.258373205741634</v>
      </c>
      <c r="Z98" s="35">
        <f t="shared" si="37"/>
        <v>69.808452417148075</v>
      </c>
      <c r="AA98" s="35">
        <f t="shared" si="38"/>
        <v>-2.7031892592533353</v>
      </c>
      <c r="AB98" s="35">
        <f t="shared" si="39"/>
        <v>-2.7031892592533353</v>
      </c>
      <c r="AC98" s="35">
        <f t="shared" si="40"/>
        <v>-2.7031892592533353</v>
      </c>
      <c r="AF98">
        <v>2.6</v>
      </c>
      <c r="AG98">
        <v>1.54</v>
      </c>
      <c r="AJ98" t="s">
        <v>443</v>
      </c>
    </row>
    <row r="99" spans="1:36" ht="15" x14ac:dyDescent="0.25">
      <c r="A99">
        <v>2.75</v>
      </c>
      <c r="B99">
        <v>2.99</v>
      </c>
      <c r="C99">
        <v>3.04</v>
      </c>
      <c r="D99" s="20">
        <f t="shared" si="28"/>
        <v>2.7031892592533246E-2</v>
      </c>
      <c r="E99" s="17">
        <f>IF(OR($A99="",$B99="",$C99=""),"",A99*'MPTO_working_3-way'!$I98)</f>
        <v>2.8243377046294666</v>
      </c>
      <c r="F99" s="21">
        <f>IF(OR($A99="",$B99="",$C99=""),"",B99*'MPTO_working_3-way'!$I98)</f>
        <v>3.0708253588516747</v>
      </c>
      <c r="G99" s="22">
        <f>IF(OR($A99="",$B99="",$C99=""),"",C99*'MPTO_working_3-way'!$I98)</f>
        <v>3.1221769534813011</v>
      </c>
      <c r="H99" s="17">
        <f>IF(OR($A99="",$B99="",$C99=""),"",'MPTO_working_3-way'!E98)</f>
        <v>2.8198743283032064</v>
      </c>
      <c r="I99" s="21">
        <f>IF(OR($A99="",$B99="",$C99=""),"",'MPTO_working_3-way'!F98)</f>
        <v>3.0727863532246369</v>
      </c>
      <c r="J99" s="22">
        <f>IF(OR($A99="",$B99="",$C99=""),"",'MPTO_working_3-way'!G98)</f>
        <v>3.1256179194558142</v>
      </c>
      <c r="K99" s="17">
        <f>IF(OR($A99="",$B99="",$C99=""),"",'OddsRatio_working_3-way'!H98)</f>
        <v>2.8220060873960824</v>
      </c>
      <c r="L99" s="21">
        <f>IF(OR($A99="",$B99="",$C99=""),"",'OddsRatio_working_3-way'!I98)</f>
        <v>3.0718812079532598</v>
      </c>
      <c r="M99" s="22">
        <f>IF(OR($A99="",$B99="",$C99=""),"",'OddsRatio_working_3-way'!J98)</f>
        <v>3.1239385247360043</v>
      </c>
      <c r="N99" s="23">
        <f t="shared" si="29"/>
        <v>35.406530825292826</v>
      </c>
      <c r="O99" s="24">
        <f t="shared" si="30"/>
        <v>32.564535039985046</v>
      </c>
      <c r="P99" s="24">
        <f t="shared" si="31"/>
        <v>32.028934134722128</v>
      </c>
      <c r="Q99" t="s">
        <v>422</v>
      </c>
      <c r="R99" t="s">
        <v>423</v>
      </c>
      <c r="S99" t="s">
        <v>440</v>
      </c>
      <c r="T99" s="35">
        <v>100</v>
      </c>
      <c r="U99" s="35">
        <f t="shared" si="32"/>
        <v>69.879518072289159</v>
      </c>
      <c r="V99" s="35">
        <f t="shared" si="33"/>
        <v>68.35443037974683</v>
      </c>
      <c r="W99" s="35">
        <f t="shared" si="34"/>
        <v>59.016393442622956</v>
      </c>
      <c r="X99" s="35">
        <f t="shared" si="35"/>
        <v>72.6291761776302</v>
      </c>
      <c r="Y99" s="35">
        <f t="shared" si="36"/>
        <v>71.104088485087885</v>
      </c>
      <c r="Z99" s="35">
        <f t="shared" si="37"/>
        <v>61.766051547964004</v>
      </c>
      <c r="AA99" s="35">
        <f t="shared" si="38"/>
        <v>-2.7496581053410409</v>
      </c>
      <c r="AB99" s="35">
        <f t="shared" si="39"/>
        <v>-2.7496581053410551</v>
      </c>
      <c r="AC99" s="35">
        <f t="shared" si="40"/>
        <v>-2.749658105341048</v>
      </c>
      <c r="AF99">
        <v>2.84</v>
      </c>
      <c r="AG99">
        <v>1.47</v>
      </c>
      <c r="AJ99" t="s">
        <v>443</v>
      </c>
    </row>
    <row r="100" spans="1:36" ht="15" x14ac:dyDescent="0.25">
      <c r="A100">
        <v>3.32</v>
      </c>
      <c r="B100">
        <v>3.16</v>
      </c>
      <c r="C100">
        <v>2.44</v>
      </c>
      <c r="D100" s="20">
        <f t="shared" si="28"/>
        <v>2.7496581053410463E-2</v>
      </c>
      <c r="E100" s="17">
        <f>IF(OR($A100="",$B100="",$C100=""),"",A100*'MPTO_working_3-way'!$I99)</f>
        <v>3.4112886490973224</v>
      </c>
      <c r="F100" s="21">
        <f>IF(OR($A100="",$B100="",$C100=""),"",B100*'MPTO_working_3-way'!$I99)</f>
        <v>3.2468891961287771</v>
      </c>
      <c r="G100" s="22">
        <f>IF(OR($A100="",$B100="",$C100=""),"",C100*'MPTO_working_3-way'!$I99)</f>
        <v>2.5070916577703213</v>
      </c>
      <c r="H100" s="17">
        <f>IF(OR($A100="",$B100="",$C100=""),"",'MPTO_working_3-way'!E99)</f>
        <v>3.4241967656601795</v>
      </c>
      <c r="I100" s="21">
        <f>IF(OR($A100="",$B100="",$C100=""),"",'MPTO_working_3-way'!F99)</f>
        <v>3.2542531466369424</v>
      </c>
      <c r="J100" s="22">
        <f>IF(OR($A100="",$B100="",$C100=""),"",'MPTO_working_3-way'!G99)</f>
        <v>2.4958161476110545</v>
      </c>
      <c r="K100" s="17">
        <f>IF(OR($A100="",$B100="",$C100=""),"",'OddsRatio_working_3-way'!H99)</f>
        <v>3.4180410720282004</v>
      </c>
      <c r="L100" s="21">
        <f>IF(OR($A100="",$B100="",$C100=""),"",'OddsRatio_working_3-way'!I99)</f>
        <v>3.2512796187848769</v>
      </c>
      <c r="M100" s="22">
        <f>IF(OR($A100="",$B100="",$C100=""),"",'OddsRatio_working_3-way'!J99)</f>
        <v>2.5008530791899175</v>
      </c>
      <c r="N100" s="23">
        <f t="shared" si="29"/>
        <v>29.314435184621939</v>
      </c>
      <c r="O100" s="24">
        <f t="shared" si="30"/>
        <v>30.798710383843304</v>
      </c>
      <c r="P100" s="24">
        <f t="shared" si="31"/>
        <v>39.886854431534772</v>
      </c>
      <c r="Q100" t="s">
        <v>424</v>
      </c>
      <c r="R100" t="s">
        <v>425</v>
      </c>
      <c r="S100" t="s">
        <v>440</v>
      </c>
      <c r="T100" s="35">
        <v>100</v>
      </c>
      <c r="U100" s="35">
        <f t="shared" si="32"/>
        <v>59.677419354838712</v>
      </c>
      <c r="V100" s="35">
        <f t="shared" si="33"/>
        <v>69.135802469135797</v>
      </c>
      <c r="W100" s="35">
        <f t="shared" si="34"/>
        <v>65.753424657534239</v>
      </c>
      <c r="X100" s="35">
        <f t="shared" si="35"/>
        <v>65.11077287332995</v>
      </c>
      <c r="Y100" s="35">
        <f t="shared" si="36"/>
        <v>74.569155987627042</v>
      </c>
      <c r="Z100" s="35">
        <f t="shared" si="37"/>
        <v>71.186778176025484</v>
      </c>
      <c r="AA100" s="35">
        <f t="shared" si="38"/>
        <v>-5.4333535184912378</v>
      </c>
      <c r="AB100" s="35">
        <f t="shared" si="39"/>
        <v>-5.4333535184912449</v>
      </c>
      <c r="AC100" s="35">
        <f t="shared" si="40"/>
        <v>-5.4333535184912449</v>
      </c>
      <c r="AF100">
        <v>2.4700000000000002</v>
      </c>
      <c r="AG100">
        <v>1.59</v>
      </c>
      <c r="AJ100" t="s">
        <v>443</v>
      </c>
    </row>
    <row r="101" spans="1:36" ht="15" x14ac:dyDescent="0.25">
      <c r="A101">
        <v>2.48</v>
      </c>
      <c r="B101">
        <v>3.24</v>
      </c>
      <c r="C101">
        <v>2.92</v>
      </c>
      <c r="D101" s="20">
        <f t="shared" si="28"/>
        <v>5.4333535184912352E-2</v>
      </c>
      <c r="E101" s="17">
        <f>IF(OR($A101="",$B101="",$C101=""),"",A101*'MPTO_working_3-way'!$I100)</f>
        <v>2.6147471672585825</v>
      </c>
      <c r="F101" s="21">
        <f>IF(OR($A101="",$B101="",$C101=""),"",B101*'MPTO_working_3-way'!$I100)</f>
        <v>3.4160406539991164</v>
      </c>
      <c r="G101" s="22">
        <f>IF(OR($A101="",$B101="",$C101=""),"",C101*'MPTO_working_3-way'!$I100)</f>
        <v>3.0786539227399441</v>
      </c>
      <c r="H101" s="17">
        <f>IF(OR($A101="",$B101="",$C101=""),"",'MPTO_working_3-way'!E100)</f>
        <v>2.5966294893709447</v>
      </c>
      <c r="I101" s="21">
        <f>IF(OR($A101="",$B101="",$C101=""),"",'MPTO_working_3-way'!F100)</f>
        <v>3.4419758959224613</v>
      </c>
      <c r="J101" s="22">
        <f>IF(OR($A101="",$B101="",$C101=""),"",'MPTO_working_3-way'!G100)</f>
        <v>3.0830457683800958</v>
      </c>
      <c r="K101" s="17">
        <f>IF(OR($A101="",$B101="",$C101=""),"",'OddsRatio_working_3-way'!H100)</f>
        <v>2.6048518018432465</v>
      </c>
      <c r="L101" s="21">
        <f>IF(OR($A101="",$B101="",$C101=""),"",'OddsRatio_working_3-way'!I100)</f>
        <v>3.4289648892762661</v>
      </c>
      <c r="M101" s="22">
        <f>IF(OR($A101="",$B101="",$C101=""),"",'OddsRatio_working_3-way'!J100)</f>
        <v>3.0819699050939429</v>
      </c>
      <c r="N101" s="23">
        <f t="shared" si="29"/>
        <v>38.24461548412134</v>
      </c>
      <c r="O101" s="24">
        <f t="shared" si="30"/>
        <v>29.273656296487939</v>
      </c>
      <c r="P101" s="24">
        <f t="shared" si="31"/>
        <v>32.481728219390725</v>
      </c>
      <c r="Q101" t="s">
        <v>130</v>
      </c>
      <c r="R101" t="s">
        <v>392</v>
      </c>
      <c r="S101" t="s">
        <v>440</v>
      </c>
      <c r="T101" s="35">
        <v>100</v>
      </c>
      <c r="U101" s="35">
        <f t="shared" si="32"/>
        <v>67.532467532467535</v>
      </c>
      <c r="V101" s="35">
        <f t="shared" si="33"/>
        <v>68.35443037974683</v>
      </c>
      <c r="W101" s="35">
        <f t="shared" si="34"/>
        <v>58.677685950413228</v>
      </c>
      <c r="X101" s="35">
        <f t="shared" si="35"/>
        <v>72.967883669839935</v>
      </c>
      <c r="Y101" s="35">
        <f t="shared" si="36"/>
        <v>73.789846517119244</v>
      </c>
      <c r="Z101" s="35">
        <f t="shared" si="37"/>
        <v>64.11310208778562</v>
      </c>
      <c r="AA101" s="35">
        <f t="shared" si="38"/>
        <v>-5.4354161373723997</v>
      </c>
      <c r="AB101" s="35">
        <f t="shared" si="39"/>
        <v>-5.4354161373724139</v>
      </c>
      <c r="AC101" s="35">
        <f t="shared" si="40"/>
        <v>-5.4354161373723926</v>
      </c>
      <c r="AF101">
        <v>2.1800000000000002</v>
      </c>
      <c r="AG101">
        <v>1.67</v>
      </c>
      <c r="AJ101" t="s">
        <v>165</v>
      </c>
    </row>
    <row r="102" spans="1:36" ht="15" x14ac:dyDescent="0.25">
      <c r="A102">
        <v>3.08</v>
      </c>
      <c r="B102">
        <v>3.16</v>
      </c>
      <c r="C102">
        <v>2.42</v>
      </c>
      <c r="D102" s="20">
        <f t="shared" si="28"/>
        <v>5.4354161373723953E-2</v>
      </c>
      <c r="E102" s="17">
        <f>IF(OR($A102="",$B102="",$C102=""),"",A102*'MPTO_working_3-way'!$I101)</f>
        <v>3.2474108170310698</v>
      </c>
      <c r="F102" s="21">
        <f>IF(OR($A102="",$B102="",$C102=""),"",B102*'MPTO_working_3-way'!$I101)</f>
        <v>3.331759149940968</v>
      </c>
      <c r="G102" s="22">
        <f>IF(OR($A102="",$B102="",$C102=""),"",C102*'MPTO_working_3-way'!$I101)</f>
        <v>2.5515370705244118</v>
      </c>
      <c r="H102" s="17">
        <f>IF(OR($A102="",$B102="",$C102=""),"",'MPTO_working_3-way'!E101)</f>
        <v>3.2620332152491138</v>
      </c>
      <c r="I102" s="21">
        <f>IF(OR($A102="",$B102="",$C102=""),"",'MPTO_working_3-way'!F101)</f>
        <v>3.3519068928666842</v>
      </c>
      <c r="J102" s="22">
        <f>IF(OR($A102="",$B102="",$C102=""),"",'MPTO_working_3-way'!G101)</f>
        <v>2.5309722239733707</v>
      </c>
      <c r="K102" s="17">
        <f>IF(OR($A102="",$B102="",$C102=""),"",'OddsRatio_working_3-way'!H101)</f>
        <v>3.2558478775446433</v>
      </c>
      <c r="L102" s="21">
        <f>IF(OR($A102="",$B102="",$C102=""),"",'OddsRatio_working_3-way'!I101)</f>
        <v>3.3426112574502072</v>
      </c>
      <c r="M102" s="22">
        <f>IF(OR($A102="",$B102="",$C102=""),"",'OddsRatio_working_3-way'!J101)</f>
        <v>2.5400499933237466</v>
      </c>
      <c r="N102" s="23">
        <f t="shared" si="29"/>
        <v>30.793763288447913</v>
      </c>
      <c r="O102" s="24">
        <f t="shared" si="30"/>
        <v>30.014174344436572</v>
      </c>
      <c r="P102" s="24">
        <f t="shared" si="31"/>
        <v>39.192062367115525</v>
      </c>
      <c r="Q102" t="s">
        <v>107</v>
      </c>
      <c r="R102" t="s">
        <v>400</v>
      </c>
      <c r="S102" t="s">
        <v>440</v>
      </c>
      <c r="T102" s="35">
        <v>100</v>
      </c>
      <c r="U102" s="35">
        <f t="shared" si="32"/>
        <v>56.896551724137922</v>
      </c>
      <c r="V102" s="35">
        <f t="shared" si="33"/>
        <v>68.652037617554868</v>
      </c>
      <c r="W102" s="35">
        <f t="shared" si="34"/>
        <v>69.040247678018574</v>
      </c>
      <c r="X102" s="35">
        <f t="shared" si="35"/>
        <v>62.307714704426573</v>
      </c>
      <c r="Y102" s="35">
        <f t="shared" si="36"/>
        <v>74.063200597843505</v>
      </c>
      <c r="Z102" s="35">
        <f t="shared" si="37"/>
        <v>74.451410658307211</v>
      </c>
      <c r="AA102" s="35">
        <f t="shared" si="38"/>
        <v>-5.4111629802886512</v>
      </c>
      <c r="AB102" s="35">
        <f t="shared" si="39"/>
        <v>-5.411162980288637</v>
      </c>
      <c r="AC102" s="35">
        <f t="shared" si="40"/>
        <v>-5.411162980288637</v>
      </c>
      <c r="AF102">
        <v>2.31</v>
      </c>
      <c r="AG102">
        <v>1.6</v>
      </c>
      <c r="AJ102" t="s">
        <v>165</v>
      </c>
    </row>
    <row r="103" spans="1:36" ht="15" x14ac:dyDescent="0.25">
      <c r="A103">
        <v>2.3199999999999998</v>
      </c>
      <c r="B103">
        <v>3.19</v>
      </c>
      <c r="C103">
        <v>3.23</v>
      </c>
      <c r="D103" s="20">
        <f t="shared" si="28"/>
        <v>5.4111629802886529E-2</v>
      </c>
      <c r="E103" s="17">
        <f>IF(OR($A103="",$B103="",$C103=""),"",A103*'MPTO_working_3-way'!$I102)</f>
        <v>2.4455389811426964</v>
      </c>
      <c r="F103" s="21">
        <f>IF(OR($A103="",$B103="",$C103=""),"",B103*'MPTO_working_3-way'!$I102)</f>
        <v>3.3626160990712082</v>
      </c>
      <c r="G103" s="22">
        <f>IF(OR($A103="",$B103="",$C103=""),"",C103*'MPTO_working_3-way'!$I102)</f>
        <v>3.4047805642633233</v>
      </c>
      <c r="H103" s="17">
        <f>IF(OR($A103="",$B103="",$C103=""),"",'MPTO_working_3-way'!E102)</f>
        <v>2.4213234948535978</v>
      </c>
      <c r="I103" s="21">
        <f>IF(OR($A103="",$B103="",$C103=""),"",'MPTO_working_3-way'!F102)</f>
        <v>3.384754364929456</v>
      </c>
      <c r="J103" s="22">
        <f>IF(OR($A103="",$B103="",$C103=""),"",'MPTO_working_3-way'!G102)</f>
        <v>3.429822079456752</v>
      </c>
      <c r="K103" s="17">
        <f>IF(OR($A103="",$B103="",$C103=""),"",'OddsRatio_working_3-way'!H102)</f>
        <v>2.4317250368359939</v>
      </c>
      <c r="L103" s="21">
        <f>IF(OR($A103="",$B103="",$C103=""),"",'OddsRatio_working_3-way'!I102)</f>
        <v>3.3753619929324441</v>
      </c>
      <c r="M103" s="22">
        <f>IF(OR($A103="",$B103="",$C103=""),"",'OddsRatio_working_3-way'!J102)</f>
        <v>3.4187476001092922</v>
      </c>
      <c r="N103" s="23">
        <f t="shared" si="29"/>
        <v>40.890781447807569</v>
      </c>
      <c r="O103" s="24">
        <f t="shared" si="30"/>
        <v>29.738750143860049</v>
      </c>
      <c r="P103" s="24">
        <f t="shared" si="31"/>
        <v>29.370468408332371</v>
      </c>
      <c r="Q103" t="s">
        <v>129</v>
      </c>
      <c r="R103" t="s">
        <v>391</v>
      </c>
      <c r="S103" t="s">
        <v>440</v>
      </c>
      <c r="T103" s="35">
        <v>100</v>
      </c>
      <c r="U103" s="35">
        <f t="shared" si="32"/>
        <v>66.101694915254228</v>
      </c>
      <c r="V103" s="35">
        <f t="shared" si="33"/>
        <v>70.414201183431956</v>
      </c>
      <c r="W103" s="35">
        <f t="shared" si="34"/>
        <v>57.983193277310924</v>
      </c>
      <c r="X103" s="35">
        <f t="shared" si="35"/>
        <v>71.602605539257127</v>
      </c>
      <c r="Y103" s="35">
        <f t="shared" si="36"/>
        <v>75.91511180743484</v>
      </c>
      <c r="Z103" s="35">
        <f t="shared" si="37"/>
        <v>63.484103901313802</v>
      </c>
      <c r="AA103" s="35">
        <f t="shared" si="38"/>
        <v>-5.5009106240028984</v>
      </c>
      <c r="AB103" s="35">
        <f t="shared" si="39"/>
        <v>-5.5009106240028842</v>
      </c>
      <c r="AC103" s="35">
        <f t="shared" si="40"/>
        <v>-5.5009106240028771</v>
      </c>
      <c r="AF103">
        <v>2.2400000000000002</v>
      </c>
      <c r="AG103">
        <v>1.64</v>
      </c>
      <c r="AJ103" t="s">
        <v>165</v>
      </c>
    </row>
    <row r="104" spans="1:36" ht="15" x14ac:dyDescent="0.25">
      <c r="A104">
        <v>2.95</v>
      </c>
      <c r="B104">
        <v>3.38</v>
      </c>
      <c r="C104">
        <v>2.38</v>
      </c>
      <c r="D104" s="20">
        <f t="shared" si="28"/>
        <v>5.500910624002886E-2</v>
      </c>
      <c r="E104" s="17">
        <f>IF(OR($A104="",$B104="",$C104=""),"",A104*'MPTO_working_3-way'!$I103)</f>
        <v>3.1122768634080855</v>
      </c>
      <c r="F104" s="21">
        <f>IF(OR($A104="",$B104="",$C104=""),"",B104*'MPTO_working_3-way'!$I103)</f>
        <v>3.5659307790912975</v>
      </c>
      <c r="G104" s="22">
        <f>IF(OR($A104="",$B104="",$C104=""),"",C104*'MPTO_working_3-way'!$I103)</f>
        <v>2.5109216728512687</v>
      </c>
      <c r="H104" s="17">
        <f>IF(OR($A104="",$B104="",$C104=""),"",'MPTO_working_3-way'!E103)</f>
        <v>3.1186974817524971</v>
      </c>
      <c r="I104" s="21">
        <f>IF(OR($A104="",$B104="",$C104=""),"",'MPTO_working_3-way'!F103)</f>
        <v>3.6033228765871126</v>
      </c>
      <c r="J104" s="22">
        <f>IF(OR($A104="",$B104="",$C104=""),"",'MPTO_working_3-way'!G103)</f>
        <v>2.4886040692711511</v>
      </c>
      <c r="K104" s="17">
        <f>IF(OR($A104="",$B104="",$C104=""),"",'OddsRatio_working_3-way'!H103)</f>
        <v>3.117460665138478</v>
      </c>
      <c r="L104" s="21">
        <f>IF(OR($A104="",$B104="",$C104=""),"",'OddsRatio_working_3-way'!I103)</f>
        <v>3.5843878887331169</v>
      </c>
      <c r="M104" s="22">
        <f>IF(OR($A104="",$B104="",$C104=""),"",'OddsRatio_working_3-way'!J103)</f>
        <v>2.4985106245595388</v>
      </c>
      <c r="N104" s="23">
        <f t="shared" si="29"/>
        <v>32.130817529676783</v>
      </c>
      <c r="O104" s="24">
        <f t="shared" si="30"/>
        <v>28.04316914572383</v>
      </c>
      <c r="P104" s="24">
        <f t="shared" si="31"/>
        <v>39.826013324599387</v>
      </c>
      <c r="Q104" t="s">
        <v>393</v>
      </c>
      <c r="R104" t="s">
        <v>127</v>
      </c>
      <c r="S104" t="s">
        <v>440</v>
      </c>
      <c r="T104" s="35">
        <v>100</v>
      </c>
      <c r="U104" s="35">
        <f t="shared" si="32"/>
        <v>79.423868312757207</v>
      </c>
      <c r="V104" s="35">
        <f t="shared" si="33"/>
        <v>74.619289340101517</v>
      </c>
      <c r="W104" s="35">
        <f t="shared" si="34"/>
        <v>39.393939393939398</v>
      </c>
      <c r="X104" s="35">
        <f t="shared" si="35"/>
        <v>85.986771265959078</v>
      </c>
      <c r="Y104" s="35">
        <f t="shared" si="36"/>
        <v>81.182192293303402</v>
      </c>
      <c r="Z104" s="35">
        <f t="shared" si="37"/>
        <v>45.956842347141269</v>
      </c>
      <c r="AA104" s="35">
        <f t="shared" si="38"/>
        <v>-6.5629029532018706</v>
      </c>
      <c r="AB104" s="35">
        <f t="shared" si="39"/>
        <v>-6.5629029532018848</v>
      </c>
      <c r="AC104" s="35">
        <f t="shared" si="40"/>
        <v>-6.5629029532018706</v>
      </c>
      <c r="AF104">
        <v>2.0299999999999998</v>
      </c>
      <c r="AG104">
        <v>1.78</v>
      </c>
      <c r="AJ104" t="s">
        <v>165</v>
      </c>
    </row>
    <row r="105" spans="1:36" ht="15" x14ac:dyDescent="0.25">
      <c r="A105">
        <v>4.8600000000000003</v>
      </c>
      <c r="B105">
        <v>3.94</v>
      </c>
      <c r="C105">
        <v>1.65</v>
      </c>
      <c r="D105" s="20">
        <f t="shared" si="28"/>
        <v>6.5629029532018768E-2</v>
      </c>
      <c r="E105" s="17">
        <f>IF(OR($A105="",$B105="",$C105=""),"",A105*'MPTO_working_3-way'!$I104)</f>
        <v>5.1789570835256118</v>
      </c>
      <c r="F105" s="21">
        <f>IF(OR($A105="",$B105="",$C105=""),"",B105*'MPTO_working_3-way'!$I104)</f>
        <v>4.1985783763561537</v>
      </c>
      <c r="G105" s="22">
        <f>IF(OR($A105="",$B105="",$C105=""),"",C105*'MPTO_working_3-way'!$I104)</f>
        <v>1.758287898727831</v>
      </c>
      <c r="H105" s="17">
        <f>IF(OR($A105="",$B105="",$C105=""),"",'MPTO_working_3-way'!E104)</f>
        <v>5.4381822500524981</v>
      </c>
      <c r="I105" s="21">
        <f>IF(OR($A105="",$B105="",$C105=""),"",'MPTO_working_3-way'!F104)</f>
        <v>4.3116315630023658</v>
      </c>
      <c r="J105" s="22">
        <f>IF(OR($A105="",$B105="",$C105=""),"",'MPTO_working_3-way'!G104)</f>
        <v>1.7117886658987647</v>
      </c>
      <c r="K105" s="17">
        <f>IF(OR($A105="",$B105="",$C105=""),"",'OddsRatio_working_3-way'!H104)</f>
        <v>5.3195093930461077</v>
      </c>
      <c r="L105" s="21">
        <f>IF(OR($A105="",$B105="",$C105=""),"",'OddsRatio_working_3-way'!I104)</f>
        <v>4.2899890195739792</v>
      </c>
      <c r="M105" s="22">
        <f>IF(OR($A105="",$B105="",$C105=""),"",'OddsRatio_working_3-way'!J104)</f>
        <v>1.7273785247357432</v>
      </c>
      <c r="N105" s="23">
        <f t="shared" si="29"/>
        <v>19.308906868161241</v>
      </c>
      <c r="O105" s="24">
        <f t="shared" si="30"/>
        <v>23.817585629254733</v>
      </c>
      <c r="P105" s="24">
        <f t="shared" si="31"/>
        <v>56.873507502584033</v>
      </c>
      <c r="Q105" t="s">
        <v>135</v>
      </c>
      <c r="R105" t="s">
        <v>131</v>
      </c>
      <c r="S105" t="s">
        <v>440</v>
      </c>
      <c r="T105" s="35">
        <v>100</v>
      </c>
      <c r="U105" s="35">
        <f t="shared" si="32"/>
        <v>25.925925925925924</v>
      </c>
      <c r="V105" s="35">
        <f t="shared" si="33"/>
        <v>79.550102249488745</v>
      </c>
      <c r="W105" s="35">
        <f t="shared" si="34"/>
        <v>88.151658767772517</v>
      </c>
      <c r="X105" s="35">
        <f t="shared" si="35"/>
        <v>32.298238982738738</v>
      </c>
      <c r="Y105" s="35">
        <f t="shared" si="36"/>
        <v>85.922415306301559</v>
      </c>
      <c r="Z105" s="35">
        <f t="shared" si="37"/>
        <v>94.523971824585317</v>
      </c>
      <c r="AA105" s="35">
        <f t="shared" si="38"/>
        <v>-6.3723130568128141</v>
      </c>
      <c r="AB105" s="35">
        <f t="shared" si="39"/>
        <v>-6.3723130568128141</v>
      </c>
      <c r="AC105" s="35">
        <f t="shared" si="40"/>
        <v>-6.3723130568127999</v>
      </c>
      <c r="AF105">
        <v>1.75</v>
      </c>
      <c r="AG105">
        <v>2.06</v>
      </c>
      <c r="AJ105" t="s">
        <v>167</v>
      </c>
    </row>
    <row r="106" spans="1:36" ht="15" x14ac:dyDescent="0.25">
      <c r="A106">
        <v>1.35</v>
      </c>
      <c r="B106">
        <v>4.8899999999999997</v>
      </c>
      <c r="C106">
        <v>8.44</v>
      </c>
      <c r="D106" s="20">
        <f t="shared" si="28"/>
        <v>6.3723130568128061E-2</v>
      </c>
      <c r="E106" s="17">
        <f>IF(OR($A106="",$B106="",$C106=""),"",A106*'MPTO_working_3-way'!$I105)</f>
        <v>1.436026226266973</v>
      </c>
      <c r="F106" s="21">
        <f>IF(OR($A106="",$B106="",$C106=""),"",B106*'MPTO_working_3-way'!$I105)</f>
        <v>5.2016061084781455</v>
      </c>
      <c r="G106" s="22">
        <f>IF(OR($A106="",$B106="",$C106=""),"",C106*'MPTO_working_3-way'!$I105)</f>
        <v>8.9778232219950009</v>
      </c>
      <c r="H106" s="17">
        <f>IF(OR($A106="",$B106="",$C106=""),"",'MPTO_working_3-way'!E105)</f>
        <v>1.3898546502055973</v>
      </c>
      <c r="I106" s="21">
        <f>IF(OR($A106="",$B106="",$C106=""),"",'MPTO_working_3-way'!F105)</f>
        <v>5.4567896639936055</v>
      </c>
      <c r="J106" s="22">
        <f>IF(OR($A106="",$B106="",$C106=""),"",'MPTO_working_3-way'!G105)</f>
        <v>10.283583301648939</v>
      </c>
      <c r="K106" s="17">
        <f>IF(OR($A106="",$B106="",$C106=""),"",'OddsRatio_working_3-way'!H105)</f>
        <v>1.4028213574195634</v>
      </c>
      <c r="L106" s="21">
        <f>IF(OR($A106="",$B106="",$C106=""),"",'OddsRatio_working_3-way'!I105)</f>
        <v>5.4770716581774304</v>
      </c>
      <c r="M106" s="22">
        <f>IF(OR($A106="",$B106="",$C106=""),"",'OddsRatio_working_3-way'!J105)</f>
        <v>9.5628311405758559</v>
      </c>
      <c r="N106" s="23">
        <f t="shared" si="29"/>
        <v>69.636611205879817</v>
      </c>
      <c r="O106" s="24">
        <f t="shared" si="30"/>
        <v>19.224831314506702</v>
      </c>
      <c r="P106" s="24">
        <f t="shared" si="31"/>
        <v>11.138557479613478</v>
      </c>
      <c r="Q106" t="s">
        <v>140</v>
      </c>
      <c r="R106" t="s">
        <v>137</v>
      </c>
      <c r="S106" t="s">
        <v>440</v>
      </c>
      <c r="T106" s="35">
        <v>100</v>
      </c>
      <c r="U106" s="35">
        <f t="shared" si="32"/>
        <v>52.153110047846894</v>
      </c>
      <c r="V106" s="35">
        <f t="shared" si="33"/>
        <v>71.751412429378533</v>
      </c>
      <c r="W106" s="35">
        <f t="shared" si="34"/>
        <v>69.6048632218845</v>
      </c>
      <c r="X106" s="35">
        <f t="shared" si="35"/>
        <v>58.643724348736967</v>
      </c>
      <c r="Y106" s="35">
        <f t="shared" si="36"/>
        <v>78.242026730268606</v>
      </c>
      <c r="Z106" s="35">
        <f t="shared" si="37"/>
        <v>76.095477522774587</v>
      </c>
      <c r="AA106" s="35">
        <f t="shared" si="38"/>
        <v>-6.4906143008900727</v>
      </c>
      <c r="AB106" s="35">
        <f t="shared" si="39"/>
        <v>-6.4906143008900727</v>
      </c>
      <c r="AC106" s="35">
        <f t="shared" si="40"/>
        <v>-6.490614300890087</v>
      </c>
      <c r="AF106">
        <v>1.77</v>
      </c>
      <c r="AG106">
        <v>2.0299999999999998</v>
      </c>
      <c r="AJ106" t="s">
        <v>167</v>
      </c>
    </row>
    <row r="107" spans="1:36" ht="15" x14ac:dyDescent="0.25">
      <c r="A107">
        <v>2.09</v>
      </c>
      <c r="B107">
        <v>3.54</v>
      </c>
      <c r="C107">
        <v>3.29</v>
      </c>
      <c r="D107" s="20">
        <f t="shared" si="28"/>
        <v>6.4906143008900852E-2</v>
      </c>
      <c r="E107" s="17">
        <f>IF(OR($A107="",$B107="",$C107=""),"",A107*'MPTO_working_3-way'!$I106)</f>
        <v>2.2256538388886025</v>
      </c>
      <c r="F107" s="21">
        <f>IF(OR($A107="",$B107="",$C107=""),"",B107*'MPTO_working_3-way'!$I106)</f>
        <v>3.7697677462515089</v>
      </c>
      <c r="G107" s="22">
        <f>IF(OR($A107="",$B107="",$C107=""),"",C107*'MPTO_working_3-way'!$I106)</f>
        <v>3.503541210499284</v>
      </c>
      <c r="H107" s="17">
        <f>IF(OR($A107="",$B107="",$C107=""),"",'MPTO_working_3-way'!E106)</f>
        <v>2.188981235971553</v>
      </c>
      <c r="I107" s="21">
        <f>IF(OR($A107="",$B107="",$C107=""),"",'MPTO_working_3-way'!F106)</f>
        <v>3.8336135844313177</v>
      </c>
      <c r="J107" s="22">
        <f>IF(OR($A107="",$B107="",$C107=""),"",'MPTO_working_3-way'!G106)</f>
        <v>3.5421302612440679</v>
      </c>
      <c r="K107" s="17">
        <f>IF(OR($A107="",$B107="",$C107=""),"",'OddsRatio_working_3-way'!H106)</f>
        <v>2.2036517271261982</v>
      </c>
      <c r="L107" s="21">
        <f>IF(OR($A107="",$B107="",$C107=""),"",'OddsRatio_working_3-way'!I106)</f>
        <v>3.8048398044959115</v>
      </c>
      <c r="M107" s="22">
        <f>IF(OR($A107="",$B107="",$C107=""),"",'OddsRatio_working_3-way'!J106)</f>
        <v>3.5287728946045815</v>
      </c>
      <c r="N107" s="23">
        <f t="shared" si="29"/>
        <v>44.930616905787907</v>
      </c>
      <c r="O107" s="24">
        <f t="shared" si="30"/>
        <v>26.526833144942575</v>
      </c>
      <c r="P107" s="24">
        <f t="shared" si="31"/>
        <v>28.542549949269517</v>
      </c>
      <c r="Q107" t="s">
        <v>138</v>
      </c>
      <c r="R107" t="s">
        <v>133</v>
      </c>
      <c r="S107" t="s">
        <v>440</v>
      </c>
      <c r="T107" s="35">
        <v>100</v>
      </c>
      <c r="U107" s="35">
        <f t="shared" si="32"/>
        <v>55.156950672645742</v>
      </c>
      <c r="V107" s="35">
        <f t="shared" si="33"/>
        <v>71.590909090909093</v>
      </c>
      <c r="W107" s="35">
        <f t="shared" si="34"/>
        <v>66.777408637873762</v>
      </c>
      <c r="X107" s="35">
        <f t="shared" si="35"/>
        <v>61.631682271217159</v>
      </c>
      <c r="Y107" s="35">
        <f t="shared" si="36"/>
        <v>78.065640689480503</v>
      </c>
      <c r="Z107" s="35">
        <f t="shared" si="37"/>
        <v>73.252140236445172</v>
      </c>
      <c r="AA107" s="35">
        <f t="shared" si="38"/>
        <v>-6.4747315985714167</v>
      </c>
      <c r="AB107" s="35">
        <f t="shared" si="39"/>
        <v>-6.4747315985714096</v>
      </c>
      <c r="AC107" s="35">
        <f t="shared" si="40"/>
        <v>-6.4747315985714096</v>
      </c>
      <c r="AF107">
        <v>1.83</v>
      </c>
      <c r="AG107">
        <v>2</v>
      </c>
      <c r="AJ107" t="s">
        <v>167</v>
      </c>
    </row>
    <row r="108" spans="1:36" s="35" customFormat="1" ht="15" x14ac:dyDescent="0.25">
      <c r="A108">
        <v>2.23</v>
      </c>
      <c r="B108">
        <v>3.52</v>
      </c>
      <c r="C108">
        <v>3.01</v>
      </c>
      <c r="D108" s="20">
        <f t="shared" si="28"/>
        <v>6.4747315985714149E-2</v>
      </c>
      <c r="E108" s="17">
        <f>IF(OR($A108="",$B108="",$C108=""),"",A108*'MPTO_working_3-way'!$I107)</f>
        <v>2.3743865146481427</v>
      </c>
      <c r="F108" s="21">
        <f>IF(OR($A108="",$B108="",$C108=""),"",B108*'MPTO_working_3-way'!$I107)</f>
        <v>3.747910552269714</v>
      </c>
      <c r="G108" s="22">
        <f>IF(OR($A108="",$B108="",$C108=""),"",C108*'MPTO_working_3-way'!$I107)</f>
        <v>3.2048894211169991</v>
      </c>
      <c r="H108" s="17">
        <f>IF(OR($A108="",$B108="",$C108=""),"",'MPTO_working_3-way'!E107)</f>
        <v>2.342754029674182</v>
      </c>
      <c r="I108" s="21">
        <f>IF(OR($A108="",$B108="",$C108=""),"",'MPTO_working_3-way'!F107)</f>
        <v>3.8094008866294886</v>
      </c>
      <c r="J108" s="22">
        <f>IF(OR($A108="",$B108="",$C108=""),"",'MPTO_working_3-way'!G107)</f>
        <v>3.2191244323764807</v>
      </c>
      <c r="K108" s="17">
        <f>IF(OR($A108="",$B108="",$C108=""),"",'OddsRatio_working_3-way'!H107)</f>
        <v>2.3561722895032013</v>
      </c>
      <c r="L108" s="21">
        <f>IF(OR($A108="",$B108="",$C108=""),"",'OddsRatio_working_3-way'!I107)</f>
        <v>3.7784993248358272</v>
      </c>
      <c r="M108" s="22">
        <f>IF(OR($A108="",$B108="",$C108=""),"",'OddsRatio_working_3-way'!J107)</f>
        <v>3.2161839852857192</v>
      </c>
      <c r="N108" s="23">
        <f t="shared" si="29"/>
        <v>42.116142162649908</v>
      </c>
      <c r="O108" s="24">
        <f t="shared" si="30"/>
        <v>26.68153324508787</v>
      </c>
      <c r="P108" s="24">
        <f t="shared" si="31"/>
        <v>31.202324592262226</v>
      </c>
      <c r="Q108" t="s">
        <v>139</v>
      </c>
      <c r="R108" t="s">
        <v>132</v>
      </c>
      <c r="S108" t="s">
        <v>440</v>
      </c>
      <c r="T108" s="35">
        <v>100</v>
      </c>
      <c r="U108" s="35">
        <f t="shared" si="32"/>
        <v>46.808510638297875</v>
      </c>
      <c r="V108" s="35">
        <f t="shared" si="33"/>
        <v>73.262032085561486</v>
      </c>
      <c r="W108" s="35">
        <f t="shared" si="34"/>
        <v>73.544973544973558</v>
      </c>
      <c r="X108" s="35">
        <f t="shared" si="35"/>
        <v>53.192994369464962</v>
      </c>
      <c r="Y108" s="35">
        <f t="shared" si="36"/>
        <v>79.646515816728595</v>
      </c>
      <c r="Z108" s="35">
        <f t="shared" si="37"/>
        <v>79.929457276140624</v>
      </c>
      <c r="AA108" s="35">
        <f t="shared" si="38"/>
        <v>-6.3844837311670872</v>
      </c>
      <c r="AB108" s="35">
        <f t="shared" si="39"/>
        <v>-6.3844837311671085</v>
      </c>
      <c r="AC108" s="35">
        <f t="shared" si="40"/>
        <v>-6.3844837311670659</v>
      </c>
      <c r="AD108" s="36"/>
      <c r="AE108" s="36"/>
      <c r="AF108">
        <v>1.92</v>
      </c>
      <c r="AG108">
        <v>1.9</v>
      </c>
      <c r="AH108" s="36"/>
      <c r="AI108" s="36"/>
      <c r="AJ108" t="s">
        <v>167</v>
      </c>
    </row>
    <row r="109" spans="1:36" ht="15" x14ac:dyDescent="0.25">
      <c r="A109">
        <v>1.88</v>
      </c>
      <c r="B109">
        <v>3.74</v>
      </c>
      <c r="C109">
        <v>3.78</v>
      </c>
      <c r="D109" s="20">
        <f t="shared" si="28"/>
        <v>6.3844837311670899E-2</v>
      </c>
      <c r="E109" s="17">
        <f>IF(OR($A109="",$B109="",$C109=""),"",A109*'MPTO_working_3-way'!$I108)</f>
        <v>2.0000282941459413</v>
      </c>
      <c r="F109" s="21">
        <f>IF(OR($A109="",$B109="",$C109=""),"",B109*'MPTO_working_3-way'!$I108)</f>
        <v>3.9787796915456495</v>
      </c>
      <c r="G109" s="22">
        <f>IF(OR($A109="",$B109="",$C109=""),"",C109*'MPTO_working_3-way'!$I108)</f>
        <v>4.0213334850381157</v>
      </c>
      <c r="H109" s="17">
        <f>IF(OR($A109="",$B109="",$C109=""),"",'MPTO_working_3-way'!E108)</f>
        <v>1.9583525728866324</v>
      </c>
      <c r="I109" s="21">
        <f>IF(OR($A109="",$B109="",$C109=""),"",'MPTO_working_3-way'!F108)</f>
        <v>4.0634207874128752</v>
      </c>
      <c r="J109" s="22">
        <f>IF(OR($A109="",$B109="",$C109=""),"",'MPTO_working_3-way'!G108)</f>
        <v>4.1106817146967405</v>
      </c>
      <c r="K109" s="17">
        <f>IF(OR($A109="",$B109="",$C109=""),"",'OddsRatio_working_3-way'!H108)</f>
        <v>1.9737503803062004</v>
      </c>
      <c r="L109" s="21">
        <f>IF(OR($A109="",$B109="",$C109=""),"",'OddsRatio_working_3-way'!I108)</f>
        <v>4.0319045932261242</v>
      </c>
      <c r="M109" s="22">
        <f>IF(OR($A109="",$B109="",$C109=""),"",'OddsRatio_working_3-way'!J108)</f>
        <v>4.0761659741491334</v>
      </c>
      <c r="N109" s="23">
        <f t="shared" si="29"/>
        <v>49.999292656358307</v>
      </c>
      <c r="O109" s="24">
        <f t="shared" si="30"/>
        <v>25.133334276458186</v>
      </c>
      <c r="P109" s="24">
        <f t="shared" si="31"/>
        <v>24.8673730671835</v>
      </c>
      <c r="Q109" t="s">
        <v>134</v>
      </c>
      <c r="R109" t="s">
        <v>136</v>
      </c>
      <c r="S109" t="s">
        <v>440</v>
      </c>
      <c r="T109" s="35">
        <v>100</v>
      </c>
      <c r="U109" s="35">
        <f t="shared" si="32"/>
        <v>65.03496503496504</v>
      </c>
      <c r="V109" s="35">
        <f t="shared" si="33"/>
        <v>70.930232558139537</v>
      </c>
      <c r="W109" s="35">
        <f t="shared" si="34"/>
        <v>57.627118644067799</v>
      </c>
      <c r="X109" s="35">
        <f t="shared" si="35"/>
        <v>71.442648797792671</v>
      </c>
      <c r="Y109" s="35">
        <f t="shared" si="36"/>
        <v>77.337916320967182</v>
      </c>
      <c r="Z109" s="35">
        <f t="shared" si="37"/>
        <v>64.034802406895437</v>
      </c>
      <c r="AA109" s="35">
        <f t="shared" si="38"/>
        <v>-6.4076837628276309</v>
      </c>
      <c r="AB109" s="35">
        <f t="shared" si="39"/>
        <v>-6.4076837628276451</v>
      </c>
      <c r="AC109" s="35">
        <f t="shared" si="40"/>
        <v>-6.407683762827638</v>
      </c>
      <c r="AF109">
        <v>1.83</v>
      </c>
      <c r="AG109">
        <v>2</v>
      </c>
      <c r="AJ109" t="s">
        <v>167</v>
      </c>
    </row>
    <row r="110" spans="1:36" ht="15" x14ac:dyDescent="0.25">
      <c r="A110">
        <v>2.86</v>
      </c>
      <c r="B110">
        <v>3.44</v>
      </c>
      <c r="C110">
        <v>2.36</v>
      </c>
      <c r="D110" s="20">
        <f t="shared" si="28"/>
        <v>6.4076837628276317E-2</v>
      </c>
      <c r="E110" s="17">
        <f>IF(OR($A110="",$B110="",$C110=""),"",A110*'MPTO_working_3-way'!$I109)</f>
        <v>3.0432597556168703</v>
      </c>
      <c r="F110" s="21">
        <f>IF(OR($A110="",$B110="",$C110=""),"",B110*'MPTO_working_3-way'!$I109)</f>
        <v>3.6604243214412704</v>
      </c>
      <c r="G110" s="22">
        <f>IF(OR($A110="",$B110="",$C110=""),"",C110*'MPTO_working_3-way'!$I109)</f>
        <v>2.5112213368027319</v>
      </c>
      <c r="H110" s="17">
        <f>IF(OR($A110="",$B110="",$C110=""),"",'MPTO_working_3-way'!E109)</f>
        <v>3.0460742757907493</v>
      </c>
      <c r="I110" s="21">
        <f>IF(OR($A110="",$B110="",$C110=""),"",'MPTO_working_3-way'!F109)</f>
        <v>3.7127969134307381</v>
      </c>
      <c r="J110" s="22">
        <f>IF(OR($A110="",$B110="",$C110=""),"",'MPTO_working_3-way'!G109)</f>
        <v>2.4852755643900775</v>
      </c>
      <c r="K110" s="17">
        <f>IF(OR($A110="",$B110="",$C110=""),"",'OddsRatio_working_3-way'!H109)</f>
        <v>3.0471953463843269</v>
      </c>
      <c r="L110" s="21">
        <f>IF(OR($A110="",$B110="",$C110=""),"",'OddsRatio_working_3-way'!I109)</f>
        <v>3.6855680888052467</v>
      </c>
      <c r="M110" s="22">
        <f>IF(OR($A110="",$B110="",$C110=""),"",'OddsRatio_working_3-way'!J109)</f>
        <v>2.4968740167111205</v>
      </c>
      <c r="N110" s="23">
        <f t="shared" si="29"/>
        <v>32.85950199138685</v>
      </c>
      <c r="O110" s="24">
        <f t="shared" si="30"/>
        <v>27.319237120746042</v>
      </c>
      <c r="P110" s="24">
        <f t="shared" si="31"/>
        <v>39.821260887867119</v>
      </c>
      <c r="Q110" t="s">
        <v>101</v>
      </c>
      <c r="R110" t="s">
        <v>143</v>
      </c>
      <c r="S110" t="s">
        <v>440</v>
      </c>
      <c r="T110" s="35">
        <v>100</v>
      </c>
      <c r="U110" s="35">
        <f t="shared" si="32"/>
        <v>47.089947089947096</v>
      </c>
      <c r="V110" s="35">
        <f t="shared" si="33"/>
        <v>72.067039106145245</v>
      </c>
      <c r="W110" s="35">
        <f t="shared" si="34"/>
        <v>74.293059125964007</v>
      </c>
      <c r="X110" s="35">
        <f t="shared" si="35"/>
        <v>53.639901767890727</v>
      </c>
      <c r="Y110" s="35">
        <f t="shared" si="36"/>
        <v>78.616993784088905</v>
      </c>
      <c r="Z110" s="35">
        <f t="shared" si="37"/>
        <v>80.843013803907667</v>
      </c>
      <c r="AA110" s="35">
        <f t="shared" si="38"/>
        <v>-6.5499546779436315</v>
      </c>
      <c r="AB110" s="35">
        <f t="shared" si="39"/>
        <v>-6.5499546779436599</v>
      </c>
      <c r="AC110" s="35">
        <f t="shared" si="40"/>
        <v>-6.5499546779436599</v>
      </c>
      <c r="AF110">
        <v>2.0299999999999998</v>
      </c>
      <c r="AG110">
        <v>1.81</v>
      </c>
      <c r="AJ110" t="s">
        <v>100</v>
      </c>
    </row>
    <row r="111" spans="1:36" ht="15" x14ac:dyDescent="0.25">
      <c r="A111">
        <v>1.89</v>
      </c>
      <c r="B111">
        <v>3.58</v>
      </c>
      <c r="C111">
        <v>3.89</v>
      </c>
      <c r="D111" s="20">
        <f t="shared" si="28"/>
        <v>6.5499546779436368E-2</v>
      </c>
      <c r="E111" s="17">
        <f>IF(OR($A111="",$B111="",$C111=""),"",A111*'MPTO_working_3-way'!$I110)</f>
        <v>2.0137941434131346</v>
      </c>
      <c r="F111" s="21">
        <f>IF(OR($A111="",$B111="",$C111=""),"",B111*'MPTO_working_3-way'!$I110)</f>
        <v>3.8144883774703824</v>
      </c>
      <c r="G111" s="22">
        <f>IF(OR($A111="",$B111="",$C111=""),"",C111*'MPTO_working_3-way'!$I110)</f>
        <v>4.1447932369720073</v>
      </c>
      <c r="H111" s="17">
        <f>IF(OR($A111="",$B111="",$C111=""),"",'MPTO_working_3-way'!E110)</f>
        <v>1.9713470741376187</v>
      </c>
      <c r="I111" s="21">
        <f>IF(OR($A111="",$B111="",$C111=""),"",'MPTO_working_3-way'!F110)</f>
        <v>3.8835490375470223</v>
      </c>
      <c r="J111" s="22">
        <f>IF(OR($A111="",$B111="",$C111=""),"",'MPTO_working_3-way'!G110)</f>
        <v>4.2510459165297503</v>
      </c>
      <c r="K111" s="17">
        <f>IF(OR($A111="",$B111="",$C111=""),"",'OddsRatio_working_3-way'!H110)</f>
        <v>1.9871142191272804</v>
      </c>
      <c r="L111" s="21">
        <f>IF(OR($A111="",$B111="",$C111=""),"",'OddsRatio_working_3-way'!I110)</f>
        <v>3.8615221183689705</v>
      </c>
      <c r="M111" s="22">
        <f>IF(OR($A111="",$B111="",$C111=""),"",'OddsRatio_working_3-way'!J110)</f>
        <v>4.2053484194133031</v>
      </c>
      <c r="N111" s="23">
        <f t="shared" si="29"/>
        <v>49.657508602399773</v>
      </c>
      <c r="O111" s="24">
        <f t="shared" si="30"/>
        <v>26.215835547076971</v>
      </c>
      <c r="P111" s="24">
        <f t="shared" si="31"/>
        <v>24.126655850523278</v>
      </c>
      <c r="Q111" t="s">
        <v>142</v>
      </c>
      <c r="R111" t="s">
        <v>98</v>
      </c>
      <c r="S111" t="s">
        <v>440</v>
      </c>
      <c r="T111" s="35">
        <v>100</v>
      </c>
      <c r="U111" s="35">
        <f t="shared" si="32"/>
        <v>40.476190476190474</v>
      </c>
      <c r="V111" s="35">
        <f t="shared" si="33"/>
        <v>74.683544303797461</v>
      </c>
      <c r="W111" s="35">
        <f t="shared" si="34"/>
        <v>78.632478632478637</v>
      </c>
      <c r="X111" s="35">
        <f t="shared" si="35"/>
        <v>46.683977063723894</v>
      </c>
      <c r="Y111" s="35">
        <f t="shared" si="36"/>
        <v>80.891330891330895</v>
      </c>
      <c r="Z111" s="35">
        <f t="shared" si="37"/>
        <v>84.840265220012043</v>
      </c>
      <c r="AA111" s="35">
        <f t="shared" si="38"/>
        <v>-6.2077865875334197</v>
      </c>
      <c r="AB111" s="35">
        <f t="shared" si="39"/>
        <v>-6.2077865875334339</v>
      </c>
      <c r="AC111" s="35">
        <f t="shared" si="40"/>
        <v>-6.2077865875334055</v>
      </c>
      <c r="AF111">
        <v>2.0499999999999998</v>
      </c>
      <c r="AG111">
        <v>1.76</v>
      </c>
      <c r="AJ111" t="s">
        <v>100</v>
      </c>
    </row>
    <row r="112" spans="1:36" ht="15" x14ac:dyDescent="0.25">
      <c r="A112">
        <v>1.68</v>
      </c>
      <c r="B112">
        <v>3.95</v>
      </c>
      <c r="C112">
        <v>4.68</v>
      </c>
      <c r="D112" s="20">
        <f t="shared" si="28"/>
        <v>6.2077865875334037E-2</v>
      </c>
      <c r="E112" s="17">
        <f>IF(OR($A112="",$B112="",$C112=""),"",A112*'MPTO_working_3-way'!$I111)</f>
        <v>1.7842908146705612</v>
      </c>
      <c r="F112" s="21">
        <f>IF(OR($A112="",$B112="",$C112=""),"",B112*'MPTO_working_3-way'!$I111)</f>
        <v>4.19520757020757</v>
      </c>
      <c r="G112" s="22">
        <f>IF(OR($A112="",$B112="",$C112=""),"",C112*'MPTO_working_3-way'!$I111)</f>
        <v>4.9705244122965633</v>
      </c>
      <c r="H112" s="17">
        <f>IF(OR($A112="",$B112="",$C112=""),"",'MPTO_working_3-way'!E111)</f>
        <v>1.740506272361259</v>
      </c>
      <c r="I112" s="21">
        <f>IF(OR($A112="",$B112="",$C112=""),"",'MPTO_working_3-way'!F111)</f>
        <v>4.3015945128369912</v>
      </c>
      <c r="J112" s="22">
        <f>IF(OR($A112="",$B112="",$C112=""),"",'MPTO_working_3-way'!G111)</f>
        <v>5.1818145414258421</v>
      </c>
      <c r="K112" s="17">
        <f>IF(OR($A112="",$B112="",$C112=""),"",'OddsRatio_working_3-way'!H111)</f>
        <v>1.7554167511908687</v>
      </c>
      <c r="L112" s="21">
        <f>IF(OR($A112="",$B112="",$C112=""),"",'OddsRatio_working_3-way'!I111)</f>
        <v>4.2771756117839157</v>
      </c>
      <c r="M112" s="22">
        <f>IF(OR($A112="",$B112="",$C112=""),"",'OddsRatio_working_3-way'!J111)</f>
        <v>5.0881377123270521</v>
      </c>
      <c r="N112" s="23">
        <f t="shared" si="29"/>
        <v>56.044675664859767</v>
      </c>
      <c r="O112" s="24">
        <f t="shared" si="30"/>
        <v>23.836722814421364</v>
      </c>
      <c r="P112" s="24">
        <f t="shared" si="31"/>
        <v>20.11860152071889</v>
      </c>
      <c r="Q112" t="s">
        <v>102</v>
      </c>
      <c r="R112" t="s">
        <v>99</v>
      </c>
      <c r="S112" t="s">
        <v>440</v>
      </c>
      <c r="T112" s="35">
        <v>100</v>
      </c>
      <c r="U112" s="35">
        <f t="shared" si="32"/>
        <v>56.896551724137922</v>
      </c>
      <c r="V112" s="35">
        <f t="shared" si="33"/>
        <v>71.590909090909093</v>
      </c>
      <c r="W112" s="35">
        <f t="shared" si="34"/>
        <v>65.156794425087099</v>
      </c>
      <c r="X112" s="35">
        <f t="shared" si="35"/>
        <v>63.2522964840038</v>
      </c>
      <c r="Y112" s="35">
        <f t="shared" si="36"/>
        <v>77.946653850774965</v>
      </c>
      <c r="Z112" s="35">
        <f t="shared" si="37"/>
        <v>71.512539184952985</v>
      </c>
      <c r="AA112" s="35">
        <f t="shared" si="38"/>
        <v>-6.3557447598658783</v>
      </c>
      <c r="AB112" s="35">
        <f t="shared" si="39"/>
        <v>-6.3557447598658712</v>
      </c>
      <c r="AC112" s="35">
        <f t="shared" si="40"/>
        <v>-6.3557447598658854</v>
      </c>
      <c r="AF112">
        <v>1.79</v>
      </c>
      <c r="AG112">
        <v>2.0099999999999998</v>
      </c>
      <c r="AJ112" t="s">
        <v>100</v>
      </c>
    </row>
    <row r="113" spans="1:36" s="35" customFormat="1" ht="15" x14ac:dyDescent="0.25">
      <c r="A113">
        <v>2.3199999999999998</v>
      </c>
      <c r="B113">
        <v>3.52</v>
      </c>
      <c r="C113">
        <v>2.87</v>
      </c>
      <c r="D113" s="20">
        <f t="shared" si="28"/>
        <v>6.3557447598658667E-2</v>
      </c>
      <c r="E113" s="17">
        <f>IF(OR($A113="",$B113="",$C113=""),"",A113*'MPTO_working_3-way'!$I112)</f>
        <v>2.4674532784288878</v>
      </c>
      <c r="F113" s="21">
        <f>IF(OR($A113="",$B113="",$C113=""),"",B113*'MPTO_working_3-way'!$I112)</f>
        <v>3.7437222155472787</v>
      </c>
      <c r="G113" s="22">
        <f>IF(OR($A113="",$B113="",$C113=""),"",C113*'MPTO_working_3-way'!$I112)</f>
        <v>3.0524098746081503</v>
      </c>
      <c r="H113" s="17">
        <f>IF(OR($A113="",$B113="",$C113=""),"",'MPTO_working_3-way'!E112)</f>
        <v>2.4399249790960842</v>
      </c>
      <c r="I113" s="21">
        <f>IF(OR($A113="",$B113="",$C113=""),"",'MPTO_working_3-way'!F112)</f>
        <v>3.8036539640004574</v>
      </c>
      <c r="J113" s="22">
        <f>IF(OR($A113="",$B113="",$C113=""),"",'MPTO_working_3-way'!G112)</f>
        <v>3.0558028729613693</v>
      </c>
      <c r="K113" s="17">
        <f>IF(OR($A113="",$B113="",$C113=""),"",'OddsRatio_working_3-way'!H112)</f>
        <v>2.4521322341431264</v>
      </c>
      <c r="L113" s="21">
        <f>IF(OR($A113="",$B113="",$C113=""),"",'OddsRatio_working_3-way'!I112)</f>
        <v>3.7722524470005157</v>
      </c>
      <c r="M113" s="22">
        <f>IF(OR($A113="",$B113="",$C113=""),"",'OddsRatio_working_3-way'!J112)</f>
        <v>3.0571873317027634</v>
      </c>
      <c r="N113" s="23">
        <f t="shared" si="29"/>
        <v>40.527616419012169</v>
      </c>
      <c r="O113" s="24">
        <f t="shared" si="30"/>
        <v>26.711383548894378</v>
      </c>
      <c r="P113" s="24">
        <f t="shared" si="31"/>
        <v>32.761000032093456</v>
      </c>
      <c r="Q113" t="s">
        <v>141</v>
      </c>
      <c r="R113" t="s">
        <v>109</v>
      </c>
      <c r="S113" t="s">
        <v>440</v>
      </c>
      <c r="T113" s="35">
        <v>100</v>
      </c>
      <c r="U113" s="35">
        <f t="shared" si="32"/>
        <v>56.709956709956707</v>
      </c>
      <c r="V113" s="35">
        <f t="shared" si="33"/>
        <v>69.879518072289159</v>
      </c>
      <c r="W113" s="35">
        <f t="shared" si="34"/>
        <v>69.6048632218845</v>
      </c>
      <c r="X113" s="35">
        <f t="shared" si="35"/>
        <v>60.515618705826348</v>
      </c>
      <c r="Y113" s="35">
        <f t="shared" si="36"/>
        <v>73.685180068158786</v>
      </c>
      <c r="Z113" s="35">
        <f t="shared" si="37"/>
        <v>73.410525217754127</v>
      </c>
      <c r="AA113" s="35">
        <f t="shared" si="38"/>
        <v>-3.8056619958696416</v>
      </c>
      <c r="AB113" s="35">
        <f t="shared" si="39"/>
        <v>-3.8056619958696274</v>
      </c>
      <c r="AC113" s="35">
        <f t="shared" si="40"/>
        <v>-3.8056619958696274</v>
      </c>
      <c r="AD113" s="36"/>
      <c r="AE113" s="36"/>
      <c r="AF113">
        <v>1.97</v>
      </c>
      <c r="AG113">
        <v>1.85</v>
      </c>
      <c r="AH113" s="36"/>
      <c r="AI113" s="36"/>
      <c r="AJ113" t="s">
        <v>100</v>
      </c>
    </row>
    <row r="114" spans="1:36" ht="15" x14ac:dyDescent="0.25">
      <c r="A114">
        <v>2.31</v>
      </c>
      <c r="B114">
        <v>3.32</v>
      </c>
      <c r="C114">
        <v>3.29</v>
      </c>
      <c r="D114" s="20">
        <f t="shared" si="28"/>
        <v>3.8056619958696247E-2</v>
      </c>
      <c r="E114" s="17">
        <f>IF(OR($A114="",$B114="",$C114=""),"",A114*'MPTO_working_3-way'!$I113)</f>
        <v>2.3979107921045886</v>
      </c>
      <c r="F114" s="21">
        <f>IF(OR($A114="",$B114="",$C114=""),"",B114*'MPTO_working_3-way'!$I113)</f>
        <v>3.4463479782628714</v>
      </c>
      <c r="G114" s="22">
        <f>IF(OR($A114="",$B114="",$C114=""),"",C114*'MPTO_working_3-way'!$I113)</f>
        <v>3.4152062796641105</v>
      </c>
      <c r="H114" s="17">
        <f>IF(OR($A114="",$B114="",$C114=""),"",'MPTO_working_3-way'!E113)</f>
        <v>2.3797347901331505</v>
      </c>
      <c r="I114" s="21">
        <f>IF(OR($A114="",$B114="",$C114=""),"",'MPTO_working_3-way'!F113)</f>
        <v>3.4659728890831949</v>
      </c>
      <c r="J114" s="22">
        <f>IF(OR($A114="",$B114="",$C114=""),"",'MPTO_working_3-way'!G113)</f>
        <v>3.4332898149112401</v>
      </c>
      <c r="K114" s="17">
        <f>IF(OR($A114="",$B114="",$C114=""),"",'OddsRatio_working_3-way'!H113)</f>
        <v>2.3875537050605136</v>
      </c>
      <c r="L114" s="21">
        <f>IF(OR($A114="",$B114="",$C114=""),"",'OddsRatio_working_3-way'!I113)</f>
        <v>3.4573470196491543</v>
      </c>
      <c r="M114" s="22">
        <f>IF(OR($A114="",$B114="",$C114=""),"",'OddsRatio_working_3-way'!J113)</f>
        <v>3.4255709806019667</v>
      </c>
      <c r="N114" s="23">
        <f t="shared" si="29"/>
        <v>41.702969238581396</v>
      </c>
      <c r="O114" s="24">
        <f t="shared" si="30"/>
        <v>29.01622257262742</v>
      </c>
      <c r="P114" s="24">
        <f t="shared" si="31"/>
        <v>29.280808188791198</v>
      </c>
      <c r="Q114" t="s">
        <v>145</v>
      </c>
      <c r="R114" t="s">
        <v>157</v>
      </c>
      <c r="S114" t="s">
        <v>440</v>
      </c>
      <c r="T114" s="35">
        <v>100</v>
      </c>
      <c r="U114" s="35">
        <f t="shared" si="32"/>
        <v>66.555183946488299</v>
      </c>
      <c r="V114" s="35">
        <f t="shared" si="33"/>
        <v>70.238095238095241</v>
      </c>
      <c r="W114" s="35">
        <f t="shared" si="34"/>
        <v>60.474308300395251</v>
      </c>
      <c r="X114" s="35">
        <f t="shared" si="35"/>
        <v>69.287596461509509</v>
      </c>
      <c r="Y114" s="35">
        <f t="shared" si="36"/>
        <v>72.970507753116451</v>
      </c>
      <c r="Z114" s="35">
        <f t="shared" si="37"/>
        <v>63.206720815416475</v>
      </c>
      <c r="AA114" s="35">
        <f t="shared" si="38"/>
        <v>-2.7324125150212097</v>
      </c>
      <c r="AB114" s="35">
        <f t="shared" si="39"/>
        <v>-2.7324125150212097</v>
      </c>
      <c r="AC114" s="35">
        <f t="shared" si="40"/>
        <v>-2.732412515021224</v>
      </c>
      <c r="AF114">
        <v>2.19</v>
      </c>
      <c r="AG114">
        <v>1.7</v>
      </c>
      <c r="AJ114" t="s">
        <v>166</v>
      </c>
    </row>
    <row r="115" spans="1:36" ht="15" x14ac:dyDescent="0.25">
      <c r="A115">
        <v>2.99</v>
      </c>
      <c r="B115">
        <v>3.36</v>
      </c>
      <c r="C115">
        <v>2.5299999999999998</v>
      </c>
      <c r="D115" s="20">
        <f t="shared" si="28"/>
        <v>2.7324125150212097E-2</v>
      </c>
      <c r="E115" s="17">
        <f>IF(OR($A115="",$B115="",$C115=""),"",A115*'MPTO_working_3-way'!$I114)</f>
        <v>3.0716991341991342</v>
      </c>
      <c r="F115" s="21">
        <f>IF(OR($A115="",$B115="",$C115=""),"",B115*'MPTO_working_3-way'!$I114)</f>
        <v>3.4518090605047127</v>
      </c>
      <c r="G115" s="22">
        <f>IF(OR($A115="",$B115="",$C115=""),"",C115*'MPTO_working_3-way'!$I114)</f>
        <v>2.5991300366300365</v>
      </c>
      <c r="H115" s="17">
        <f>IF(OR($A115="",$B115="",$C115=""),"",'MPTO_working_3-way'!E114)</f>
        <v>3.0737063834363676</v>
      </c>
      <c r="I115" s="21">
        <f>IF(OR($A115="",$B115="",$C115=""),"",'MPTO_working_3-way'!F114)</f>
        <v>3.466072279885918</v>
      </c>
      <c r="J115" s="22">
        <f>IF(OR($A115="",$B115="",$C115=""),"",'MPTO_working_3-way'!G114)</f>
        <v>2.5896747705834384</v>
      </c>
      <c r="K115" s="17">
        <f>IF(OR($A115="",$B115="",$C115=""),"",'OddsRatio_working_3-way'!H114)</f>
        <v>3.0733003912815704</v>
      </c>
      <c r="L115" s="21">
        <f>IF(OR($A115="",$B115="",$C115=""),"",'OddsRatio_working_3-way'!I114)</f>
        <v>3.458788403730908</v>
      </c>
      <c r="M115" s="22">
        <f>IF(OR($A115="",$B115="",$C115=""),"",'OddsRatio_working_3-way'!J114)</f>
        <v>2.5940450244526643</v>
      </c>
      <c r="N115" s="23">
        <f t="shared" si="29"/>
        <v>32.555271734343343</v>
      </c>
      <c r="O115" s="24">
        <f t="shared" si="30"/>
        <v>28.970316215978155</v>
      </c>
      <c r="P115" s="24">
        <f t="shared" si="31"/>
        <v>38.474412049678506</v>
      </c>
      <c r="Q115" t="s">
        <v>147</v>
      </c>
      <c r="R115" t="s">
        <v>155</v>
      </c>
      <c r="S115" t="s">
        <v>440</v>
      </c>
      <c r="T115" s="35">
        <v>100</v>
      </c>
      <c r="U115" s="35">
        <f t="shared" si="32"/>
        <v>61.685823754789276</v>
      </c>
      <c r="V115" s="35">
        <f t="shared" si="33"/>
        <v>69.696969696969703</v>
      </c>
      <c r="W115" s="35">
        <f t="shared" si="34"/>
        <v>65.870307167235495</v>
      </c>
      <c r="X115" s="35">
        <f t="shared" si="35"/>
        <v>64.432723135794802</v>
      </c>
      <c r="Y115" s="35">
        <f t="shared" si="36"/>
        <v>72.443869077975236</v>
      </c>
      <c r="Z115" s="35">
        <f t="shared" si="37"/>
        <v>68.617206548241043</v>
      </c>
      <c r="AA115" s="35">
        <f t="shared" si="38"/>
        <v>-2.7468993810055267</v>
      </c>
      <c r="AB115" s="35">
        <f t="shared" si="39"/>
        <v>-2.7468993810055338</v>
      </c>
      <c r="AC115" s="35">
        <f t="shared" si="40"/>
        <v>-2.746899381005548</v>
      </c>
      <c r="AF115">
        <v>2.04</v>
      </c>
      <c r="AG115">
        <v>1.86</v>
      </c>
      <c r="AJ115" t="s">
        <v>166</v>
      </c>
    </row>
    <row r="116" spans="1:36" ht="15" x14ac:dyDescent="0.25">
      <c r="A116">
        <v>2.61</v>
      </c>
      <c r="B116">
        <v>3.3</v>
      </c>
      <c r="C116">
        <v>2.93</v>
      </c>
      <c r="D116" s="20">
        <f t="shared" si="28"/>
        <v>2.7468993810055409E-2</v>
      </c>
      <c r="E116" s="17">
        <f>IF(OR($A116="",$B116="",$C116=""),"",A116*'MPTO_working_3-way'!$I115)</f>
        <v>2.6816940738442443</v>
      </c>
      <c r="F116" s="21">
        <f>IF(OR($A116="",$B116="",$C116=""),"",B116*'MPTO_working_3-way'!$I115)</f>
        <v>3.3906476795731826</v>
      </c>
      <c r="G116" s="22">
        <f>IF(OR($A116="",$B116="",$C116=""),"",C116*'MPTO_working_3-way'!$I115)</f>
        <v>3.0104841518634626</v>
      </c>
      <c r="H116" s="17">
        <f>IF(OR($A116="",$B116="",$C116=""),"",'MPTO_working_3-way'!E115)</f>
        <v>2.6739009507381386</v>
      </c>
      <c r="I116" s="21">
        <f>IF(OR($A116="",$B116="",$C116=""),"",'MPTO_working_3-way'!F115)</f>
        <v>3.4028192221654394</v>
      </c>
      <c r="J116" s="22">
        <f>IF(OR($A116="",$B116="",$C116=""),"",'MPTO_working_3-way'!G115)</f>
        <v>3.0107731751517854</v>
      </c>
      <c r="K116" s="17">
        <f>IF(OR($A116="",$B116="",$C116=""),"",'OddsRatio_working_3-way'!H115)</f>
        <v>2.6775871473173036</v>
      </c>
      <c r="L116" s="21">
        <f>IF(OR($A116="",$B116="",$C116=""),"",'OddsRatio_working_3-way'!I115)</f>
        <v>3.3965530675961486</v>
      </c>
      <c r="M116" s="22">
        <f>IF(OR($A116="",$B116="",$C116=""),"",'OddsRatio_working_3-way'!J115)</f>
        <v>3.011020617591551</v>
      </c>
      <c r="N116" s="23">
        <f t="shared" si="29"/>
        <v>37.289861276625288</v>
      </c>
      <c r="O116" s="24">
        <f t="shared" si="30"/>
        <v>29.492890282421818</v>
      </c>
      <c r="P116" s="24">
        <f t="shared" si="31"/>
        <v>33.217248440952893</v>
      </c>
      <c r="Q116" t="s">
        <v>149</v>
      </c>
      <c r="R116" t="s">
        <v>159</v>
      </c>
      <c r="S116" t="s">
        <v>440</v>
      </c>
      <c r="T116" s="35">
        <v>100</v>
      </c>
      <c r="U116" s="35">
        <f t="shared" si="32"/>
        <v>68.944099378881987</v>
      </c>
      <c r="V116" s="35">
        <f t="shared" si="33"/>
        <v>68.652037617554868</v>
      </c>
      <c r="W116" s="35">
        <f t="shared" si="34"/>
        <v>58.50622406639004</v>
      </c>
      <c r="X116" s="35">
        <f t="shared" si="35"/>
        <v>72.8417383160551</v>
      </c>
      <c r="Y116" s="35">
        <f t="shared" si="36"/>
        <v>72.549676554727967</v>
      </c>
      <c r="Z116" s="35">
        <f t="shared" si="37"/>
        <v>62.403863003563153</v>
      </c>
      <c r="AA116" s="35">
        <f t="shared" si="38"/>
        <v>-3.897638937173113</v>
      </c>
      <c r="AB116" s="35">
        <f t="shared" si="39"/>
        <v>-3.8976389371730988</v>
      </c>
      <c r="AC116" s="35">
        <f t="shared" si="40"/>
        <v>-3.897638937173113</v>
      </c>
      <c r="AF116">
        <v>2.21</v>
      </c>
      <c r="AG116">
        <v>1.72</v>
      </c>
      <c r="AJ116" t="s">
        <v>166</v>
      </c>
    </row>
    <row r="117" spans="1:36" ht="15" x14ac:dyDescent="0.25">
      <c r="A117">
        <v>3.22</v>
      </c>
      <c r="B117">
        <v>3.19</v>
      </c>
      <c r="C117">
        <v>2.41</v>
      </c>
      <c r="D117" s="20">
        <f t="shared" si="28"/>
        <v>3.8976389371731202E-2</v>
      </c>
      <c r="E117" s="17">
        <f>IF(OR($A117="",$B117="",$C117=""),"",A117*'MPTO_working_3-way'!$I116)</f>
        <v>3.3455039737769745</v>
      </c>
      <c r="F117" s="21">
        <f>IF(OR($A117="",$B117="",$C117=""),"",B117*'MPTO_working_3-way'!$I116)</f>
        <v>3.3143346820958226</v>
      </c>
      <c r="G117" s="22">
        <f>IF(OR($A117="",$B117="",$C117=""),"",C117*'MPTO_working_3-way'!$I116)</f>
        <v>2.5039330983858723</v>
      </c>
      <c r="H117" s="17">
        <f>IF(OR($A117="",$B117="",$C117=""),"",'MPTO_working_3-way'!E116)</f>
        <v>3.360589095227541</v>
      </c>
      <c r="I117" s="21">
        <f>IF(OR($A117="",$B117="",$C117=""),"",'MPTO_working_3-way'!F116)</f>
        <v>3.327925520545187</v>
      </c>
      <c r="J117" s="22">
        <f>IF(OR($A117="",$B117="",$C117=""),"",'MPTO_working_3-way'!G116)</f>
        <v>2.4878986770690701</v>
      </c>
      <c r="K117" s="17">
        <f>IF(OR($A117="",$B117="",$C117=""),"",'OddsRatio_working_3-way'!H116)</f>
        <v>3.3537932144069629</v>
      </c>
      <c r="L117" s="21">
        <f>IF(OR($A117="",$B117="",$C117=""),"",'OddsRatio_working_3-way'!I116)</f>
        <v>3.3219851979960588</v>
      </c>
      <c r="M117" s="22">
        <f>IF(OR($A117="",$B117="",$C117=""),"",'OddsRatio_working_3-way'!J116)</f>
        <v>2.494976771312531</v>
      </c>
      <c r="N117" s="23">
        <f t="shared" si="29"/>
        <v>29.890862717195631</v>
      </c>
      <c r="O117" s="24">
        <f t="shared" si="30"/>
        <v>30.171968009206871</v>
      </c>
      <c r="P117" s="24">
        <f t="shared" si="31"/>
        <v>39.937169273597483</v>
      </c>
      <c r="Q117" t="s">
        <v>150</v>
      </c>
      <c r="R117" t="s">
        <v>160</v>
      </c>
      <c r="S117" t="s">
        <v>440</v>
      </c>
      <c r="T117" s="35">
        <v>100</v>
      </c>
      <c r="U117" s="35">
        <f t="shared" si="32"/>
        <v>46.808510638297875</v>
      </c>
      <c r="V117" s="35">
        <f t="shared" si="33"/>
        <v>74.619289340101517</v>
      </c>
      <c r="W117" s="35">
        <f t="shared" si="34"/>
        <v>75.786924939467312</v>
      </c>
      <c r="X117" s="35">
        <f t="shared" si="35"/>
        <v>49.593785720431157</v>
      </c>
      <c r="Y117" s="35">
        <f t="shared" si="36"/>
        <v>77.404564422234813</v>
      </c>
      <c r="Z117" s="35">
        <f t="shared" si="37"/>
        <v>78.572200021600608</v>
      </c>
      <c r="AA117" s="35">
        <f t="shared" si="38"/>
        <v>-2.7852750821332819</v>
      </c>
      <c r="AB117" s="35">
        <f t="shared" si="39"/>
        <v>-2.7852750821332961</v>
      </c>
      <c r="AC117" s="35">
        <f t="shared" si="40"/>
        <v>-2.7852750821332961</v>
      </c>
      <c r="AF117">
        <v>2.41</v>
      </c>
      <c r="AG117">
        <v>1.59</v>
      </c>
      <c r="AJ117" t="s">
        <v>166</v>
      </c>
    </row>
    <row r="118" spans="1:36" ht="15" x14ac:dyDescent="0.25">
      <c r="A118">
        <v>1.88</v>
      </c>
      <c r="B118">
        <v>3.94</v>
      </c>
      <c r="C118">
        <v>4.13</v>
      </c>
      <c r="D118" s="20">
        <f t="shared" si="28"/>
        <v>2.7852750821332872E-2</v>
      </c>
      <c r="E118" s="17">
        <f>IF(OR($A118="",$B118="",$C118=""),"",A118*'MPTO_working_3-way'!$I117)</f>
        <v>1.9323631715441056</v>
      </c>
      <c r="F118" s="21">
        <f>IF(OR($A118="",$B118="",$C118=""),"",B118*'MPTO_working_3-way'!$I117)</f>
        <v>4.0497398382360519</v>
      </c>
      <c r="G118" s="22">
        <f>IF(OR($A118="",$B118="",$C118=""),"",C118*'MPTO_working_3-way'!$I117)</f>
        <v>4.2450318608921043</v>
      </c>
      <c r="H118" s="17">
        <f>IF(OR($A118="",$B118="",$C118=""),"",'MPTO_working_3-way'!E117)</f>
        <v>1.9133971816176849</v>
      </c>
      <c r="I118" s="21">
        <f>IF(OR($A118="",$B118="",$C118=""),"",'MPTO_working_3-way'!F117)</f>
        <v>4.0895972467703947</v>
      </c>
      <c r="J118" s="22">
        <f>IF(OR($A118="",$B118="",$C118=""),"",'MPTO_working_3-way'!G117)</f>
        <v>4.2946748118442999</v>
      </c>
      <c r="K118" s="17">
        <f>IF(OR($A118="",$B118="",$C118=""),"",'OddsRatio_working_3-way'!H117)</f>
        <v>1.9205721067998385</v>
      </c>
      <c r="L118" s="21">
        <f>IF(OR($A118="",$B118="",$C118=""),"",'OddsRatio_working_3-way'!I117)</f>
        <v>4.0755477204449164</v>
      </c>
      <c r="M118" s="22">
        <f>IF(OR($A118="",$B118="",$C118=""),"",'OddsRatio_working_3-way'!J117)</f>
        <v>4.2743076071403356</v>
      </c>
      <c r="N118" s="23">
        <f t="shared" si="29"/>
        <v>51.750106539285966</v>
      </c>
      <c r="O118" s="24">
        <f t="shared" si="30"/>
        <v>24.692944237019699</v>
      </c>
      <c r="P118" s="24">
        <f t="shared" si="31"/>
        <v>23.556949223694339</v>
      </c>
      <c r="Q118" t="s">
        <v>355</v>
      </c>
      <c r="R118" t="s">
        <v>359</v>
      </c>
      <c r="S118" t="s">
        <v>440</v>
      </c>
      <c r="T118" s="35">
        <v>100</v>
      </c>
      <c r="U118" s="35">
        <f t="shared" si="32"/>
        <v>60</v>
      </c>
      <c r="V118" s="35">
        <f t="shared" si="33"/>
        <v>70.930232558139537</v>
      </c>
      <c r="W118" s="35">
        <f t="shared" si="34"/>
        <v>66.329966329966325</v>
      </c>
      <c r="X118" s="35">
        <f t="shared" si="35"/>
        <v>62.739801111894131</v>
      </c>
      <c r="Y118" s="35">
        <f t="shared" si="36"/>
        <v>73.670033670033661</v>
      </c>
      <c r="Z118" s="35">
        <f t="shared" si="37"/>
        <v>69.069767441860463</v>
      </c>
      <c r="AA118" s="35">
        <f t="shared" si="38"/>
        <v>-2.7398011118941312</v>
      </c>
      <c r="AB118" s="35">
        <f t="shared" si="39"/>
        <v>-2.7398011118941241</v>
      </c>
      <c r="AC118" s="35">
        <f t="shared" si="40"/>
        <v>-2.7398011118941383</v>
      </c>
      <c r="AF118">
        <v>1.71</v>
      </c>
      <c r="AG118">
        <v>2.23</v>
      </c>
      <c r="AJ118" t="s">
        <v>386</v>
      </c>
    </row>
    <row r="119" spans="1:36" ht="15" x14ac:dyDescent="0.25">
      <c r="A119">
        <v>2.5</v>
      </c>
      <c r="B119">
        <v>3.44</v>
      </c>
      <c r="C119">
        <v>2.97</v>
      </c>
      <c r="D119" s="20">
        <f t="shared" si="28"/>
        <v>2.7398011118941357E-2</v>
      </c>
      <c r="E119" s="17">
        <f>IF(OR($A119="",$B119="",$C119=""),"",A119*'MPTO_working_3-way'!$I118)</f>
        <v>2.5684950277973533</v>
      </c>
      <c r="F119" s="21">
        <f>IF(OR($A119="",$B119="",$C119=""),"",B119*'MPTO_working_3-way'!$I118)</f>
        <v>3.5342491582491582</v>
      </c>
      <c r="G119" s="22">
        <f>IF(OR($A119="",$B119="",$C119=""),"",C119*'MPTO_working_3-way'!$I118)</f>
        <v>3.051372093023256</v>
      </c>
      <c r="H119" s="17">
        <f>IF(OR($A119="",$B119="",$C119=""),"",'MPTO_working_3-way'!E118)</f>
        <v>2.558412853164878</v>
      </c>
      <c r="I119" s="21">
        <f>IF(OR($A119="",$B119="",$C119=""),"",'MPTO_working_3-way'!F118)</f>
        <v>3.5515777374022028</v>
      </c>
      <c r="J119" s="22">
        <f>IF(OR($A119="",$B119="",$C119=""),"",'MPTO_working_3-way'!G118)</f>
        <v>3.0528043601246204</v>
      </c>
      <c r="K119" s="17">
        <f>IF(OR($A119="",$B119="",$C119=""),"",'OddsRatio_working_3-way'!H118)</f>
        <v>2.5630720465487729</v>
      </c>
      <c r="L119" s="21">
        <f>IF(OR($A119="",$B119="",$C119=""),"",'OddsRatio_working_3-way'!I118)</f>
        <v>3.5425971957193374</v>
      </c>
      <c r="M119" s="22">
        <f>IF(OR($A119="",$B119="",$C119=""),"",'OddsRatio_working_3-way'!J118)</f>
        <v>3.0528346211340556</v>
      </c>
      <c r="N119" s="23">
        <f t="shared" si="29"/>
        <v>38.933304880000613</v>
      </c>
      <c r="O119" s="24">
        <f t="shared" si="30"/>
        <v>28.294552965116722</v>
      </c>
      <c r="P119" s="24">
        <f t="shared" si="31"/>
        <v>32.772142154882665</v>
      </c>
      <c r="Q119" t="s">
        <v>298</v>
      </c>
      <c r="R119" t="s">
        <v>291</v>
      </c>
      <c r="S119" t="s">
        <v>440</v>
      </c>
      <c r="T119" s="35">
        <v>100</v>
      </c>
      <c r="U119" s="35">
        <f t="shared" si="32"/>
        <v>58.677685950413228</v>
      </c>
      <c r="V119" s="35">
        <f t="shared" si="33"/>
        <v>70.845481049562679</v>
      </c>
      <c r="W119" s="35">
        <f t="shared" si="34"/>
        <v>67.637540453074436</v>
      </c>
      <c r="X119" s="35">
        <f t="shared" si="35"/>
        <v>61.516978497362885</v>
      </c>
      <c r="Y119" s="35">
        <f t="shared" si="36"/>
        <v>73.684773596512358</v>
      </c>
      <c r="Z119" s="35">
        <f t="shared" si="37"/>
        <v>70.476833000024101</v>
      </c>
      <c r="AA119" s="35">
        <f t="shared" si="38"/>
        <v>-2.8392925469496575</v>
      </c>
      <c r="AB119" s="35">
        <f t="shared" si="39"/>
        <v>-2.8392925469496788</v>
      </c>
      <c r="AC119" s="35">
        <f t="shared" si="40"/>
        <v>-2.8392925469496646</v>
      </c>
      <c r="AF119">
        <v>1.51</v>
      </c>
      <c r="AG119">
        <v>2.34</v>
      </c>
      <c r="AJ119" t="s">
        <v>386</v>
      </c>
    </row>
    <row r="120" spans="1:36" ht="15" x14ac:dyDescent="0.25">
      <c r="A120">
        <v>2.42</v>
      </c>
      <c r="B120">
        <v>3.43</v>
      </c>
      <c r="C120">
        <v>3.09</v>
      </c>
      <c r="D120" s="20">
        <f t="shared" si="28"/>
        <v>2.8392925469496788E-2</v>
      </c>
      <c r="E120" s="17">
        <f>IF(OR($A120="",$B120="",$C120=""),"",A120*'MPTO_working_3-way'!$I119)</f>
        <v>2.4887108796361823</v>
      </c>
      <c r="F120" s="21">
        <f>IF(OR($A120="",$B120="",$C120=""),"",B120*'MPTO_working_3-way'!$I119)</f>
        <v>3.5273877343603743</v>
      </c>
      <c r="G120" s="22">
        <f>IF(OR($A120="",$B120="",$C120=""),"",C120*'MPTO_working_3-way'!$I119)</f>
        <v>3.1777341397007448</v>
      </c>
      <c r="H120" s="17">
        <f>IF(OR($A120="",$B120="",$C120=""),"",'MPTO_working_3-way'!E119)</f>
        <v>2.4767260075317727</v>
      </c>
      <c r="I120" s="21">
        <f>IF(OR($A120="",$B120="",$C120=""),"",'MPTO_working_3-way'!F119)</f>
        <v>3.5450825181889991</v>
      </c>
      <c r="J120" s="22">
        <f>IF(OR($A120="",$B120="",$C120=""),"",'MPTO_working_3-way'!G119)</f>
        <v>3.183088510692305</v>
      </c>
      <c r="K120" s="17">
        <f>IF(OR($A120="",$B120="",$C120=""),"",'OddsRatio_working_3-way'!H119)</f>
        <v>2.4820898109026839</v>
      </c>
      <c r="L120" s="21">
        <f>IF(OR($A120="",$B120="",$C120=""),"",'OddsRatio_working_3-way'!I119)</f>
        <v>3.536252282037692</v>
      </c>
      <c r="M120" s="22">
        <f>IF(OR($A120="",$B120="",$C120=""),"",'OddsRatio_working_3-way'!J119)</f>
        <v>3.1813857075962026</v>
      </c>
      <c r="N120" s="23">
        <f t="shared" si="29"/>
        <v>40.181445268812709</v>
      </c>
      <c r="O120" s="24">
        <f t="shared" si="30"/>
        <v>28.349591122602551</v>
      </c>
      <c r="P120" s="24">
        <f t="shared" si="31"/>
        <v>31.468963608584716</v>
      </c>
      <c r="Q120" t="s">
        <v>374</v>
      </c>
      <c r="R120" t="s">
        <v>360</v>
      </c>
      <c r="S120" t="s">
        <v>440</v>
      </c>
      <c r="T120" s="35">
        <v>100</v>
      </c>
      <c r="U120" s="35">
        <f t="shared" si="32"/>
        <v>56.709956709956707</v>
      </c>
      <c r="V120" s="35">
        <f t="shared" si="33"/>
        <v>69.78851963746223</v>
      </c>
      <c r="W120" s="35">
        <f t="shared" si="34"/>
        <v>71.264367816091948</v>
      </c>
      <c r="X120" s="35">
        <f t="shared" si="35"/>
        <v>58.947112546445801</v>
      </c>
      <c r="Y120" s="35">
        <f t="shared" si="36"/>
        <v>72.025675473951338</v>
      </c>
      <c r="Z120" s="35">
        <f t="shared" si="37"/>
        <v>73.501523652581042</v>
      </c>
      <c r="AA120" s="35">
        <f t="shared" si="38"/>
        <v>-2.2371558364890944</v>
      </c>
      <c r="AB120" s="35">
        <f t="shared" si="39"/>
        <v>-2.2371558364891087</v>
      </c>
      <c r="AC120" s="35">
        <f t="shared" si="40"/>
        <v>-2.2371558364890944</v>
      </c>
      <c r="AF120">
        <v>1.79</v>
      </c>
      <c r="AG120">
        <v>2.1</v>
      </c>
      <c r="AJ120" t="s">
        <v>386</v>
      </c>
    </row>
    <row r="121" spans="1:36" ht="15" x14ac:dyDescent="0.25">
      <c r="A121">
        <v>2.31</v>
      </c>
      <c r="B121">
        <v>3.31</v>
      </c>
      <c r="C121">
        <v>3.48</v>
      </c>
      <c r="D121" s="20">
        <f t="shared" si="28"/>
        <v>2.2371558364890909E-2</v>
      </c>
      <c r="E121" s="17">
        <f>IF(OR($A121="",$B121="",$C121=""),"",A121*'MPTO_working_3-way'!$I120)</f>
        <v>2.361678299822898</v>
      </c>
      <c r="F121" s="21">
        <f>IF(OR($A121="",$B121="",$C121=""),"",B121*'MPTO_working_3-way'!$I120)</f>
        <v>3.3840498581877889</v>
      </c>
      <c r="G121" s="22">
        <f>IF(OR($A121="",$B121="",$C121=""),"",C121*'MPTO_working_3-way'!$I120)</f>
        <v>3.5578530231098204</v>
      </c>
      <c r="H121" s="17">
        <f>IF(OR($A121="",$B121="",$C121=""),"",'MPTO_working_3-way'!E120)</f>
        <v>2.3504897717178297</v>
      </c>
      <c r="I121" s="21">
        <f>IF(OR($A121="",$B121="",$C121=""),"",'MPTO_working_3-way'!F120)</f>
        <v>3.39376938044808</v>
      </c>
      <c r="J121" s="22">
        <f>IF(OR($A121="",$B121="",$C121=""),"",'MPTO_working_3-way'!G120)</f>
        <v>3.572715569259457</v>
      </c>
      <c r="K121" s="17">
        <f>IF(OR($A121="",$B121="",$C121=""),"",'OddsRatio_working_3-way'!H120)</f>
        <v>2.3553316255458077</v>
      </c>
      <c r="L121" s="21">
        <f>IF(OR($A121="",$B121="",$C121=""),"",'OddsRatio_working_3-way'!I120)</f>
        <v>3.389935919855585</v>
      </c>
      <c r="M121" s="22">
        <f>IF(OR($A121="",$B121="",$C121=""),"",'OddsRatio_working_3-way'!J120)</f>
        <v>3.565818649888246</v>
      </c>
      <c r="N121" s="23">
        <f t="shared" si="29"/>
        <v>42.34276954973037</v>
      </c>
      <c r="O121" s="24">
        <f t="shared" si="30"/>
        <v>29.550392042258959</v>
      </c>
      <c r="P121" s="24">
        <f t="shared" si="31"/>
        <v>28.106838408010677</v>
      </c>
      <c r="Q121" t="s">
        <v>185</v>
      </c>
      <c r="R121" t="s">
        <v>299</v>
      </c>
      <c r="S121" t="s">
        <v>441</v>
      </c>
      <c r="T121" s="35">
        <v>100</v>
      </c>
      <c r="U121" s="35">
        <f t="shared" si="32"/>
        <v>68.55345911949685</v>
      </c>
      <c r="V121" s="35">
        <f t="shared" si="33"/>
        <v>70.059880239520965</v>
      </c>
      <c r="W121" s="35">
        <f t="shared" si="34"/>
        <v>59.183673469387763</v>
      </c>
      <c r="X121" s="35">
        <f t="shared" si="35"/>
        <v>70.756446291091279</v>
      </c>
      <c r="Y121" s="35">
        <f t="shared" si="36"/>
        <v>72.26286741111538</v>
      </c>
      <c r="Z121" s="35">
        <f t="shared" si="37"/>
        <v>61.386660640982193</v>
      </c>
      <c r="AA121" s="35">
        <f t="shared" si="38"/>
        <v>-2.2029871715944296</v>
      </c>
      <c r="AB121" s="35">
        <f t="shared" si="39"/>
        <v>-2.2029871715944154</v>
      </c>
      <c r="AC121" s="35">
        <f t="shared" si="40"/>
        <v>-2.2029871715944296</v>
      </c>
      <c r="AF121">
        <v>2.04</v>
      </c>
      <c r="AG121">
        <v>1.87</v>
      </c>
      <c r="AJ121" t="s">
        <v>375</v>
      </c>
    </row>
    <row r="122" spans="1:36" ht="15" x14ac:dyDescent="0.25">
      <c r="A122">
        <v>3.18</v>
      </c>
      <c r="B122">
        <v>3.34</v>
      </c>
      <c r="C122">
        <v>2.4500000000000002</v>
      </c>
      <c r="D122" s="20">
        <f t="shared" si="28"/>
        <v>2.2029871715944394E-2</v>
      </c>
      <c r="E122" s="17">
        <f>IF(OR($A122="",$B122="",$C122=""),"",A122*'MPTO_working_3-way'!$I121)</f>
        <v>3.2500549920567035</v>
      </c>
      <c r="F122" s="21">
        <f>IF(OR($A122="",$B122="",$C122=""),"",B122*'MPTO_working_3-way'!$I121)</f>
        <v>3.4135797715312539</v>
      </c>
      <c r="G122" s="22">
        <f>IF(OR($A122="",$B122="",$C122=""),"",C122*'MPTO_working_3-way'!$I121)</f>
        <v>2.5039731857040639</v>
      </c>
      <c r="H122" s="17">
        <f>IF(OR($A122="",$B122="",$C122=""),"",'MPTO_working_3-way'!E121)</f>
        <v>3.2560338075070892</v>
      </c>
      <c r="I122" s="21">
        <f>IF(OR($A122="",$B122="",$C122=""),"",'MPTO_working_3-way'!F121)</f>
        <v>3.4239785190532874</v>
      </c>
      <c r="J122" s="22">
        <f>IF(OR($A122="",$B122="",$C122=""),"",'MPTO_working_3-way'!G121)</f>
        <v>2.4948856420224264</v>
      </c>
      <c r="K122" s="17">
        <f>IF(OR($A122="",$B122="",$C122=""),"",'OddsRatio_working_3-way'!H121)</f>
        <v>3.2536078249219589</v>
      </c>
      <c r="L122" s="21">
        <f>IF(OR($A122="",$B122="",$C122=""),"",'OddsRatio_working_3-way'!I121)</f>
        <v>3.4190102340905431</v>
      </c>
      <c r="M122" s="22">
        <f>IF(OR($A122="",$B122="",$C122=""),"",'OddsRatio_working_3-way'!J121)</f>
        <v>2.4989593330902942</v>
      </c>
      <c r="N122" s="23">
        <f t="shared" si="29"/>
        <v>30.768710143183725</v>
      </c>
      <c r="O122" s="24">
        <f t="shared" si="30"/>
        <v>29.294759956683912</v>
      </c>
      <c r="P122" s="24">
        <f t="shared" si="31"/>
        <v>39.936529900132349</v>
      </c>
      <c r="Q122" t="s">
        <v>187</v>
      </c>
      <c r="R122" t="s">
        <v>179</v>
      </c>
      <c r="S122" t="s">
        <v>441</v>
      </c>
      <c r="T122" s="35">
        <v>100</v>
      </c>
      <c r="U122" s="35">
        <f t="shared" si="32"/>
        <v>68.152866242038215</v>
      </c>
      <c r="V122" s="35">
        <f t="shared" si="33"/>
        <v>71.671388101982998</v>
      </c>
      <c r="W122" s="35">
        <f t="shared" si="34"/>
        <v>57.446808510638299</v>
      </c>
      <c r="X122" s="35">
        <f t="shared" si="35"/>
        <v>70.88180338737871</v>
      </c>
      <c r="Y122" s="35">
        <f t="shared" si="36"/>
        <v>74.40032524732348</v>
      </c>
      <c r="Z122" s="35">
        <f t="shared" si="37"/>
        <v>60.175745655978787</v>
      </c>
      <c r="AA122" s="35">
        <f t="shared" si="38"/>
        <v>-2.7289371453404954</v>
      </c>
      <c r="AB122" s="35">
        <f t="shared" si="39"/>
        <v>-2.7289371453404812</v>
      </c>
      <c r="AC122" s="35">
        <f t="shared" si="40"/>
        <v>-2.7289371453404883</v>
      </c>
      <c r="AF122">
        <v>1.97</v>
      </c>
      <c r="AG122">
        <v>1.93</v>
      </c>
      <c r="AJ122" t="s">
        <v>375</v>
      </c>
    </row>
    <row r="123" spans="1:36" ht="15" x14ac:dyDescent="0.25">
      <c r="A123">
        <v>3.14</v>
      </c>
      <c r="B123">
        <v>3.53</v>
      </c>
      <c r="C123">
        <v>2.35</v>
      </c>
      <c r="D123" s="20">
        <f t="shared" si="28"/>
        <v>2.728937145340482E-2</v>
      </c>
      <c r="E123" s="17">
        <f>IF(OR($A123="",$B123="",$C123=""),"",A123*'MPTO_working_3-way'!$I122)</f>
        <v>3.2256886263636915</v>
      </c>
      <c r="F123" s="21">
        <f>IF(OR($A123="",$B123="",$C123=""),"",B123*'MPTO_working_3-way'!$I122)</f>
        <v>3.626331481230519</v>
      </c>
      <c r="G123" s="22">
        <f>IF(OR($A123="",$B123="",$C123=""),"",C123*'MPTO_working_3-way'!$I122)</f>
        <v>2.4141300229155016</v>
      </c>
      <c r="H123" s="17">
        <f>IF(OR($A123="",$B123="",$C123=""),"",'MPTO_working_3-way'!E122)</f>
        <v>3.2323244815965806</v>
      </c>
      <c r="I123" s="21">
        <f>IF(OR($A123="",$B123="",$C123=""),"",'MPTO_working_3-way'!F122)</f>
        <v>3.6471105195188875</v>
      </c>
      <c r="J123" s="22">
        <f>IF(OR($A123="",$B123="",$C123=""),"",'MPTO_working_3-way'!G122)</f>
        <v>2.4013325028110031</v>
      </c>
      <c r="K123" s="17">
        <f>IF(OR($A123="",$B123="",$C123=""),"",'OddsRatio_working_3-way'!H122)</f>
        <v>3.230300111563567</v>
      </c>
      <c r="L123" s="21">
        <f>IF(OR($A123="",$B123="",$C123=""),"",'OddsRatio_working_3-way'!I122)</f>
        <v>3.6367566739513211</v>
      </c>
      <c r="M123" s="22">
        <f>IF(OR($A123="",$B123="",$C123=""),"",'OddsRatio_working_3-way'!J122)</f>
        <v>2.4069650236499145</v>
      </c>
      <c r="N123" s="23">
        <f t="shared" si="29"/>
        <v>31.001132342004656</v>
      </c>
      <c r="O123" s="24">
        <f t="shared" si="30"/>
        <v>27.576078060593378</v>
      </c>
      <c r="P123" s="24">
        <f t="shared" si="31"/>
        <v>41.422789597401959</v>
      </c>
      <c r="Q123" t="s">
        <v>173</v>
      </c>
      <c r="R123" t="s">
        <v>196</v>
      </c>
      <c r="S123" t="s">
        <v>441</v>
      </c>
      <c r="T123" s="35">
        <v>100</v>
      </c>
      <c r="U123" s="35">
        <f t="shared" si="32"/>
        <v>46.524064171122987</v>
      </c>
      <c r="V123" s="35">
        <f t="shared" si="33"/>
        <v>72.826086956521735</v>
      </c>
      <c r="W123" s="35">
        <f t="shared" si="34"/>
        <v>77.827050997782706</v>
      </c>
      <c r="X123" s="35">
        <f t="shared" si="35"/>
        <v>49.346862045695552</v>
      </c>
      <c r="Y123" s="35">
        <f t="shared" si="36"/>
        <v>75.648884831094293</v>
      </c>
      <c r="Z123" s="35">
        <f t="shared" si="37"/>
        <v>80.64984887235525</v>
      </c>
      <c r="AA123" s="35">
        <f t="shared" si="38"/>
        <v>-2.822797874572565</v>
      </c>
      <c r="AB123" s="35">
        <f t="shared" si="39"/>
        <v>-2.8227978745725579</v>
      </c>
      <c r="AC123" s="35">
        <f t="shared" si="40"/>
        <v>-2.8227978745725437</v>
      </c>
      <c r="AF123">
        <v>1.88</v>
      </c>
      <c r="AG123">
        <v>2</v>
      </c>
      <c r="AJ123" t="s">
        <v>376</v>
      </c>
    </row>
    <row r="124" spans="1:36" ht="15" x14ac:dyDescent="0.25">
      <c r="A124">
        <v>1.87</v>
      </c>
      <c r="B124">
        <v>3.68</v>
      </c>
      <c r="C124">
        <v>4.51</v>
      </c>
      <c r="D124" s="20">
        <f t="shared" si="28"/>
        <v>2.8227978745725579E-2</v>
      </c>
      <c r="E124" s="17">
        <f>IF(OR($A124="",$B124="",$C124=""),"",A124*'MPTO_working_3-way'!$I123)</f>
        <v>1.922786320254507</v>
      </c>
      <c r="F124" s="21">
        <f>IF(OR($A124="",$B124="",$C124=""),"",B124*'MPTO_working_3-way'!$I123)</f>
        <v>3.7838789617842701</v>
      </c>
      <c r="G124" s="22">
        <f>IF(OR($A124="",$B124="",$C124=""),"",C124*'MPTO_working_3-way'!$I123)</f>
        <v>4.6373081841432224</v>
      </c>
      <c r="H124" s="17">
        <f>IF(OR($A124="",$B124="",$C124=""),"",'MPTO_working_3-way'!E123)</f>
        <v>1.9034927933981536</v>
      </c>
      <c r="I124" s="21">
        <f>IF(OR($A124="",$B124="",$C124=""),"",'MPTO_working_3-way'!F123)</f>
        <v>3.8119953739231942</v>
      </c>
      <c r="J124" s="22">
        <f>IF(OR($A124="",$B124="",$C124=""),"",'MPTO_working_3-way'!G123)</f>
        <v>4.7098682585151197</v>
      </c>
      <c r="K124" s="17">
        <f>IF(OR($A124="",$B124="",$C124=""),"",'OddsRatio_working_3-way'!H123)</f>
        <v>1.9108412400645391</v>
      </c>
      <c r="L124" s="21">
        <f>IF(OR($A124="",$B124="",$C124=""),"",'OddsRatio_working_3-way'!I123)</f>
        <v>3.8058097969804194</v>
      </c>
      <c r="M124" s="22">
        <f>IF(OR($A124="",$B124="",$C124=""),"",'OddsRatio_working_3-way'!J123)</f>
        <v>4.6747732788810721</v>
      </c>
      <c r="N124" s="23">
        <f t="shared" si="29"/>
        <v>52.007859087932161</v>
      </c>
      <c r="O124" s="24">
        <f t="shared" si="30"/>
        <v>26.427906656095967</v>
      </c>
      <c r="P124" s="24">
        <f t="shared" si="31"/>
        <v>21.564234255971872</v>
      </c>
      <c r="Q124" t="s">
        <v>304</v>
      </c>
      <c r="R124" t="s">
        <v>308</v>
      </c>
      <c r="S124" t="s">
        <v>441</v>
      </c>
      <c r="T124" s="35">
        <v>100</v>
      </c>
      <c r="U124" s="35">
        <f t="shared" si="32"/>
        <v>56.709956709956707</v>
      </c>
      <c r="V124" s="35">
        <f t="shared" si="33"/>
        <v>73.262032085561486</v>
      </c>
      <c r="W124" s="35">
        <f t="shared" si="34"/>
        <v>67.21311475409837</v>
      </c>
      <c r="X124" s="35">
        <f t="shared" si="35"/>
        <v>59.524853160340143</v>
      </c>
      <c r="Y124" s="35">
        <f t="shared" si="36"/>
        <v>76.07692853594493</v>
      </c>
      <c r="Z124" s="35">
        <f t="shared" si="37"/>
        <v>70.028011204481786</v>
      </c>
      <c r="AA124" s="35">
        <f t="shared" si="38"/>
        <v>-2.8148964503834364</v>
      </c>
      <c r="AB124" s="35">
        <f t="shared" si="39"/>
        <v>-2.8148964503834435</v>
      </c>
      <c r="AC124" s="35">
        <f t="shared" si="40"/>
        <v>-2.8148964503834151</v>
      </c>
      <c r="AF124">
        <v>1.82</v>
      </c>
      <c r="AG124">
        <v>2.0699999999999998</v>
      </c>
      <c r="AJ124" t="s">
        <v>376</v>
      </c>
    </row>
    <row r="125" spans="1:36" ht="15" x14ac:dyDescent="0.25">
      <c r="A125">
        <v>2.31</v>
      </c>
      <c r="B125">
        <v>3.74</v>
      </c>
      <c r="C125">
        <v>3.05</v>
      </c>
      <c r="D125" s="20">
        <f t="shared" si="28"/>
        <v>2.8148964503834417E-2</v>
      </c>
      <c r="E125" s="17">
        <f>IF(OR($A125="",$B125="",$C125=""),"",A125*'MPTO_working_3-way'!$I124)</f>
        <v>2.3750241080038577</v>
      </c>
      <c r="F125" s="21">
        <f>IF(OR($A125="",$B125="",$C125=""),"",B125*'MPTO_working_3-way'!$I124)</f>
        <v>3.8452771272443411</v>
      </c>
      <c r="G125" s="22">
        <f>IF(OR($A125="",$B125="",$C125=""),"",C125*'MPTO_working_3-way'!$I124)</f>
        <v>3.1358543417366946</v>
      </c>
      <c r="H125" s="17">
        <f>IF(OR($A125="",$B125="",$C125=""),"",'MPTO_working_3-way'!E124)</f>
        <v>2.3611778273540613</v>
      </c>
      <c r="I125" s="21">
        <f>IF(OR($A125="",$B125="",$C125=""),"",'MPTO_working_3-way'!F124)</f>
        <v>3.8760187047953969</v>
      </c>
      <c r="J125" s="22">
        <f>IF(OR($A125="",$B125="",$C125=""),"",'MPTO_working_3-way'!G124)</f>
        <v>3.1398567789686158</v>
      </c>
      <c r="K125" s="17">
        <f>IF(OR($A125="",$B125="",$C125=""),"",'OddsRatio_working_3-way'!H124)</f>
        <v>2.3673098223665234</v>
      </c>
      <c r="L125" s="21">
        <f>IF(OR($A125="",$B125="",$C125=""),"",'OddsRatio_working_3-way'!I124)</f>
        <v>3.8598693994536442</v>
      </c>
      <c r="M125" s="22">
        <f>IF(OR($A125="",$B125="",$C125=""),"",'OddsRatio_working_3-way'!J124)</f>
        <v>3.1396833098102079</v>
      </c>
      <c r="N125" s="23">
        <f t="shared" si="29"/>
        <v>42.104835762718743</v>
      </c>
      <c r="O125" s="24">
        <f t="shared" si="30"/>
        <v>26.005927971090987</v>
      </c>
      <c r="P125" s="24">
        <f t="shared" si="31"/>
        <v>31.889236266190263</v>
      </c>
      <c r="Q125" t="s">
        <v>193</v>
      </c>
      <c r="R125" t="s">
        <v>194</v>
      </c>
      <c r="S125" t="s">
        <v>441</v>
      </c>
      <c r="T125" s="35">
        <v>100</v>
      </c>
      <c r="U125" s="35">
        <f t="shared" si="32"/>
        <v>54.337899543379002</v>
      </c>
      <c r="V125" s="35">
        <f t="shared" si="33"/>
        <v>70.059880239520965</v>
      </c>
      <c r="W125" s="35">
        <f t="shared" si="34"/>
        <v>73.40425531914893</v>
      </c>
      <c r="X125" s="35">
        <f t="shared" si="35"/>
        <v>56.535864441330105</v>
      </c>
      <c r="Y125" s="35">
        <f t="shared" si="36"/>
        <v>72.25784513747206</v>
      </c>
      <c r="Z125" s="35">
        <f t="shared" si="37"/>
        <v>75.602220217100054</v>
      </c>
      <c r="AA125" s="35">
        <f t="shared" si="38"/>
        <v>-2.1979648979511026</v>
      </c>
      <c r="AB125" s="35">
        <f t="shared" si="39"/>
        <v>-2.1979648979510955</v>
      </c>
      <c r="AC125" s="35">
        <f t="shared" si="40"/>
        <v>-2.1979648979511239</v>
      </c>
      <c r="AF125">
        <v>1.78</v>
      </c>
      <c r="AG125">
        <v>2.13</v>
      </c>
      <c r="AJ125" t="s">
        <v>376</v>
      </c>
    </row>
    <row r="126" spans="1:36" ht="15" x14ac:dyDescent="0.25">
      <c r="A126">
        <v>2.19</v>
      </c>
      <c r="B126">
        <v>3.34</v>
      </c>
      <c r="C126">
        <v>3.76</v>
      </c>
      <c r="D126" s="20">
        <f t="shared" si="28"/>
        <v>2.1979648979511213E-2</v>
      </c>
      <c r="E126" s="17">
        <f>IF(OR($A126="",$B126="",$C126=""),"",A126*'MPTO_working_3-way'!$I125)</f>
        <v>2.2381354312651296</v>
      </c>
      <c r="F126" s="21">
        <f>IF(OR($A126="",$B126="",$C126=""),"",B126*'MPTO_working_3-way'!$I125)</f>
        <v>3.4134120275915674</v>
      </c>
      <c r="G126" s="22">
        <f>IF(OR($A126="",$B126="",$C126=""),"",C126*'MPTO_working_3-way'!$I125)</f>
        <v>3.8426434801629621</v>
      </c>
      <c r="H126" s="17">
        <f>IF(OR($A126="",$B126="",$C126=""),"",'MPTO_working_3-way'!E125)</f>
        <v>2.2257118668610918</v>
      </c>
      <c r="I126" s="21">
        <f>IF(OR($A126="",$B126="",$C126=""),"",'MPTO_working_3-way'!F125)</f>
        <v>3.4237822660612012</v>
      </c>
      <c r="J126" s="22">
        <f>IF(OR($A126="",$B126="",$C126=""),"",'MPTO_working_3-way'!G125)</f>
        <v>3.8665140593204206</v>
      </c>
      <c r="K126" s="17">
        <f>IF(OR($A126="",$B126="",$C126=""),"",'OddsRatio_working_3-way'!H125)</f>
        <v>2.2309450530228268</v>
      </c>
      <c r="L126" s="21">
        <f>IF(OR($A126="",$B126="",$C126=""),"",'OddsRatio_working_3-way'!I125)</f>
        <v>3.4205138017423651</v>
      </c>
      <c r="M126" s="22">
        <f>IF(OR($A126="",$B126="",$C126=""),"",'OddsRatio_working_3-way'!J125)</f>
        <v>3.8549649969268924</v>
      </c>
      <c r="N126" s="23">
        <f t="shared" si="29"/>
        <v>44.680048670456884</v>
      </c>
      <c r="O126" s="24">
        <f t="shared" si="30"/>
        <v>29.296199577335504</v>
      </c>
      <c r="P126" s="24">
        <f t="shared" si="31"/>
        <v>26.023751752207602</v>
      </c>
      <c r="Q126" t="s">
        <v>199</v>
      </c>
      <c r="R126" t="s">
        <v>203</v>
      </c>
      <c r="S126" t="s">
        <v>441</v>
      </c>
      <c r="T126" s="35">
        <v>100</v>
      </c>
      <c r="U126" s="35">
        <f t="shared" si="32"/>
        <v>63.369963369963365</v>
      </c>
      <c r="V126" s="35">
        <f t="shared" si="33"/>
        <v>68.253968253968253</v>
      </c>
      <c r="W126" s="35">
        <f t="shared" si="34"/>
        <v>66.101694915254228</v>
      </c>
      <c r="X126" s="35">
        <f t="shared" si="35"/>
        <v>65.644336830777505</v>
      </c>
      <c r="Y126" s="35">
        <f t="shared" si="36"/>
        <v>70.5283417147824</v>
      </c>
      <c r="Z126" s="35">
        <f t="shared" si="37"/>
        <v>68.376068376068375</v>
      </c>
      <c r="AA126" s="35">
        <f t="shared" si="38"/>
        <v>-2.2743734608141395</v>
      </c>
      <c r="AB126" s="35">
        <f t="shared" si="39"/>
        <v>-2.2743734608141466</v>
      </c>
      <c r="AC126" s="35">
        <f t="shared" si="40"/>
        <v>-2.2743734608141466</v>
      </c>
      <c r="AF126">
        <v>2.0499999999999998</v>
      </c>
      <c r="AG126">
        <v>1.86</v>
      </c>
      <c r="AJ126" t="s">
        <v>379</v>
      </c>
    </row>
    <row r="127" spans="1:36" ht="15" x14ac:dyDescent="0.25">
      <c r="A127">
        <v>2.73</v>
      </c>
      <c r="B127">
        <v>3.15</v>
      </c>
      <c r="C127">
        <v>2.95</v>
      </c>
      <c r="D127" s="20">
        <f t="shared" si="28"/>
        <v>2.2743734608141386E-2</v>
      </c>
      <c r="E127" s="17">
        <f>IF(OR($A127="",$B127="",$C127=""),"",A127*'MPTO_working_3-way'!$I126)</f>
        <v>2.7920903954802259</v>
      </c>
      <c r="F127" s="21">
        <f>IF(OR($A127="",$B127="",$C127=""),"",B127*'MPTO_working_3-way'!$I126)</f>
        <v>3.2216427640156451</v>
      </c>
      <c r="G127" s="22">
        <f>IF(OR($A127="",$B127="",$C127=""),"",C127*'MPTO_working_3-way'!$I126)</f>
        <v>3.0170940170940175</v>
      </c>
      <c r="H127" s="17">
        <f>IF(OR($A127="",$B127="",$C127=""),"",'MPTO_working_3-way'!E126)</f>
        <v>2.7876963904540295</v>
      </c>
      <c r="I127" s="21">
        <f>IF(OR($A127="",$B127="",$C127=""),"",'MPTO_working_3-way'!F126)</f>
        <v>3.2270652924022167</v>
      </c>
      <c r="J127" s="22">
        <f>IF(OR($A127="",$B127="",$C127=""),"",'MPTO_working_3-way'!G126)</f>
        <v>3.0174850648404496</v>
      </c>
      <c r="K127" s="17">
        <f>IF(OR($A127="",$B127="",$C127=""),"",'OddsRatio_working_3-way'!H126)</f>
        <v>2.7898064253193851</v>
      </c>
      <c r="L127" s="21">
        <f>IF(OR($A127="",$B127="",$C127=""),"",'OddsRatio_working_3-way'!I126)</f>
        <v>3.2243259042986576</v>
      </c>
      <c r="M127" s="22">
        <f>IF(OR($A127="",$B127="",$C127=""),"",'OddsRatio_working_3-way'!J126)</f>
        <v>3.0174118666894802</v>
      </c>
      <c r="N127" s="23">
        <f t="shared" si="29"/>
        <v>35.815459328207204</v>
      </c>
      <c r="O127" s="24">
        <f t="shared" si="30"/>
        <v>31.040064751112912</v>
      </c>
      <c r="P127" s="24">
        <f t="shared" si="31"/>
        <v>33.144475920679881</v>
      </c>
      <c r="Q127" t="s">
        <v>201</v>
      </c>
      <c r="R127" t="s">
        <v>426</v>
      </c>
      <c r="S127" t="s">
        <v>441</v>
      </c>
      <c r="T127" s="35">
        <v>100</v>
      </c>
      <c r="U127" s="35">
        <f t="shared" si="32"/>
        <v>34.640522875816991</v>
      </c>
      <c r="V127" s="35">
        <f t="shared" si="33"/>
        <v>77.924944812362028</v>
      </c>
      <c r="W127" s="35">
        <f t="shared" si="34"/>
        <v>85.029940119760482</v>
      </c>
      <c r="X127" s="35">
        <f t="shared" si="35"/>
        <v>37.045115067877489</v>
      </c>
      <c r="Y127" s="35">
        <f t="shared" si="36"/>
        <v>80.329537004422534</v>
      </c>
      <c r="Z127" s="35">
        <f t="shared" si="37"/>
        <v>87.434532311820973</v>
      </c>
      <c r="AA127" s="35">
        <f t="shared" si="38"/>
        <v>-2.4045921920604982</v>
      </c>
      <c r="AB127" s="35">
        <f t="shared" si="39"/>
        <v>-2.4045921920605053</v>
      </c>
      <c r="AC127" s="35">
        <f t="shared" si="40"/>
        <v>-2.4045921920604911</v>
      </c>
      <c r="AF127">
        <v>2.41</v>
      </c>
      <c r="AG127">
        <v>1.63</v>
      </c>
      <c r="AJ127" t="s">
        <v>379</v>
      </c>
    </row>
    <row r="128" spans="1:36" ht="15" x14ac:dyDescent="0.25">
      <c r="A128">
        <v>1.53</v>
      </c>
      <c r="B128">
        <v>4.53</v>
      </c>
      <c r="C128">
        <v>6.68</v>
      </c>
      <c r="D128" s="20">
        <f t="shared" si="28"/>
        <v>2.4045921920605062E-2</v>
      </c>
      <c r="E128" s="17">
        <f>IF(OR($A128="",$B128="",$C128=""),"",A128*'MPTO_working_3-way'!$I127)</f>
        <v>1.5667902605385258</v>
      </c>
      <c r="F128" s="21">
        <f>IF(OR($A128="",$B128="",$C128=""),"",B128*'MPTO_working_3-way'!$I127)</f>
        <v>4.6389280263003414</v>
      </c>
      <c r="G128" s="22">
        <f>IF(OR($A128="",$B128="",$C128=""),"",C128*'MPTO_working_3-way'!$I127)</f>
        <v>6.8406267584296412</v>
      </c>
      <c r="H128" s="17">
        <f>IF(OR($A128="",$B128="",$C128=""),"",'MPTO_working_3-way'!E127)</f>
        <v>1.5489959886653768</v>
      </c>
      <c r="I128" s="21">
        <f>IF(OR($A128="",$B128="",$C128=""),"",'MPTO_working_3-way'!F127)</f>
        <v>4.7006785454078797</v>
      </c>
      <c r="J128" s="22">
        <f>IF(OR($A128="",$B128="",$C128=""),"",'MPTO_working_3-way'!G127)</f>
        <v>7.0578956322475506</v>
      </c>
      <c r="K128" s="17">
        <f>IF(OR($A128="",$B128="",$C128=""),"",'OddsRatio_working_3-way'!H127)</f>
        <v>1.5549347055297085</v>
      </c>
      <c r="L128" s="21">
        <f>IF(OR($A128="",$B128="",$C128=""),"",'OddsRatio_working_3-way'!I127)</f>
        <v>4.6960745481507002</v>
      </c>
      <c r="M128" s="22">
        <f>IF(OR($A128="",$B128="",$C128=""),"",'OddsRatio_working_3-way'!J127)</f>
        <v>6.9472247686957438</v>
      </c>
      <c r="N128" s="23">
        <f t="shared" si="29"/>
        <v>63.824752118148041</v>
      </c>
      <c r="O128" s="24">
        <f t="shared" si="30"/>
        <v>21.556704357785101</v>
      </c>
      <c r="P128" s="24">
        <f t="shared" si="31"/>
        <v>14.618543524066844</v>
      </c>
      <c r="Q128" t="s">
        <v>403</v>
      </c>
      <c r="R128" t="s">
        <v>309</v>
      </c>
      <c r="S128" t="s">
        <v>441</v>
      </c>
      <c r="T128" s="35">
        <v>100</v>
      </c>
      <c r="U128" s="35">
        <f t="shared" si="32"/>
        <v>15.254237288135595</v>
      </c>
      <c r="V128" s="35">
        <f t="shared" si="33"/>
        <v>87.096774193548384</v>
      </c>
      <c r="W128" s="35">
        <f t="shared" si="34"/>
        <v>94.444444444444443</v>
      </c>
      <c r="X128" s="35">
        <f t="shared" si="35"/>
        <v>18.458781362007169</v>
      </c>
      <c r="Y128" s="35">
        <f t="shared" si="36"/>
        <v>90.301318267419973</v>
      </c>
      <c r="Z128" s="35">
        <f t="shared" si="37"/>
        <v>97.648988518316031</v>
      </c>
      <c r="AA128" s="35">
        <f t="shared" si="38"/>
        <v>-3.204544073871574</v>
      </c>
      <c r="AB128" s="35">
        <f t="shared" si="39"/>
        <v>-3.2045440738715882</v>
      </c>
      <c r="AC128" s="35">
        <f t="shared" si="40"/>
        <v>-3.2045440738715882</v>
      </c>
      <c r="AF128">
        <v>1.81</v>
      </c>
      <c r="AG128">
        <v>2.1</v>
      </c>
      <c r="AJ128" t="s">
        <v>379</v>
      </c>
    </row>
    <row r="129" spans="1:36" ht="15" x14ac:dyDescent="0.25">
      <c r="A129">
        <v>1.18</v>
      </c>
      <c r="B129">
        <v>7.75</v>
      </c>
      <c r="C129">
        <v>18</v>
      </c>
      <c r="D129" s="20">
        <f t="shared" si="28"/>
        <v>3.2045440738715847E-2</v>
      </c>
      <c r="E129" s="17">
        <f>IF(OR($A129="",$B129="",$C129=""),"",A129*'MPTO_working_3-way'!$I128)</f>
        <v>1.2178136200716847</v>
      </c>
      <c r="F129" s="21">
        <f>IF(OR($A129="",$B129="",$C129=""),"",B129*'MPTO_working_3-way'!$I128)</f>
        <v>7.9983521657250476</v>
      </c>
      <c r="G129" s="22">
        <f>IF(OR($A129="",$B129="",$C129=""),"",C129*'MPTO_working_3-way'!$I128)</f>
        <v>18.576817933296887</v>
      </c>
      <c r="H129" s="17">
        <f>IF(OR($A129="",$B129="",$C129=""),"",'MPTO_working_3-way'!E128)</f>
        <v>1.1950632222155</v>
      </c>
      <c r="I129" s="21">
        <f>IF(OR($A129="",$B129="",$C129=""),"",'MPTO_working_3-way'!F128)</f>
        <v>8.4494824193686391</v>
      </c>
      <c r="J129" s="22">
        <f>IF(OR($A129="",$B129="",$C129=""),"",'MPTO_working_3-way'!G128)</f>
        <v>22.284747292418789</v>
      </c>
      <c r="K129" s="17">
        <f>IF(OR($A129="",$B129="",$C129=""),"",'OddsRatio_working_3-way'!H128)</f>
        <v>1.2008695147334127</v>
      </c>
      <c r="L129" s="21">
        <f>IF(OR($A129="",$B129="",$C129=""),"",'OddsRatio_working_3-way'!I128)</f>
        <v>8.5326068025029826</v>
      </c>
      <c r="M129" s="22">
        <f>IF(OR($A129="",$B129="",$C129=""),"",'OddsRatio_working_3-way'!J128)</f>
        <v>19.971009724822327</v>
      </c>
      <c r="N129" s="23">
        <f t="shared" si="29"/>
        <v>82.114371486593868</v>
      </c>
      <c r="O129" s="24">
        <f t="shared" si="30"/>
        <v>12.502575271507196</v>
      </c>
      <c r="P129" s="24">
        <f t="shared" si="31"/>
        <v>5.3830532418989305</v>
      </c>
      <c r="Q129" t="s">
        <v>402</v>
      </c>
      <c r="R129" t="s">
        <v>404</v>
      </c>
      <c r="S129" t="s">
        <v>441</v>
      </c>
      <c r="T129" s="35">
        <v>100</v>
      </c>
      <c r="U129" s="35">
        <f t="shared" si="32"/>
        <v>30.555555555555554</v>
      </c>
      <c r="V129" s="35">
        <f t="shared" si="33"/>
        <v>79.919678714859444</v>
      </c>
      <c r="W129" s="35">
        <f t="shared" si="34"/>
        <v>87.11340206185568</v>
      </c>
      <c r="X129" s="35">
        <f t="shared" si="35"/>
        <v>32.96691922328489</v>
      </c>
      <c r="Y129" s="35">
        <f t="shared" si="36"/>
        <v>82.331042382588777</v>
      </c>
      <c r="Z129" s="35">
        <f t="shared" si="37"/>
        <v>89.524765729584999</v>
      </c>
      <c r="AA129" s="35">
        <f t="shared" si="38"/>
        <v>-2.4113636677293364</v>
      </c>
      <c r="AB129" s="35">
        <f t="shared" si="39"/>
        <v>-2.4113636677293329</v>
      </c>
      <c r="AC129" s="35">
        <f t="shared" si="40"/>
        <v>-2.4113636677293186</v>
      </c>
      <c r="AF129">
        <v>1.45</v>
      </c>
      <c r="AG129">
        <v>2.87</v>
      </c>
      <c r="AJ129" t="s">
        <v>379</v>
      </c>
    </row>
    <row r="130" spans="1:36" ht="15" x14ac:dyDescent="0.25">
      <c r="A130">
        <v>1.44</v>
      </c>
      <c r="B130">
        <v>4.9800000000000004</v>
      </c>
      <c r="C130">
        <v>7.76</v>
      </c>
      <c r="D130" s="20">
        <f t="shared" si="28"/>
        <v>2.4113636677293382E-2</v>
      </c>
      <c r="E130" s="17">
        <f>IF(OR($A130="",$B130="",$C130=""),"",A130*'MPTO_working_3-way'!$I129)</f>
        <v>1.4747236368153025</v>
      </c>
      <c r="F130" s="21">
        <f>IF(OR($A130="",$B130="",$C130=""),"",B130*'MPTO_working_3-way'!$I129)</f>
        <v>5.1000859106529211</v>
      </c>
      <c r="G130" s="22">
        <f>IF(OR($A130="",$B130="",$C130=""),"",C130*'MPTO_working_3-way'!$I129)</f>
        <v>7.9471218206157968</v>
      </c>
      <c r="H130" s="17">
        <f>IF(OR($A130="",$B130="",$C130=""),"",'MPTO_working_3-way'!E129)</f>
        <v>1.4568625216977529</v>
      </c>
      <c r="I130" s="21">
        <f>IF(OR($A130="",$B130="",$C130=""),"",'MPTO_working_3-way'!F129)</f>
        <v>5.1876547481967181</v>
      </c>
      <c r="J130" s="22">
        <f>IF(OR($A130="",$B130="",$C130=""),"",'MPTO_working_3-way'!G129)</f>
        <v>8.2762204814345957</v>
      </c>
      <c r="K130" s="17">
        <f>IF(OR($A130="",$B130="",$C130=""),"",'OddsRatio_working_3-way'!H129)</f>
        <v>1.4625481049254638</v>
      </c>
      <c r="L130" s="21">
        <f>IF(OR($A130="",$B130="",$C130=""),"",'OddsRatio_working_3-way'!I129)</f>
        <v>5.1839578581894257</v>
      </c>
      <c r="M130" s="22">
        <f>IF(OR($A130="",$B130="",$C130=""),"",'OddsRatio_working_3-way'!J129)</f>
        <v>8.1064208847639438</v>
      </c>
      <c r="N130" s="23">
        <f t="shared" si="29"/>
        <v>67.809315253095264</v>
      </c>
      <c r="O130" s="24">
        <f t="shared" si="30"/>
        <v>19.607512844268506</v>
      </c>
      <c r="P130" s="24">
        <f t="shared" si="31"/>
        <v>12.583171902636234</v>
      </c>
      <c r="Q130" t="s">
        <v>240</v>
      </c>
      <c r="R130" t="s">
        <v>327</v>
      </c>
      <c r="S130" t="s">
        <v>441</v>
      </c>
      <c r="T130" s="35">
        <v>100</v>
      </c>
      <c r="U130" s="35">
        <f t="shared" si="32"/>
        <v>56.521739130434774</v>
      </c>
      <c r="V130" s="35">
        <f t="shared" si="33"/>
        <v>69.6048632218845</v>
      </c>
      <c r="W130" s="35">
        <f t="shared" si="34"/>
        <v>71.671388101982998</v>
      </c>
      <c r="X130" s="35">
        <f t="shared" si="35"/>
        <v>58.723748676132502</v>
      </c>
      <c r="Y130" s="35">
        <f t="shared" si="36"/>
        <v>71.80687276758222</v>
      </c>
      <c r="Z130" s="35">
        <f t="shared" si="37"/>
        <v>73.873397647680733</v>
      </c>
      <c r="AA130" s="35">
        <f t="shared" si="38"/>
        <v>-2.2020095456977273</v>
      </c>
      <c r="AB130" s="35">
        <f t="shared" si="39"/>
        <v>-2.2020095456977202</v>
      </c>
      <c r="AC130" s="35">
        <f t="shared" si="40"/>
        <v>-2.2020095456977344</v>
      </c>
      <c r="AF130">
        <v>1.68</v>
      </c>
      <c r="AG130">
        <v>2.2999999999999998</v>
      </c>
      <c r="AJ130" t="s">
        <v>380</v>
      </c>
    </row>
    <row r="131" spans="1:36" ht="15" x14ac:dyDescent="0.25">
      <c r="A131">
        <v>2.2999999999999998</v>
      </c>
      <c r="B131">
        <v>3.29</v>
      </c>
      <c r="C131">
        <v>3.53</v>
      </c>
      <c r="D131" s="20">
        <f t="shared" si="28"/>
        <v>2.2020095456977362E-2</v>
      </c>
      <c r="E131" s="17">
        <f>IF(OR($A131="",$B131="",$C131=""),"",A131*'MPTO_working_3-way'!$I130)</f>
        <v>2.3506462195510478</v>
      </c>
      <c r="F131" s="21">
        <f>IF(OR($A131="",$B131="",$C131=""),"",B131*'MPTO_working_3-way'!$I130)</f>
        <v>3.3624461140534554</v>
      </c>
      <c r="G131" s="22">
        <f>IF(OR($A131="",$B131="",$C131=""),"",C131*'MPTO_working_3-way'!$I130)</f>
        <v>3.6077309369631299</v>
      </c>
      <c r="H131" s="17">
        <f>IF(OR($A131="",$B131="",$C131=""),"",'MPTO_working_3-way'!E130)</f>
        <v>2.3394955348319315</v>
      </c>
      <c r="I131" s="21">
        <f>IF(OR($A131="",$B131="",$C131=""),"",'MPTO_working_3-way'!F130)</f>
        <v>3.3714153127565081</v>
      </c>
      <c r="J131" s="22">
        <f>IF(OR($A131="",$B131="",$C131=""),"",'MPTO_working_3-way'!G130)</f>
        <v>3.6238962845518059</v>
      </c>
      <c r="K131" s="17">
        <f>IF(OR($A131="",$B131="",$C131=""),"",'OddsRatio_working_3-way'!H130)</f>
        <v>2.3443159494535335</v>
      </c>
      <c r="L131" s="21">
        <f>IF(OR($A131="",$B131="",$C131=""),"",'OddsRatio_working_3-way'!I130)</f>
        <v>3.3680642494219932</v>
      </c>
      <c r="M131" s="22">
        <f>IF(OR($A131="",$B131="",$C131=""),"",'OddsRatio_working_3-way'!J130)</f>
        <v>3.616245655474954</v>
      </c>
      <c r="N131" s="23">
        <f t="shared" si="29"/>
        <v>42.541493129961125</v>
      </c>
      <c r="O131" s="24">
        <f t="shared" si="30"/>
        <v>29.740253555899876</v>
      </c>
      <c r="P131" s="24">
        <f t="shared" si="31"/>
        <v>27.71825331413898</v>
      </c>
      <c r="Q131" t="s">
        <v>316</v>
      </c>
      <c r="R131" t="s">
        <v>325</v>
      </c>
      <c r="S131" t="s">
        <v>441</v>
      </c>
      <c r="T131" s="35">
        <v>100</v>
      </c>
      <c r="U131" s="35">
        <f t="shared" si="32"/>
        <v>66.329966329966325</v>
      </c>
      <c r="V131" s="35">
        <f t="shared" si="33"/>
        <v>68.75</v>
      </c>
      <c r="W131" s="35">
        <f t="shared" si="34"/>
        <v>62.686567164179095</v>
      </c>
      <c r="X131" s="35">
        <f t="shared" si="35"/>
        <v>68.56343283582089</v>
      </c>
      <c r="Y131" s="35">
        <f t="shared" si="36"/>
        <v>70.983466505854565</v>
      </c>
      <c r="Z131" s="35">
        <f t="shared" si="37"/>
        <v>64.920033670033675</v>
      </c>
      <c r="AA131" s="35">
        <f t="shared" si="38"/>
        <v>-2.2334665058545653</v>
      </c>
      <c r="AB131" s="35">
        <f t="shared" si="39"/>
        <v>-2.2334665058545653</v>
      </c>
      <c r="AC131" s="35">
        <f t="shared" si="40"/>
        <v>-2.2334665058545795</v>
      </c>
      <c r="AF131">
        <v>2.2000000000000002</v>
      </c>
      <c r="AG131">
        <v>1.74</v>
      </c>
      <c r="AJ131" t="s">
        <v>380</v>
      </c>
    </row>
    <row r="132" spans="1:36" ht="15" x14ac:dyDescent="0.25">
      <c r="A132">
        <v>2.97</v>
      </c>
      <c r="B132">
        <v>3.2</v>
      </c>
      <c r="C132">
        <v>2.68</v>
      </c>
      <c r="D132" s="20">
        <f t="shared" ref="D132:D195" si="41">IF(OR($A132="",$B132="",$C132=""),"",(1/A132)+(1/B132)+(1/C132)-1)</f>
        <v>2.2334665058545644E-2</v>
      </c>
      <c r="E132" s="17">
        <f>IF(OR($A132="",$B132="",$C132=""),"",A132*'MPTO_working_3-way'!$I131)</f>
        <v>3.0363339552238808</v>
      </c>
      <c r="F132" s="21">
        <f>IF(OR($A132="",$B132="",$C132=""),"",B132*'MPTO_working_3-way'!$I131)</f>
        <v>3.2714709281873464</v>
      </c>
      <c r="G132" s="22">
        <f>IF(OR($A132="",$B132="",$C132=""),"",C132*'MPTO_working_3-way'!$I131)</f>
        <v>2.7398569023569026</v>
      </c>
      <c r="H132" s="17">
        <f>IF(OR($A132="",$B132="",$C132=""),"",'MPTO_working_3-way'!E131)</f>
        <v>3.0371555125934453</v>
      </c>
      <c r="I132" s="21">
        <f>IF(OR($A132="",$B132="",$C132=""),"",'MPTO_working_3-way'!F131)</f>
        <v>3.2780961925223258</v>
      </c>
      <c r="J132" s="22">
        <f>IF(OR($A132="",$B132="",$C132=""),"",'MPTO_working_3-way'!G131)</f>
        <v>2.7345607791828548</v>
      </c>
      <c r="K132" s="17">
        <f>IF(OR($A132="",$B132="",$C132=""),"",'OddsRatio_working_3-way'!H131)</f>
        <v>3.0369314527334526</v>
      </c>
      <c r="L132" s="21">
        <f>IF(OR($A132="",$B132="",$C132=""),"",'OddsRatio_working_3-way'!I131)</f>
        <v>3.274745784778474</v>
      </c>
      <c r="M132" s="22">
        <f>IF(OR($A132="",$B132="",$C132=""),"",'OddsRatio_working_3-way'!J131)</f>
        <v>2.7370785992853799</v>
      </c>
      <c r="N132" s="23">
        <f t="shared" si="29"/>
        <v>32.934453678243905</v>
      </c>
      <c r="O132" s="24">
        <f t="shared" si="30"/>
        <v>30.56728982012012</v>
      </c>
      <c r="P132" s="24">
        <f t="shared" si="31"/>
        <v>36.498256501635964</v>
      </c>
      <c r="Q132" t="s">
        <v>318</v>
      </c>
      <c r="R132" t="s">
        <v>321</v>
      </c>
      <c r="S132" t="s">
        <v>441</v>
      </c>
      <c r="T132" s="35">
        <v>100</v>
      </c>
      <c r="U132" s="35">
        <f t="shared" si="32"/>
        <v>45.355191256830594</v>
      </c>
      <c r="V132" s="35">
        <f t="shared" si="33"/>
        <v>73.68421052631578</v>
      </c>
      <c r="W132" s="35">
        <f t="shared" si="34"/>
        <v>78.632478632478637</v>
      </c>
      <c r="X132" s="35">
        <f t="shared" si="35"/>
        <v>47.683310841205575</v>
      </c>
      <c r="Y132" s="35">
        <f t="shared" si="36"/>
        <v>76.012330110690769</v>
      </c>
      <c r="Z132" s="35">
        <f t="shared" si="37"/>
        <v>80.960598216853597</v>
      </c>
      <c r="AA132" s="35">
        <f t="shared" si="38"/>
        <v>-2.3281195843749813</v>
      </c>
      <c r="AB132" s="35">
        <f t="shared" si="39"/>
        <v>-2.3281195843749884</v>
      </c>
      <c r="AC132" s="35">
        <f t="shared" si="40"/>
        <v>-2.32811958437496</v>
      </c>
      <c r="AF132">
        <v>2.2599999999999998</v>
      </c>
      <c r="AG132">
        <v>1.7</v>
      </c>
      <c r="AJ132" t="s">
        <v>380</v>
      </c>
    </row>
    <row r="133" spans="1:36" ht="15" x14ac:dyDescent="0.25">
      <c r="A133">
        <v>1.83</v>
      </c>
      <c r="B133">
        <v>3.8</v>
      </c>
      <c r="C133">
        <v>4.68</v>
      </c>
      <c r="D133" s="20">
        <f t="shared" si="41"/>
        <v>2.3281195843749547E-2</v>
      </c>
      <c r="E133" s="17">
        <f>IF(OR($A133="",$B133="",$C133=""),"",A133*'MPTO_working_3-way'!$I132)</f>
        <v>1.8726045883940619</v>
      </c>
      <c r="F133" s="21">
        <f>IF(OR($A133="",$B133="",$C133=""),"",B133*'MPTO_working_3-way'!$I132)</f>
        <v>3.8884685442062481</v>
      </c>
      <c r="G133" s="22">
        <f>IF(OR($A133="",$B133="",$C133=""),"",C133*'MPTO_working_3-way'!$I132)</f>
        <v>4.7889559965487472</v>
      </c>
      <c r="H133" s="17">
        <f>IF(OR($A133="",$B133="",$C133=""),"",'MPTO_working_3-way'!E132)</f>
        <v>1.8563631966341612</v>
      </c>
      <c r="I133" s="21">
        <f>IF(OR($A133="",$B133="",$C133=""),"",'MPTO_working_3-way'!F132)</f>
        <v>3.9154651677606869</v>
      </c>
      <c r="J133" s="22">
        <f>IF(OR($A133="",$B133="",$C133=""),"",'MPTO_working_3-way'!G132)</f>
        <v>4.8563771368541664</v>
      </c>
      <c r="K133" s="17">
        <f>IF(OR($A133="",$B133="",$C133=""),"",'OddsRatio_working_3-way'!H132)</f>
        <v>1.8624765251686248</v>
      </c>
      <c r="L133" s="21">
        <f>IF(OR($A133="",$B133="",$C133=""),"",'OddsRatio_working_3-way'!I132)</f>
        <v>3.9095593620146363</v>
      </c>
      <c r="M133" s="22">
        <f>IF(OR($A133="",$B133="",$C133=""),"",'OddsRatio_working_3-way'!J132)</f>
        <v>4.8239923043620934</v>
      </c>
      <c r="N133" s="23">
        <f t="shared" ref="N133:N178" si="42">(1/E133)* 100</f>
        <v>53.401556644566163</v>
      </c>
      <c r="O133" s="24">
        <f t="shared" ref="O133:O178" si="43">(1/F133)* 100</f>
        <v>25.717065436725289</v>
      </c>
      <c r="P133" s="24">
        <f t="shared" ref="P133:P178" si="44">(1/G133)* 100</f>
        <v>20.881377918708569</v>
      </c>
      <c r="Q133" t="s">
        <v>317</v>
      </c>
      <c r="R133" t="s">
        <v>242</v>
      </c>
      <c r="S133" t="s">
        <v>441</v>
      </c>
      <c r="T133" s="35">
        <v>100</v>
      </c>
      <c r="U133" s="35">
        <f t="shared" ref="U133:U178" si="45">(1/A134)*((T133*A134)-T133)</f>
        <v>39.024390243902438</v>
      </c>
      <c r="V133" s="35">
        <f t="shared" ref="V133:V178" si="46">(1/B134)*((T133*B134)-T133)</f>
        <v>75.550122249388764</v>
      </c>
      <c r="W133" s="35">
        <f t="shared" ref="W133:W178" si="47">(1/C134)*((T133*C134)-T133)</f>
        <v>83.079526226734345</v>
      </c>
      <c r="X133" s="35">
        <f t="shared" ref="X133:X178" si="48">((1/B134)+(1/C134))*T133</f>
        <v>41.370351523876906</v>
      </c>
      <c r="Y133" s="35">
        <f t="shared" ref="Y133:Y178" si="49">((1/A134)+(1/C134))*T133</f>
        <v>77.89608352936321</v>
      </c>
      <c r="Z133" s="35">
        <f t="shared" ref="Z133:Z178" si="50">((1/A134)+(1/B134))*T133</f>
        <v>85.425487506708805</v>
      </c>
      <c r="AA133" s="35">
        <f t="shared" ref="AA133:AA178" si="51">U133-X133</f>
        <v>-2.3459612799744676</v>
      </c>
      <c r="AB133" s="35">
        <f t="shared" ref="AB133:AB178" si="52">V133-Y133</f>
        <v>-2.3459612799744463</v>
      </c>
      <c r="AC133" s="35">
        <f t="shared" ref="AC133:AC178" si="53">W133-Z133</f>
        <v>-2.3459612799744605</v>
      </c>
      <c r="AF133">
        <v>1.91</v>
      </c>
      <c r="AG133">
        <v>2</v>
      </c>
      <c r="AJ133" t="s">
        <v>380</v>
      </c>
    </row>
    <row r="134" spans="1:36" s="35" customFormat="1" ht="15" x14ac:dyDescent="0.25">
      <c r="A134">
        <v>1.64</v>
      </c>
      <c r="B134">
        <v>4.09</v>
      </c>
      <c r="C134">
        <v>5.91</v>
      </c>
      <c r="D134" s="20">
        <f t="shared" si="41"/>
        <v>2.3459612799744622E-2</v>
      </c>
      <c r="E134" s="17">
        <f>IF(OR($A134="",$B134="",$C134=""),"",A134*'MPTO_working_3-way'!$I133)</f>
        <v>1.6784737649915811</v>
      </c>
      <c r="F134" s="21">
        <f>IF(OR($A134="",$B134="",$C134=""),"",B134*'MPTO_working_3-way'!$I133)</f>
        <v>4.1859498163509556</v>
      </c>
      <c r="G134" s="22">
        <f>IF(OR($A134="",$B134="",$C134=""),"",C134*'MPTO_working_3-way'!$I133)</f>
        <v>6.0486463116464906</v>
      </c>
      <c r="H134" s="17">
        <f>IF(OR($A134="",$B134="",$C134=""),"",'MPTO_working_3-way'!E133)</f>
        <v>1.6613055598968935</v>
      </c>
      <c r="I134" s="21">
        <f>IF(OR($A134="",$B134="",$C134=""),"",'MPTO_working_3-way'!F133)</f>
        <v>4.2251335975820838</v>
      </c>
      <c r="J134" s="22">
        <f>IF(OR($A134="",$B134="",$C134=""),"",'MPTO_working_3-way'!G133)</f>
        <v>6.1963678493036154</v>
      </c>
      <c r="K134" s="17">
        <f>IF(OR($A134="",$B134="",$C134=""),"",'OddsRatio_working_3-way'!H133)</f>
        <v>1.6673610791064246</v>
      </c>
      <c r="L134" s="21">
        <f>IF(OR($A134="",$B134="",$C134=""),"",'OddsRatio_working_3-way'!I133)</f>
        <v>4.2221027100607049</v>
      </c>
      <c r="M134" s="22">
        <f>IF(OR($A134="",$B134="",$C134=""),"",'OddsRatio_working_3-way'!J133)</f>
        <v>6.119910778769599</v>
      </c>
      <c r="N134" s="23">
        <f t="shared" si="42"/>
        <v>59.577934481747221</v>
      </c>
      <c r="O134" s="24">
        <f t="shared" si="43"/>
        <v>23.889440721287393</v>
      </c>
      <c r="P134" s="24">
        <f t="shared" si="44"/>
        <v>16.532624796965386</v>
      </c>
      <c r="Q134" t="s">
        <v>239</v>
      </c>
      <c r="R134" t="s">
        <v>322</v>
      </c>
      <c r="S134" t="s">
        <v>441</v>
      </c>
      <c r="T134" s="35">
        <v>100</v>
      </c>
      <c r="U134" s="35">
        <f t="shared" si="45"/>
        <v>57.805907172995774</v>
      </c>
      <c r="V134" s="35">
        <f t="shared" si="46"/>
        <v>70.414201183431956</v>
      </c>
      <c r="W134" s="35">
        <f t="shared" si="47"/>
        <v>69.696969696969703</v>
      </c>
      <c r="X134" s="35">
        <f t="shared" si="48"/>
        <v>59.888829119598356</v>
      </c>
      <c r="Y134" s="35">
        <f t="shared" si="49"/>
        <v>72.49712313003451</v>
      </c>
      <c r="Z134" s="35">
        <f t="shared" si="50"/>
        <v>71.779891643572256</v>
      </c>
      <c r="AA134" s="35">
        <f t="shared" si="51"/>
        <v>-2.0829219466025819</v>
      </c>
      <c r="AB134" s="35">
        <f t="shared" si="52"/>
        <v>-2.0829219466025535</v>
      </c>
      <c r="AC134" s="35">
        <f t="shared" si="53"/>
        <v>-2.0829219466025535</v>
      </c>
      <c r="AD134" s="36"/>
      <c r="AE134" s="36"/>
      <c r="AF134">
        <v>2.04</v>
      </c>
      <c r="AG134">
        <v>1.88</v>
      </c>
      <c r="AH134" s="36"/>
      <c r="AI134" s="36"/>
      <c r="AJ134" t="s">
        <v>380</v>
      </c>
    </row>
    <row r="135" spans="1:36" ht="15" x14ac:dyDescent="0.25">
      <c r="A135">
        <v>2.37</v>
      </c>
      <c r="B135">
        <v>3.38</v>
      </c>
      <c r="C135">
        <v>3.3</v>
      </c>
      <c r="D135" s="20">
        <f t="shared" si="41"/>
        <v>2.0829219466025561E-2</v>
      </c>
      <c r="E135" s="17">
        <f>IF(OR($A135="",$B135="",$C135=""),"",A135*'MPTO_working_3-way'!$I134)</f>
        <v>2.4193652501344807</v>
      </c>
      <c r="F135" s="21">
        <f>IF(OR($A135="",$B135="",$C135=""),"",B135*'MPTO_working_3-way'!$I134)</f>
        <v>3.4504027617951665</v>
      </c>
      <c r="G135" s="22">
        <f>IF(OR($A135="",$B135="",$C135=""),"",C135*'MPTO_working_3-way'!$I134)</f>
        <v>3.3687364242378841</v>
      </c>
      <c r="H135" s="17">
        <f>IF(OR($A135="",$B135="",$C135=""),"",'MPTO_working_3-way'!E134)</f>
        <v>2.4096510082530722</v>
      </c>
      <c r="I135" s="21">
        <f>IF(OR($A135="",$B135="",$C135=""),"",'MPTO_working_3-way'!F134)</f>
        <v>3.461226638175519</v>
      </c>
      <c r="J135" s="22">
        <f>IF(OR($A135="",$B135="",$C135=""),"",'MPTO_working_3-way'!G134)</f>
        <v>3.3773830787038799</v>
      </c>
      <c r="K135" s="17">
        <f>IF(OR($A135="",$B135="",$C135=""),"",'OddsRatio_working_3-way'!H134)</f>
        <v>2.4139161535149496</v>
      </c>
      <c r="L135" s="21">
        <f>IF(OR($A135="",$B135="",$C135=""),"",'OddsRatio_working_3-way'!I134)</f>
        <v>3.4562922958872839</v>
      </c>
      <c r="M135" s="22">
        <f>IF(OR($A135="",$B135="",$C135=""),"",'OddsRatio_working_3-way'!J134)</f>
        <v>3.3737278489667033</v>
      </c>
      <c r="N135" s="23">
        <f t="shared" si="42"/>
        <v>41.333155460690151</v>
      </c>
      <c r="O135" s="24">
        <f t="shared" si="43"/>
        <v>28.982123799359659</v>
      </c>
      <c r="P135" s="24">
        <f t="shared" si="44"/>
        <v>29.684720739950205</v>
      </c>
      <c r="Q135" t="s">
        <v>241</v>
      </c>
      <c r="R135" t="s">
        <v>314</v>
      </c>
      <c r="S135" t="s">
        <v>441</v>
      </c>
      <c r="T135" s="35">
        <v>100</v>
      </c>
      <c r="U135" s="35">
        <f t="shared" si="45"/>
        <v>75.786924939467312</v>
      </c>
      <c r="V135" s="35">
        <f t="shared" si="46"/>
        <v>70.149253731343279</v>
      </c>
      <c r="W135" s="35">
        <f t="shared" si="47"/>
        <v>51.690821256038639</v>
      </c>
      <c r="X135" s="35">
        <f t="shared" si="48"/>
        <v>78.159925012618075</v>
      </c>
      <c r="Y135" s="35">
        <f t="shared" si="49"/>
        <v>72.522253804494042</v>
      </c>
      <c r="Z135" s="35">
        <f t="shared" si="50"/>
        <v>54.063821329189402</v>
      </c>
      <c r="AA135" s="35">
        <f t="shared" si="51"/>
        <v>-2.373000073150763</v>
      </c>
      <c r="AB135" s="35">
        <f t="shared" si="52"/>
        <v>-2.373000073150763</v>
      </c>
      <c r="AC135" s="35">
        <f t="shared" si="53"/>
        <v>-2.373000073150763</v>
      </c>
      <c r="AF135">
        <v>2.19</v>
      </c>
      <c r="AG135">
        <v>1.75</v>
      </c>
      <c r="AJ135" t="s">
        <v>380</v>
      </c>
    </row>
    <row r="136" spans="1:36" ht="15" x14ac:dyDescent="0.25">
      <c r="A136">
        <v>4.13</v>
      </c>
      <c r="B136">
        <v>3.35</v>
      </c>
      <c r="C136">
        <v>2.0699999999999998</v>
      </c>
      <c r="D136" s="20">
        <f t="shared" si="41"/>
        <v>2.373000073150755E-2</v>
      </c>
      <c r="E136" s="17">
        <f>IF(OR($A136="",$B136="",$C136=""),"",A136*'MPTO_working_3-way'!$I135)</f>
        <v>4.2280049030211257</v>
      </c>
      <c r="F136" s="21">
        <f>IF(OR($A136="",$B136="",$C136=""),"",B136*'MPTO_working_3-way'!$I135)</f>
        <v>3.4294955024505502</v>
      </c>
      <c r="G136" s="22">
        <f>IF(OR($A136="",$B136="",$C136=""),"",C136*'MPTO_working_3-way'!$I135)</f>
        <v>2.1191211015142204</v>
      </c>
      <c r="H136" s="17">
        <f>IF(OR($A136="",$B136="",$C136=""),"",'MPTO_working_3-way'!E135)</f>
        <v>4.2694765449116812</v>
      </c>
      <c r="I136" s="21">
        <f>IF(OR($A136="",$B136="",$C136=""),"",'MPTO_working_3-way'!F135)</f>
        <v>3.441186277382144</v>
      </c>
      <c r="J136" s="22">
        <f>IF(OR($A136="",$B136="",$C136=""),"",'MPTO_working_3-way'!G135)</f>
        <v>2.1044577611052127</v>
      </c>
      <c r="K136" s="17">
        <f>IF(OR($A136="",$B136="",$C136=""),"",'OddsRatio_working_3-way'!H135)</f>
        <v>4.2484038018958206</v>
      </c>
      <c r="L136" s="21">
        <f>IF(OR($A136="",$B136="",$C136=""),"",'OddsRatio_working_3-way'!I135)</f>
        <v>3.4388974231486191</v>
      </c>
      <c r="M136" s="22">
        <f>IF(OR($A136="",$B136="",$C136=""),"",'OddsRatio_working_3-way'!J135)</f>
        <v>2.1104766990506478</v>
      </c>
      <c r="N136" s="23">
        <f t="shared" si="42"/>
        <v>23.651817415950696</v>
      </c>
      <c r="O136" s="24">
        <f t="shared" si="43"/>
        <v>29.158807739664589</v>
      </c>
      <c r="P136" s="24">
        <f t="shared" si="44"/>
        <v>47.189374844384723</v>
      </c>
      <c r="Q136" t="s">
        <v>323</v>
      </c>
      <c r="R136" t="s">
        <v>244</v>
      </c>
      <c r="S136" t="s">
        <v>441</v>
      </c>
      <c r="T136" s="35">
        <v>100</v>
      </c>
      <c r="U136" s="35">
        <f t="shared" si="45"/>
        <v>82.935153583617733</v>
      </c>
      <c r="V136" s="35">
        <f t="shared" si="46"/>
        <v>75.609756097560975</v>
      </c>
      <c r="W136" s="35">
        <f t="shared" si="47"/>
        <v>39.024390243902438</v>
      </c>
      <c r="X136" s="35">
        <f t="shared" si="48"/>
        <v>85.365853658536579</v>
      </c>
      <c r="Y136" s="35">
        <f t="shared" si="49"/>
        <v>78.040456172479807</v>
      </c>
      <c r="Z136" s="35">
        <f t="shared" si="50"/>
        <v>41.455090318821277</v>
      </c>
      <c r="AA136" s="35">
        <f t="shared" si="51"/>
        <v>-2.4307000749188461</v>
      </c>
      <c r="AB136" s="35">
        <f t="shared" si="52"/>
        <v>-2.4307000749188319</v>
      </c>
      <c r="AC136" s="35">
        <f t="shared" si="53"/>
        <v>-2.430700074918839</v>
      </c>
      <c r="AF136">
        <v>2.23</v>
      </c>
      <c r="AG136">
        <v>1.72</v>
      </c>
      <c r="AJ136" t="s">
        <v>380</v>
      </c>
    </row>
    <row r="137" spans="1:36" ht="15" x14ac:dyDescent="0.25">
      <c r="A137">
        <v>5.86</v>
      </c>
      <c r="B137">
        <v>4.0999999999999996</v>
      </c>
      <c r="C137">
        <v>1.64</v>
      </c>
      <c r="D137" s="20">
        <f t="shared" si="41"/>
        <v>2.4307000749188346E-2</v>
      </c>
      <c r="E137" s="17">
        <f>IF(OR($A137="",$B137="",$C137=""),"",A137*'MPTO_working_3-way'!$I136)</f>
        <v>6.0024390243902443</v>
      </c>
      <c r="F137" s="21">
        <f>IF(OR($A137="",$B137="",$C137=""),"",B137*'MPTO_working_3-way'!$I136)</f>
        <v>4.1996587030716714</v>
      </c>
      <c r="G137" s="22">
        <f>IF(OR($A137="",$B137="",$C137=""),"",C137*'MPTO_working_3-way'!$I136)</f>
        <v>1.6798634812286688</v>
      </c>
      <c r="H137" s="17">
        <f>IF(OR($A137="",$B137="",$C137=""),"",'MPTO_working_3-way'!E136)</f>
        <v>6.1520996927278935</v>
      </c>
      <c r="I137" s="21">
        <f>IF(OR($A137="",$B137="",$C137=""),"",'MPTO_working_3-way'!F136)</f>
        <v>4.240880207107554</v>
      </c>
      <c r="J137" s="22">
        <f>IF(OR($A137="",$B137="",$C137=""),"",'MPTO_working_3-way'!G136)</f>
        <v>1.6620855047733247</v>
      </c>
      <c r="K137" s="17">
        <f>IF(OR($A137="",$B137="",$C137=""),"",'OddsRatio_working_3-way'!H136)</f>
        <v>6.0752301440308711</v>
      </c>
      <c r="L137" s="21">
        <f>IF(OR($A137="",$B137="",$C137=""),"",'OddsRatio_working_3-way'!I136)</f>
        <v>4.2372867173859463</v>
      </c>
      <c r="M137" s="22">
        <f>IF(OR($A137="",$B137="",$C137=""),"",'OddsRatio_working_3-way'!J136)</f>
        <v>1.6683430642345185</v>
      </c>
      <c r="N137" s="23">
        <f t="shared" si="42"/>
        <v>16.659894351889474</v>
      </c>
      <c r="O137" s="24">
        <f t="shared" si="43"/>
        <v>23.811458756603013</v>
      </c>
      <c r="P137" s="24">
        <f t="shared" si="44"/>
        <v>59.52864689150752</v>
      </c>
      <c r="Q137" t="s">
        <v>267</v>
      </c>
      <c r="R137" t="s">
        <v>328</v>
      </c>
      <c r="S137" t="s">
        <v>441</v>
      </c>
      <c r="T137" s="35">
        <v>100</v>
      </c>
      <c r="U137" s="35">
        <f t="shared" si="45"/>
        <v>66.555183946488299</v>
      </c>
      <c r="V137" s="35">
        <f t="shared" si="46"/>
        <v>70.149253731343279</v>
      </c>
      <c r="W137" s="35">
        <f t="shared" si="47"/>
        <v>61.089494163424128</v>
      </c>
      <c r="X137" s="35">
        <f t="shared" si="48"/>
        <v>68.761252105232586</v>
      </c>
      <c r="Y137" s="35">
        <f t="shared" si="49"/>
        <v>72.355321890087581</v>
      </c>
      <c r="Z137" s="35">
        <f t="shared" si="50"/>
        <v>63.295562322168422</v>
      </c>
      <c r="AA137" s="35">
        <f t="shared" si="51"/>
        <v>-2.2060681587442872</v>
      </c>
      <c r="AB137" s="35">
        <f t="shared" si="52"/>
        <v>-2.2060681587443014</v>
      </c>
      <c r="AC137" s="35">
        <f t="shared" si="53"/>
        <v>-2.2060681587442943</v>
      </c>
      <c r="AF137">
        <v>1.78</v>
      </c>
      <c r="AG137">
        <v>2.14</v>
      </c>
      <c r="AJ137" t="s">
        <v>382</v>
      </c>
    </row>
    <row r="138" spans="1:36" ht="15" x14ac:dyDescent="0.25">
      <c r="A138">
        <v>2.99</v>
      </c>
      <c r="B138">
        <v>3.35</v>
      </c>
      <c r="C138">
        <v>2.57</v>
      </c>
      <c r="D138" s="20">
        <f t="shared" si="41"/>
        <v>2.2060681587442899E-2</v>
      </c>
      <c r="E138" s="17">
        <f>IF(OR($A138="",$B138="",$C138=""),"",A138*'MPTO_working_3-way'!$I137)</f>
        <v>3.0559614379464546</v>
      </c>
      <c r="F138" s="21">
        <f>IF(OR($A138="",$B138="",$C138=""),"",B138*'MPTO_working_3-way'!$I137)</f>
        <v>3.4239032833179337</v>
      </c>
      <c r="G138" s="22">
        <f>IF(OR($A138="",$B138="",$C138=""),"",C138*'MPTO_working_3-way'!$I137)</f>
        <v>2.6266959516797281</v>
      </c>
      <c r="H138" s="17">
        <f>IF(OR($A138="",$B138="",$C138=""),"",'MPTO_working_3-way'!E137)</f>
        <v>3.0572195321529314</v>
      </c>
      <c r="I138" s="21">
        <f>IF(OR($A138="",$B138="",$C138=""),"",'MPTO_working_3-way'!F137)</f>
        <v>3.4346096431822004</v>
      </c>
      <c r="J138" s="22">
        <f>IF(OR($A138="",$B138="",$C138=""),"",'MPTO_working_3-way'!G137)</f>
        <v>2.6195051117467991</v>
      </c>
      <c r="K138" s="17">
        <f>IF(OR($A138="",$B138="",$C138=""),"",'OddsRatio_working_3-way'!H137)</f>
        <v>3.0570041889307809</v>
      </c>
      <c r="L138" s="21">
        <f>IF(OR($A138="",$B138="",$C138=""),"",'OddsRatio_working_3-way'!I137)</f>
        <v>3.4291255497423796</v>
      </c>
      <c r="M138" s="22">
        <f>IF(OR($A138="",$B138="",$C138=""),"",'OddsRatio_working_3-way'!J137)</f>
        <v>2.6228626013172489</v>
      </c>
      <c r="N138" s="23">
        <f t="shared" si="42"/>
        <v>32.722926002364098</v>
      </c>
      <c r="O138" s="24">
        <f t="shared" si="43"/>
        <v>29.206432461811538</v>
      </c>
      <c r="P138" s="24">
        <f t="shared" si="44"/>
        <v>38.070641535824379</v>
      </c>
      <c r="Q138" t="s">
        <v>368</v>
      </c>
      <c r="R138" t="s">
        <v>332</v>
      </c>
      <c r="S138" t="s">
        <v>441</v>
      </c>
      <c r="T138" s="35">
        <v>100</v>
      </c>
      <c r="U138" s="35">
        <f t="shared" si="45"/>
        <v>82.425307557117748</v>
      </c>
      <c r="V138" s="35">
        <f t="shared" si="46"/>
        <v>76.359338061465735</v>
      </c>
      <c r="W138" s="35">
        <f t="shared" si="47"/>
        <v>38.650306748466257</v>
      </c>
      <c r="X138" s="35">
        <f t="shared" si="48"/>
        <v>84.99035519006803</v>
      </c>
      <c r="Y138" s="35">
        <f t="shared" si="49"/>
        <v>78.924385694415989</v>
      </c>
      <c r="Z138" s="35">
        <f t="shared" si="50"/>
        <v>41.215354381416525</v>
      </c>
      <c r="AA138" s="35">
        <f t="shared" si="51"/>
        <v>-2.5650476329502823</v>
      </c>
      <c r="AB138" s="35">
        <f t="shared" si="52"/>
        <v>-2.5650476329502538</v>
      </c>
      <c r="AC138" s="35">
        <f t="shared" si="53"/>
        <v>-2.5650476329502681</v>
      </c>
      <c r="AF138">
        <v>1.96</v>
      </c>
      <c r="AG138">
        <v>1.94</v>
      </c>
      <c r="AJ138" t="s">
        <v>382</v>
      </c>
    </row>
    <row r="139" spans="1:36" ht="15" x14ac:dyDescent="0.25">
      <c r="A139">
        <v>5.69</v>
      </c>
      <c r="B139">
        <v>4.2300000000000004</v>
      </c>
      <c r="C139">
        <v>1.63</v>
      </c>
      <c r="D139" s="20">
        <f t="shared" si="41"/>
        <v>2.5650476329502681E-2</v>
      </c>
      <c r="E139" s="17">
        <f>IF(OR($A139="",$B139="",$C139=""),"",A139*'MPTO_working_3-way'!$I138)</f>
        <v>5.835951210314871</v>
      </c>
      <c r="F139" s="21">
        <f>IF(OR($A139="",$B139="",$C139=""),"",B139*'MPTO_working_3-way'!$I138)</f>
        <v>4.3385015148737969</v>
      </c>
      <c r="G139" s="22">
        <f>IF(OR($A139="",$B139="",$C139=""),"",C139*'MPTO_working_3-way'!$I138)</f>
        <v>1.6718102764170892</v>
      </c>
      <c r="H139" s="17">
        <f>IF(OR($A139="",$B139="",$C139=""),"",'MPTO_working_3-way'!E138)</f>
        <v>5.9809769411416518</v>
      </c>
      <c r="I139" s="21">
        <f>IF(OR($A139="",$B139="",$C139=""),"",'MPTO_working_3-way'!F138)</f>
        <v>4.388727874241348</v>
      </c>
      <c r="J139" s="22">
        <f>IF(OR($A139="",$B139="",$C139=""),"",'MPTO_working_3-way'!G138)</f>
        <v>1.653037991788205</v>
      </c>
      <c r="K139" s="17">
        <f>IF(OR($A139="",$B139="",$C139=""),"",'OddsRatio_working_3-way'!H138)</f>
        <v>5.9100753028841009</v>
      </c>
      <c r="L139" s="21">
        <f>IF(OR($A139="",$B139="",$C139=""),"",'OddsRatio_working_3-way'!I138)</f>
        <v>4.381565720323163</v>
      </c>
      <c r="M139" s="22">
        <f>IF(OR($A139="",$B139="",$C139=""),"",'OddsRatio_working_3-way'!J138)</f>
        <v>1.6595623541187594</v>
      </c>
      <c r="N139" s="23">
        <f t="shared" si="42"/>
        <v>17.135167241160783</v>
      </c>
      <c r="O139" s="24">
        <f t="shared" si="43"/>
        <v>23.049433002885308</v>
      </c>
      <c r="P139" s="24">
        <f t="shared" si="44"/>
        <v>59.815399755953912</v>
      </c>
      <c r="Q139" t="s">
        <v>329</v>
      </c>
      <c r="R139" t="s">
        <v>331</v>
      </c>
      <c r="S139" t="s">
        <v>441</v>
      </c>
      <c r="T139" s="35">
        <v>100</v>
      </c>
      <c r="U139" s="35">
        <f t="shared" si="45"/>
        <v>55.947136563876647</v>
      </c>
      <c r="V139" s="35">
        <f t="shared" si="46"/>
        <v>68.944099378881987</v>
      </c>
      <c r="W139" s="35">
        <f t="shared" si="47"/>
        <v>72.899728997289984</v>
      </c>
      <c r="X139" s="35">
        <f t="shared" si="48"/>
        <v>58.156171623828044</v>
      </c>
      <c r="Y139" s="35">
        <f t="shared" si="49"/>
        <v>71.153134438833376</v>
      </c>
      <c r="Z139" s="35">
        <f t="shared" si="50"/>
        <v>75.108764057241359</v>
      </c>
      <c r="AA139" s="35">
        <f t="shared" si="51"/>
        <v>-2.2090350599513968</v>
      </c>
      <c r="AB139" s="35">
        <f t="shared" si="52"/>
        <v>-2.2090350599513897</v>
      </c>
      <c r="AC139" s="35">
        <f t="shared" si="53"/>
        <v>-2.2090350599513755</v>
      </c>
      <c r="AF139">
        <v>1.66</v>
      </c>
      <c r="AG139">
        <v>2.35</v>
      </c>
      <c r="AJ139" t="s">
        <v>382</v>
      </c>
    </row>
    <row r="140" spans="1:36" ht="15" x14ac:dyDescent="0.25">
      <c r="A140">
        <v>2.27</v>
      </c>
      <c r="B140">
        <v>3.22</v>
      </c>
      <c r="C140">
        <v>3.69</v>
      </c>
      <c r="D140" s="20">
        <f t="shared" si="41"/>
        <v>2.2090350599513808E-2</v>
      </c>
      <c r="E140" s="17">
        <f>IF(OR($A140="",$B140="",$C140=""),"",A140*'MPTO_working_3-way'!$I139)</f>
        <v>2.3201450958608962</v>
      </c>
      <c r="F140" s="21">
        <f>IF(OR($A140="",$B140="",$C140=""),"",B140*'MPTO_working_3-way'!$I139)</f>
        <v>3.2911309289304347</v>
      </c>
      <c r="G140" s="22">
        <f>IF(OR($A140="",$B140="",$C140=""),"",C140*'MPTO_working_3-way'!$I139)</f>
        <v>3.7715133937122061</v>
      </c>
      <c r="H140" s="17">
        <f>IF(OR($A140="",$B140="",$C140=""),"",'MPTO_working_3-way'!E139)</f>
        <v>2.3085881242648627</v>
      </c>
      <c r="I140" s="21">
        <f>IF(OR($A140="",$B140="",$C140=""),"",'MPTO_working_3-way'!F139)</f>
        <v>3.2982013758888709</v>
      </c>
      <c r="J140" s="22">
        <f>IF(OR($A140="",$B140="",$C140=""),"",'MPTO_working_3-way'!G139)</f>
        <v>3.7930617793996415</v>
      </c>
      <c r="K140" s="17">
        <f>IF(OR($A140="",$B140="",$C140=""),"",'OddsRatio_working_3-way'!H139)</f>
        <v>2.3135820532848852</v>
      </c>
      <c r="L140" s="21">
        <f>IF(OR($A140="",$B140="",$C140=""),"",'OddsRatio_working_3-way'!I139)</f>
        <v>3.2961828018050752</v>
      </c>
      <c r="M140" s="22">
        <f>IF(OR($A140="",$B140="",$C140=""),"",'OddsRatio_working_3-way'!J139)</f>
        <v>3.7823115931782212</v>
      </c>
      <c r="N140" s="23">
        <f t="shared" si="42"/>
        <v>43.100752697923284</v>
      </c>
      <c r="O140" s="24">
        <f t="shared" si="43"/>
        <v>30.384692119343431</v>
      </c>
      <c r="P140" s="24">
        <f t="shared" si="44"/>
        <v>26.514555182733289</v>
      </c>
      <c r="Q140" t="s">
        <v>366</v>
      </c>
      <c r="R140" t="s">
        <v>333</v>
      </c>
      <c r="S140" t="s">
        <v>441</v>
      </c>
      <c r="T140" s="35">
        <v>100</v>
      </c>
      <c r="U140" s="35">
        <f t="shared" si="45"/>
        <v>65.517241379310349</v>
      </c>
      <c r="V140" s="35">
        <f t="shared" si="46"/>
        <v>71.83098591549296</v>
      </c>
      <c r="W140" s="35">
        <f t="shared" si="47"/>
        <v>60.317460317460316</v>
      </c>
      <c r="X140" s="35">
        <f t="shared" si="48"/>
        <v>67.851553767046724</v>
      </c>
      <c r="Y140" s="35">
        <f t="shared" si="49"/>
        <v>74.165298303229335</v>
      </c>
      <c r="Z140" s="35">
        <f t="shared" si="50"/>
        <v>62.651772705196706</v>
      </c>
      <c r="AA140" s="35">
        <f t="shared" si="51"/>
        <v>-2.3343123877363752</v>
      </c>
      <c r="AB140" s="35">
        <f t="shared" si="52"/>
        <v>-2.3343123877363752</v>
      </c>
      <c r="AC140" s="35">
        <f t="shared" si="53"/>
        <v>-2.3343123877363894</v>
      </c>
      <c r="AF140">
        <v>2.36</v>
      </c>
      <c r="AG140">
        <v>1.65</v>
      </c>
      <c r="AJ140" t="s">
        <v>382</v>
      </c>
    </row>
    <row r="141" spans="1:36" ht="15" x14ac:dyDescent="0.25">
      <c r="A141">
        <v>2.9</v>
      </c>
      <c r="B141">
        <v>3.55</v>
      </c>
      <c r="C141">
        <v>2.52</v>
      </c>
      <c r="D141" s="20">
        <f t="shared" si="41"/>
        <v>2.3343123877363814E-2</v>
      </c>
      <c r="E141" s="17">
        <f>IF(OR($A141="",$B141="",$C141=""),"",A141*'MPTO_working_3-way'!$I140)</f>
        <v>2.9676950592443552</v>
      </c>
      <c r="F141" s="21">
        <f>IF(OR($A141="",$B141="",$C141=""),"",B141*'MPTO_working_3-way'!$I140)</f>
        <v>3.6328680897646413</v>
      </c>
      <c r="G141" s="22">
        <f>IF(OR($A141="",$B141="",$C141=""),"",C141*'MPTO_working_3-way'!$I140)</f>
        <v>2.5788246721709567</v>
      </c>
      <c r="H141" s="17">
        <f>IF(OR($A141="",$B141="",$C141=""),"",'MPTO_working_3-way'!E140)</f>
        <v>2.9669492688431101</v>
      </c>
      <c r="I141" s="21">
        <f>IF(OR($A141="",$B141="",$C141=""),"",'MPTO_working_3-way'!F140)</f>
        <v>3.6508462173521461</v>
      </c>
      <c r="J141" s="22">
        <f>IF(OR($A141="",$B141="",$C141=""),"",'MPTO_working_3-way'!G140)</f>
        <v>2.5704009986987852</v>
      </c>
      <c r="K141" s="17">
        <f>IF(OR($A141="",$B141="",$C141=""),"",'OddsRatio_working_3-way'!H140)</f>
        <v>2.9679917151706894</v>
      </c>
      <c r="L141" s="21">
        <f>IF(OR($A141="",$B141="",$C141=""),"",'OddsRatio_working_3-way'!I140)</f>
        <v>3.641252038781714</v>
      </c>
      <c r="M141" s="22">
        <f>IF(OR($A141="",$B141="",$C141=""),"",'OddsRatio_working_3-way'!J140)</f>
        <v>2.5743933721365511</v>
      </c>
      <c r="N141" s="23">
        <f t="shared" si="42"/>
        <v>33.696184413725561</v>
      </c>
      <c r="O141" s="24">
        <f t="shared" si="43"/>
        <v>27.526460506987082</v>
      </c>
      <c r="P141" s="24">
        <f t="shared" si="44"/>
        <v>38.777355079287354</v>
      </c>
      <c r="Q141" t="s">
        <v>265</v>
      </c>
      <c r="R141" t="s">
        <v>367</v>
      </c>
      <c r="S141" t="s">
        <v>441</v>
      </c>
      <c r="T141" s="35">
        <v>100</v>
      </c>
      <c r="U141" s="35">
        <f t="shared" si="45"/>
        <v>73.474801061007966</v>
      </c>
      <c r="V141" s="35">
        <f t="shared" si="46"/>
        <v>71.751412429378533</v>
      </c>
      <c r="W141" s="35">
        <f t="shared" si="47"/>
        <v>51.92307692307692</v>
      </c>
      <c r="X141" s="35">
        <f t="shared" si="48"/>
        <v>76.325510647544533</v>
      </c>
      <c r="Y141" s="35">
        <f t="shared" si="49"/>
        <v>74.602122015915114</v>
      </c>
      <c r="Z141" s="35">
        <f t="shared" si="50"/>
        <v>54.773786509613508</v>
      </c>
      <c r="AA141" s="35">
        <f t="shared" si="51"/>
        <v>-2.850709586536567</v>
      </c>
      <c r="AB141" s="35">
        <f t="shared" si="52"/>
        <v>-2.8507095865365812</v>
      </c>
      <c r="AC141" s="35">
        <f t="shared" si="53"/>
        <v>-2.8507095865365883</v>
      </c>
      <c r="AF141">
        <v>1.9</v>
      </c>
      <c r="AG141">
        <v>2.0099999999999998</v>
      </c>
      <c r="AJ141" t="s">
        <v>382</v>
      </c>
    </row>
    <row r="142" spans="1:36" ht="15" x14ac:dyDescent="0.25">
      <c r="A142">
        <v>3.77</v>
      </c>
      <c r="B142">
        <v>3.54</v>
      </c>
      <c r="C142">
        <v>2.08</v>
      </c>
      <c r="D142" s="20">
        <f t="shared" si="41"/>
        <v>2.8507095865365706E-2</v>
      </c>
      <c r="E142" s="17">
        <f>IF(OR($A142="",$B142="",$C142=""),"",A142*'MPTO_working_3-way'!$I141)</f>
        <v>3.8774717514124286</v>
      </c>
      <c r="F142" s="21">
        <f>IF(OR($A142="",$B142="",$C142=""),"",B142*'MPTO_working_3-way'!$I141)</f>
        <v>3.6409151193633948</v>
      </c>
      <c r="G142" s="22">
        <f>IF(OR($A142="",$B142="",$C142=""),"",C142*'MPTO_working_3-way'!$I141)</f>
        <v>2.1392947593999607</v>
      </c>
      <c r="H142" s="17">
        <f>IF(OR($A142="",$B142="",$C142=""),"",'MPTO_working_3-way'!E141)</f>
        <v>3.9100741731814379</v>
      </c>
      <c r="I142" s="21">
        <f>IF(OR($A142="",$B142="",$C142=""),"",'MPTO_working_3-way'!F141)</f>
        <v>3.6632249269183084</v>
      </c>
      <c r="J142" s="22">
        <f>IF(OR($A142="",$B142="",$C142=""),"",'MPTO_working_3-way'!G141)</f>
        <v>2.1219399733945292</v>
      </c>
      <c r="K142" s="17">
        <f>IF(OR($A142="",$B142="",$C142=""),"",'OddsRatio_working_3-way'!H141)</f>
        <v>3.8955795359710268</v>
      </c>
      <c r="L142" s="21">
        <f>IF(OR($A142="",$B142="",$C142=""),"",'OddsRatio_working_3-way'!I141)</f>
        <v>3.6551523542839037</v>
      </c>
      <c r="M142" s="22">
        <f>IF(OR($A142="",$B142="",$C142=""),"",'OddsRatio_working_3-way'!J141)</f>
        <v>2.1289624183569358</v>
      </c>
      <c r="N142" s="23">
        <f t="shared" si="42"/>
        <v>25.790000910663878</v>
      </c>
      <c r="O142" s="24">
        <f t="shared" si="43"/>
        <v>27.465622438757858</v>
      </c>
      <c r="P142" s="24">
        <f t="shared" si="44"/>
        <v>46.744376650578282</v>
      </c>
      <c r="Q142" t="s">
        <v>427</v>
      </c>
      <c r="R142" t="s">
        <v>428</v>
      </c>
      <c r="S142" t="s">
        <v>441</v>
      </c>
      <c r="T142" s="35">
        <v>100</v>
      </c>
      <c r="U142" s="35">
        <f t="shared" si="45"/>
        <v>27.007299270072991</v>
      </c>
      <c r="V142" s="35">
        <f t="shared" si="46"/>
        <v>81.785063752276869</v>
      </c>
      <c r="W142" s="35">
        <f t="shared" si="47"/>
        <v>87.804878048780481</v>
      </c>
      <c r="X142" s="35">
        <f t="shared" si="48"/>
        <v>30.410058198942647</v>
      </c>
      <c r="Y142" s="35">
        <f t="shared" si="49"/>
        <v>85.187822681146514</v>
      </c>
      <c r="Z142" s="35">
        <f t="shared" si="50"/>
        <v>91.207636977650139</v>
      </c>
      <c r="AA142" s="35">
        <f t="shared" si="51"/>
        <v>-3.4027589288696554</v>
      </c>
      <c r="AB142" s="35">
        <f t="shared" si="52"/>
        <v>-3.4027589288696447</v>
      </c>
      <c r="AC142" s="35">
        <f t="shared" si="53"/>
        <v>-3.4027589288696589</v>
      </c>
      <c r="AF142">
        <v>2</v>
      </c>
      <c r="AG142">
        <v>1.89</v>
      </c>
      <c r="AJ142" t="s">
        <v>384</v>
      </c>
    </row>
    <row r="143" spans="1:36" ht="15" x14ac:dyDescent="0.25">
      <c r="A143">
        <v>1.37</v>
      </c>
      <c r="B143">
        <v>5.49</v>
      </c>
      <c r="C143">
        <v>8.1999999999999993</v>
      </c>
      <c r="D143" s="20">
        <f t="shared" si="41"/>
        <v>3.4027589288696536E-2</v>
      </c>
      <c r="E143" s="17">
        <f>IF(OR($A143="",$B143="",$C143=""),"",A143*'MPTO_working_3-way'!$I142)</f>
        <v>1.4166177973255143</v>
      </c>
      <c r="F143" s="21">
        <f>IF(OR($A143="",$B143="",$C143=""),"",B143*'MPTO_working_3-way'!$I142)</f>
        <v>5.6768114651949446</v>
      </c>
      <c r="G143" s="22">
        <f>IF(OR($A143="",$B143="",$C143=""),"",C143*'MPTO_working_3-way'!$I142)</f>
        <v>8.4790262321673104</v>
      </c>
      <c r="H143" s="17">
        <f>IF(OR($A143="",$B143="",$C143=""),"",'MPTO_working_3-way'!E142)</f>
        <v>1.391624828062592</v>
      </c>
      <c r="I143" s="21">
        <f>IF(OR($A143="",$B143="",$C143=""),"",'MPTO_working_3-way'!F142)</f>
        <v>5.8545667296135599</v>
      </c>
      <c r="J143" s="22">
        <f>IF(OR($A143="",$B143="",$C143=""),"",'MPTO_working_3-way'!G142)</f>
        <v>9.0408809856312597</v>
      </c>
      <c r="K143" s="17">
        <f>IF(OR($A143="",$B143="",$C143=""),"",'OddsRatio_working_3-way'!H142)</f>
        <v>1.3990641588161838</v>
      </c>
      <c r="L143" s="21">
        <f>IF(OR($A143="",$B143="",$C143=""),"",'OddsRatio_working_3-way'!I142)</f>
        <v>5.8426974948234216</v>
      </c>
      <c r="M143" s="22">
        <f>IF(OR($A143="",$B143="",$C143=""),"",'OddsRatio_working_3-way'!J142)</f>
        <v>8.7655728202068222</v>
      </c>
      <c r="N143" s="23">
        <f t="shared" si="42"/>
        <v>70.590670390273047</v>
      </c>
      <c r="O143" s="24">
        <f t="shared" si="43"/>
        <v>17.615522483547188</v>
      </c>
      <c r="P143" s="24">
        <f t="shared" si="44"/>
        <v>11.793807126179766</v>
      </c>
      <c r="Q143" t="s">
        <v>429</v>
      </c>
      <c r="R143" t="s">
        <v>430</v>
      </c>
      <c r="S143" t="s">
        <v>441</v>
      </c>
      <c r="T143" s="35">
        <v>100</v>
      </c>
      <c r="U143" s="35">
        <f t="shared" si="45"/>
        <v>52.606635071090047</v>
      </c>
      <c r="V143" s="35">
        <f t="shared" si="46"/>
        <v>71.346704871060169</v>
      </c>
      <c r="W143" s="35">
        <f t="shared" si="47"/>
        <v>73.118279569892465</v>
      </c>
      <c r="X143" s="35">
        <f t="shared" si="48"/>
        <v>55.535015559047352</v>
      </c>
      <c r="Y143" s="35">
        <f t="shared" si="49"/>
        <v>74.275085359017481</v>
      </c>
      <c r="Z143" s="35">
        <f t="shared" si="50"/>
        <v>76.046660057849778</v>
      </c>
      <c r="AA143" s="35">
        <f t="shared" si="51"/>
        <v>-2.9283804879573054</v>
      </c>
      <c r="AB143" s="35">
        <f t="shared" si="52"/>
        <v>-2.9283804879573125</v>
      </c>
      <c r="AC143" s="35">
        <f t="shared" si="53"/>
        <v>-2.9283804879573125</v>
      </c>
      <c r="AF143">
        <v>1.46</v>
      </c>
      <c r="AG143">
        <v>2.83</v>
      </c>
      <c r="AJ143" t="s">
        <v>384</v>
      </c>
    </row>
    <row r="144" spans="1:36" ht="15" x14ac:dyDescent="0.25">
      <c r="A144">
        <v>2.11</v>
      </c>
      <c r="B144">
        <v>3.49</v>
      </c>
      <c r="C144">
        <v>3.72</v>
      </c>
      <c r="D144" s="20">
        <f t="shared" si="41"/>
        <v>2.9283804879573161E-2</v>
      </c>
      <c r="E144" s="17">
        <f>IF(OR($A144="",$B144="",$C144=""),"",A144*'MPTO_working_3-way'!$I143)</f>
        <v>2.1717888282958993</v>
      </c>
      <c r="F144" s="21">
        <f>IF(OR($A144="",$B144="",$C144=""),"",B144*'MPTO_working_3-way'!$I143)</f>
        <v>3.5922004790297106</v>
      </c>
      <c r="G144" s="22">
        <f>IF(OR($A144="",$B144="",$C144=""),"",C144*'MPTO_working_3-way'!$I143)</f>
        <v>3.8289357541520124</v>
      </c>
      <c r="H144" s="17">
        <f>IF(OR($A144="",$B144="",$C144=""),"",'MPTO_working_3-way'!E143)</f>
        <v>2.1543720413835108</v>
      </c>
      <c r="I144" s="21">
        <f>IF(OR($A144="",$B144="",$C144=""),"",'MPTO_working_3-way'!F143)</f>
        <v>3.6130863864917266</v>
      </c>
      <c r="J144" s="22">
        <f>IF(OR($A144="",$B144="",$C144=""),"",'MPTO_working_3-way'!G143)</f>
        <v>3.8601701833598039</v>
      </c>
      <c r="K144" s="17">
        <f>IF(OR($A144="",$B144="",$C144=""),"",'OddsRatio_working_3-way'!H143)</f>
        <v>2.1614830678500545</v>
      </c>
      <c r="L144" s="21">
        <f>IF(OR($A144="",$B144="",$C144=""),"",'OddsRatio_working_3-way'!I143)</f>
        <v>3.6054890440960681</v>
      </c>
      <c r="M144" s="22">
        <f>IF(OR($A144="",$B144="",$C144=""),"",'OddsRatio_working_3-way'!J143)</f>
        <v>3.8461567068037379</v>
      </c>
      <c r="N144" s="23">
        <f t="shared" si="42"/>
        <v>46.044992357044819</v>
      </c>
      <c r="O144" s="24">
        <f t="shared" si="43"/>
        <v>27.838089935061479</v>
      </c>
      <c r="P144" s="24">
        <f t="shared" si="44"/>
        <v>26.116917707893698</v>
      </c>
      <c r="Q144" t="s">
        <v>431</v>
      </c>
      <c r="R144" t="s">
        <v>432</v>
      </c>
      <c r="S144" t="s">
        <v>441</v>
      </c>
      <c r="T144" s="35">
        <v>100</v>
      </c>
      <c r="U144" s="35">
        <f t="shared" si="45"/>
        <v>58.15899581589958</v>
      </c>
      <c r="V144" s="35">
        <f t="shared" si="46"/>
        <v>71.346704871060169</v>
      </c>
      <c r="W144" s="35">
        <f t="shared" si="47"/>
        <v>67.741935483870961</v>
      </c>
      <c r="X144" s="35">
        <f t="shared" si="48"/>
        <v>60.911359645068863</v>
      </c>
      <c r="Y144" s="35">
        <f t="shared" si="49"/>
        <v>74.099068700229438</v>
      </c>
      <c r="Z144" s="35">
        <f t="shared" si="50"/>
        <v>70.494299313040244</v>
      </c>
      <c r="AA144" s="35">
        <f t="shared" si="51"/>
        <v>-2.7523638291692833</v>
      </c>
      <c r="AB144" s="35">
        <f t="shared" si="52"/>
        <v>-2.7523638291692691</v>
      </c>
      <c r="AC144" s="35">
        <f t="shared" si="53"/>
        <v>-2.7523638291692833</v>
      </c>
      <c r="AF144">
        <v>2.09</v>
      </c>
      <c r="AG144">
        <v>1.8</v>
      </c>
      <c r="AJ144" t="s">
        <v>384</v>
      </c>
    </row>
    <row r="145" spans="1:38" ht="15" x14ac:dyDescent="0.25">
      <c r="A145">
        <v>2.39</v>
      </c>
      <c r="B145">
        <v>3.49</v>
      </c>
      <c r="C145">
        <v>3.1</v>
      </c>
      <c r="D145" s="20">
        <f t="shared" si="41"/>
        <v>2.7523638291692798E-2</v>
      </c>
      <c r="E145" s="17">
        <f>IF(OR($A145="",$B145="",$C145=""),"",A145*'MPTO_working_3-way'!$I144)</f>
        <v>2.455781495517146</v>
      </c>
      <c r="F145" s="21">
        <f>IF(OR($A145="",$B145="",$C145=""),"",B145*'MPTO_working_3-way'!$I144)</f>
        <v>3.586057497638008</v>
      </c>
      <c r="G145" s="22">
        <f>IF(OR($A145="",$B145="",$C145=""),"",C145*'MPTO_working_3-way'!$I144)</f>
        <v>3.1853232787042476</v>
      </c>
      <c r="H145" s="17">
        <f>IF(OR($A145="",$B145="",$C145=""),"",'MPTO_working_3-way'!E144)</f>
        <v>2.4435807998094838</v>
      </c>
      <c r="I145" s="21">
        <f>IF(OR($A145="",$B145="",$C145=""),"",'MPTO_working_3-way'!F144)</f>
        <v>3.6054432866642405</v>
      </c>
      <c r="J145" s="22">
        <f>IF(OR($A145="",$B145="",$C145=""),"",'MPTO_working_3-way'!G144)</f>
        <v>3.190748370840105</v>
      </c>
      <c r="K145" s="17">
        <f>IF(OR($A145="",$B145="",$C145=""),"",'OddsRatio_working_3-way'!H144)</f>
        <v>2.4490112429336222</v>
      </c>
      <c r="L145" s="21">
        <f>IF(OR($A145="",$B145="",$C145=""),"",'OddsRatio_working_3-way'!I144)</f>
        <v>3.5957107877012358</v>
      </c>
      <c r="M145" s="22">
        <f>IF(OR($A145="",$B145="",$C145=""),"",'OddsRatio_working_3-way'!J144)</f>
        <v>3.1891536763745361</v>
      </c>
      <c r="N145" s="23">
        <f t="shared" si="42"/>
        <v>40.720235160393088</v>
      </c>
      <c r="O145" s="24">
        <f t="shared" si="43"/>
        <v>27.885777086916757</v>
      </c>
      <c r="P145" s="24">
        <f t="shared" si="44"/>
        <v>31.393987752690155</v>
      </c>
      <c r="Q145" t="s">
        <v>344</v>
      </c>
      <c r="R145" t="s">
        <v>433</v>
      </c>
      <c r="S145" t="s">
        <v>441</v>
      </c>
      <c r="T145" s="35">
        <v>100</v>
      </c>
      <c r="U145" s="35">
        <f t="shared" si="45"/>
        <v>45.355191256830594</v>
      </c>
      <c r="V145" s="35">
        <f t="shared" si="46"/>
        <v>71.098265895953759</v>
      </c>
      <c r="W145" s="35">
        <f t="shared" si="47"/>
        <v>80.50682261208577</v>
      </c>
      <c r="X145" s="35">
        <f t="shared" si="48"/>
        <v>48.394911491960478</v>
      </c>
      <c r="Y145" s="35">
        <f t="shared" si="49"/>
        <v>74.137986131083622</v>
      </c>
      <c r="Z145" s="35">
        <f t="shared" si="50"/>
        <v>83.546542847215633</v>
      </c>
      <c r="AA145" s="35">
        <f t="shared" si="51"/>
        <v>-3.0397202351298844</v>
      </c>
      <c r="AB145" s="35">
        <f t="shared" si="52"/>
        <v>-3.0397202351298631</v>
      </c>
      <c r="AC145" s="35">
        <f t="shared" si="53"/>
        <v>-3.0397202351298631</v>
      </c>
      <c r="AF145">
        <v>1.97</v>
      </c>
      <c r="AG145">
        <v>1.92</v>
      </c>
      <c r="AJ145" t="s">
        <v>384</v>
      </c>
    </row>
    <row r="146" spans="1:38" ht="15" x14ac:dyDescent="0.25">
      <c r="A146">
        <v>1.83</v>
      </c>
      <c r="B146">
        <v>3.46</v>
      </c>
      <c r="C146">
        <v>5.13</v>
      </c>
      <c r="D146" s="20">
        <f t="shared" si="41"/>
        <v>3.0397202351298613E-2</v>
      </c>
      <c r="E146" s="17">
        <f>IF(OR($A146="",$B146="",$C146=""),"",A146*'MPTO_working_3-way'!$I145)</f>
        <v>1.8856268803028766</v>
      </c>
      <c r="F146" s="21">
        <f>IF(OR($A146="",$B146="",$C146=""),"",B146*'MPTO_working_3-way'!$I145)</f>
        <v>3.5651743201354931</v>
      </c>
      <c r="G146" s="22">
        <f>IF(OR($A146="",$B146="",$C146=""),"",C146*'MPTO_working_3-way'!$I145)</f>
        <v>5.2859376480621618</v>
      </c>
      <c r="H146" s="17">
        <f>IF(OR($A146="",$B146="",$C146=""),"",'MPTO_working_3-way'!E145)</f>
        <v>1.8645734683805073</v>
      </c>
      <c r="I146" s="21">
        <f>IF(OR($A146="",$B146="",$C146=""),"",'MPTO_working_3-way'!F145)</f>
        <v>3.585708138559085</v>
      </c>
      <c r="J146" s="22">
        <f>IF(OR($A146="",$B146="",$C146=""),"",'MPTO_working_3-way'!G145)</f>
        <v>5.4112737681414851</v>
      </c>
      <c r="K146" s="17">
        <f>IF(OR($A146="",$B146="",$C146=""),"",'OddsRatio_working_3-way'!H145)</f>
        <v>1.8726806097067448</v>
      </c>
      <c r="L146" s="21">
        <f>IF(OR($A146="",$B146="",$C146=""),"",'OddsRatio_working_3-way'!I145)</f>
        <v>3.5864991564802304</v>
      </c>
      <c r="M146" s="22">
        <f>IF(OR($A146="",$B146="",$C146=""),"",'OddsRatio_working_3-way'!J145)</f>
        <v>5.3423746001070525</v>
      </c>
      <c r="N146" s="23">
        <f t="shared" si="42"/>
        <v>53.032761170618024</v>
      </c>
      <c r="O146" s="24">
        <f t="shared" si="43"/>
        <v>28.049119347465606</v>
      </c>
      <c r="P146" s="24">
        <f t="shared" si="44"/>
        <v>18.918119481916374</v>
      </c>
      <c r="Q146" t="s">
        <v>287</v>
      </c>
      <c r="R146" t="s">
        <v>283</v>
      </c>
      <c r="S146" t="s">
        <v>441</v>
      </c>
      <c r="T146" s="35">
        <v>100</v>
      </c>
      <c r="U146" s="35">
        <f t="shared" si="45"/>
        <v>73.190348525469176</v>
      </c>
      <c r="V146" s="35">
        <f t="shared" si="46"/>
        <v>72.222222222222229</v>
      </c>
      <c r="W146" s="35">
        <f t="shared" si="47"/>
        <v>51.690821256038639</v>
      </c>
      <c r="X146" s="35">
        <f t="shared" si="48"/>
        <v>76.08695652173914</v>
      </c>
      <c r="Y146" s="35">
        <f t="shared" si="49"/>
        <v>75.118830218492192</v>
      </c>
      <c r="Z146" s="35">
        <f t="shared" si="50"/>
        <v>54.587429252308617</v>
      </c>
      <c r="AA146" s="35">
        <f t="shared" si="51"/>
        <v>-2.8966079962699638</v>
      </c>
      <c r="AB146" s="35">
        <f t="shared" si="52"/>
        <v>-2.8966079962699638</v>
      </c>
      <c r="AC146" s="35">
        <f t="shared" si="53"/>
        <v>-2.896607996269978</v>
      </c>
      <c r="AF146">
        <v>2.27</v>
      </c>
      <c r="AG146">
        <v>1.68</v>
      </c>
      <c r="AJ146" t="s">
        <v>378</v>
      </c>
    </row>
    <row r="147" spans="1:38" ht="15" x14ac:dyDescent="0.25">
      <c r="A147">
        <v>3.73</v>
      </c>
      <c r="B147">
        <v>3.6</v>
      </c>
      <c r="C147">
        <v>2.0699999999999998</v>
      </c>
      <c r="D147" s="20">
        <f t="shared" si="41"/>
        <v>2.896607996269962E-2</v>
      </c>
      <c r="E147" s="17">
        <f>IF(OR($A147="",$B147="",$C147=""),"",A147*'MPTO_working_3-way'!$I146)</f>
        <v>3.8380434782608694</v>
      </c>
      <c r="F147" s="21">
        <f>IF(OR($A147="",$B147="",$C147=""),"",B147*'MPTO_working_3-way'!$I146)</f>
        <v>3.7042778878657185</v>
      </c>
      <c r="G147" s="22">
        <f>IF(OR($A147="",$B147="",$C147=""),"",C147*'MPTO_working_3-way'!$I146)</f>
        <v>2.1299597855227881</v>
      </c>
      <c r="H147" s="17">
        <f>IF(OR($A147="",$B147="",$C147=""),"",'MPTO_working_3-way'!E146)</f>
        <v>3.8693527775689689</v>
      </c>
      <c r="I147" s="21">
        <f>IF(OR($A147="",$B147="",$C147=""),"",'MPTO_working_3-way'!F146)</f>
        <v>3.7296396483431553</v>
      </c>
      <c r="J147" s="22">
        <f>IF(OR($A147="",$B147="",$C147=""),"",'MPTO_working_3-way'!G146)</f>
        <v>2.1122160062372619</v>
      </c>
      <c r="K147" s="17">
        <f>IF(OR($A147="",$B147="",$C147=""),"",'OddsRatio_working_3-way'!H146)</f>
        <v>3.8559479681671469</v>
      </c>
      <c r="L147" s="21">
        <f>IF(OR($A147="",$B147="",$C147=""),"",'OddsRatio_working_3-way'!I146)</f>
        <v>3.7199504458734745</v>
      </c>
      <c r="M147" s="22">
        <f>IF(OR($A147="",$B147="",$C147=""),"",'OddsRatio_working_3-way'!J146)</f>
        <v>2.1193642219556219</v>
      </c>
      <c r="N147" s="23">
        <f t="shared" si="42"/>
        <v>26.054941942792411</v>
      </c>
      <c r="O147" s="24">
        <f t="shared" si="43"/>
        <v>26.995814846282133</v>
      </c>
      <c r="P147" s="24">
        <f t="shared" si="44"/>
        <v>46.949243210925459</v>
      </c>
      <c r="Q147" t="s">
        <v>347</v>
      </c>
      <c r="R147" t="s">
        <v>349</v>
      </c>
      <c r="S147" t="s">
        <v>441</v>
      </c>
      <c r="T147" s="35">
        <v>100</v>
      </c>
      <c r="U147" s="35">
        <f t="shared" si="45"/>
        <v>91.687448046550301</v>
      </c>
      <c r="V147" s="35">
        <f t="shared" si="46"/>
        <v>83.249581239530997</v>
      </c>
      <c r="W147" s="35">
        <f t="shared" si="47"/>
        <v>21.259842519685037</v>
      </c>
      <c r="X147" s="35">
        <f t="shared" si="48"/>
        <v>95.490576240783966</v>
      </c>
      <c r="Y147" s="35">
        <f t="shared" si="49"/>
        <v>87.052709433764662</v>
      </c>
      <c r="Z147" s="35">
        <f t="shared" si="50"/>
        <v>25.06297071391872</v>
      </c>
      <c r="AA147" s="35">
        <f t="shared" si="51"/>
        <v>-3.8031281942336648</v>
      </c>
      <c r="AB147" s="35">
        <f t="shared" si="52"/>
        <v>-3.8031281942336648</v>
      </c>
      <c r="AC147" s="35">
        <f t="shared" si="53"/>
        <v>-3.8031281942336825</v>
      </c>
      <c r="AD147" s="36"/>
      <c r="AE147" s="36"/>
      <c r="AF147">
        <v>1.88</v>
      </c>
      <c r="AG147">
        <v>2.0099999999999998</v>
      </c>
      <c r="AI147" s="36"/>
      <c r="AJ147" t="s">
        <v>378</v>
      </c>
      <c r="AK147" s="35"/>
      <c r="AL147" s="35"/>
    </row>
    <row r="148" spans="1:38" ht="15" x14ac:dyDescent="0.25">
      <c r="A148">
        <v>12.03</v>
      </c>
      <c r="B148">
        <v>5.97</v>
      </c>
      <c r="C148">
        <v>1.27</v>
      </c>
      <c r="D148" s="20">
        <f t="shared" si="41"/>
        <v>3.8031281942336737E-2</v>
      </c>
      <c r="E148" s="17">
        <f>IF(OR($A148="",$B148="",$C148=""),"",A148*'MPTO_working_3-way'!$I147)</f>
        <v>12.487516321766311</v>
      </c>
      <c r="F148" s="21">
        <f>IF(OR($A148="",$B148="",$C148=""),"",B148*'MPTO_working_3-way'!$I147)</f>
        <v>6.1970467531957505</v>
      </c>
      <c r="G148" s="22">
        <f>IF(OR($A148="",$B148="",$C148=""),"",C148*'MPTO_working_3-way'!$I147)</f>
        <v>1.3182997280667677</v>
      </c>
      <c r="H148" s="17">
        <f>IF(OR($A148="",$B148="",$C148=""),"",'MPTO_working_3-way'!E147)</f>
        <v>14.194781389933009</v>
      </c>
      <c r="I148" s="21">
        <f>IF(OR($A148="",$B148="",$C148=""),"",'MPTO_working_3-way'!F147)</f>
        <v>6.4588178760823931</v>
      </c>
      <c r="J148" s="22">
        <f>IF(OR($A148="",$B148="",$C148=""),"",'MPTO_working_3-way'!G147)</f>
        <v>1.2907814645775737</v>
      </c>
      <c r="K148" s="17">
        <f>IF(OR($A148="",$B148="",$C148=""),"",'OddsRatio_working_3-way'!H147)</f>
        <v>13.190517108101195</v>
      </c>
      <c r="L148" s="21">
        <f>IF(OR($A148="",$B148="",$C148=""),"",'OddsRatio_working_3-way'!I147)</f>
        <v>6.4929165935868483</v>
      </c>
      <c r="M148" s="22">
        <f>IF(OR($A148="",$B148="",$C148=""),"",'OddsRatio_working_3-way'!J147)</f>
        <v>1.2984079437159859</v>
      </c>
      <c r="N148" s="23">
        <f t="shared" si="42"/>
        <v>8.0079975411680095</v>
      </c>
      <c r="O148" s="24">
        <f t="shared" si="43"/>
        <v>16.13671866335865</v>
      </c>
      <c r="P148" s="24">
        <f t="shared" si="44"/>
        <v>75.855283795473355</v>
      </c>
      <c r="Q148" t="s">
        <v>434</v>
      </c>
      <c r="R148" t="s">
        <v>435</v>
      </c>
      <c r="S148" t="s">
        <v>441</v>
      </c>
      <c r="T148" s="35">
        <v>100</v>
      </c>
      <c r="U148" s="35">
        <f t="shared" si="45"/>
        <v>75.062344139650875</v>
      </c>
      <c r="V148" s="35">
        <f t="shared" si="46"/>
        <v>71.590909090909093</v>
      </c>
      <c r="W148" s="35">
        <f t="shared" si="47"/>
        <v>50.495049504950494</v>
      </c>
      <c r="X148" s="35">
        <f t="shared" si="48"/>
        <v>77.91404140414042</v>
      </c>
      <c r="Y148" s="35">
        <f t="shared" si="49"/>
        <v>74.442606355398638</v>
      </c>
      <c r="Z148" s="35">
        <f t="shared" si="50"/>
        <v>53.346746769440045</v>
      </c>
      <c r="AA148" s="35">
        <f t="shared" si="51"/>
        <v>-2.8516972644895446</v>
      </c>
      <c r="AB148" s="35">
        <f t="shared" si="52"/>
        <v>-2.8516972644895446</v>
      </c>
      <c r="AC148" s="35">
        <f t="shared" si="53"/>
        <v>-2.8516972644895517</v>
      </c>
      <c r="AD148" s="36"/>
      <c r="AE148" s="36"/>
      <c r="AF148">
        <v>1.59</v>
      </c>
      <c r="AG148">
        <v>2.4500000000000002</v>
      </c>
      <c r="AI148" s="36"/>
      <c r="AJ148" t="s">
        <v>443</v>
      </c>
      <c r="AK148" s="35"/>
      <c r="AL148" s="35"/>
    </row>
    <row r="149" spans="1:38" ht="15" x14ac:dyDescent="0.25">
      <c r="A149">
        <v>4.01</v>
      </c>
      <c r="B149">
        <v>3.52</v>
      </c>
      <c r="C149">
        <v>2.02</v>
      </c>
      <c r="D149" s="20">
        <f t="shared" si="41"/>
        <v>2.85169726448955E-2</v>
      </c>
      <c r="E149" s="17">
        <f>IF(OR($A149="",$B149="",$C149=""),"",A149*'MPTO_working_3-way'!$I148)</f>
        <v>4.1243530603060305</v>
      </c>
      <c r="F149" s="21">
        <f>IF(OR($A149="",$B149="",$C149=""),"",B149*'MPTO_working_3-way'!$I148)</f>
        <v>3.620379743710032</v>
      </c>
      <c r="G149" s="22">
        <f>IF(OR($A149="",$B149="",$C149=""),"",C149*'MPTO_working_3-way'!$I148)</f>
        <v>2.077604284742689</v>
      </c>
      <c r="H149" s="17">
        <f>IF(OR($A149="",$B149="",$C149=""),"",'MPTO_working_3-way'!E148)</f>
        <v>4.1689091740640363</v>
      </c>
      <c r="I149" s="21">
        <f>IF(OR($A149="",$B149="",$C149=""),"",'MPTO_working_3-way'!F148)</f>
        <v>3.6418561972357733</v>
      </c>
      <c r="J149" s="22">
        <f>IF(OR($A149="",$B149="",$C149=""),"",'MPTO_working_3-way'!G148)</f>
        <v>2.0595462291413975</v>
      </c>
      <c r="K149" s="17">
        <f>IF(OR($A149="",$B149="",$C149=""),"",'OddsRatio_working_3-way'!H148)</f>
        <v>4.1479545776530387</v>
      </c>
      <c r="L149" s="21">
        <f>IF(OR($A149="",$B149="",$C149=""),"",'OddsRatio_working_3-way'!I148)</f>
        <v>3.6354968557095209</v>
      </c>
      <c r="M149" s="22">
        <f>IF(OR($A149="",$B149="",$C149=""),"",'OddsRatio_working_3-way'!J148)</f>
        <v>2.0667487273109968</v>
      </c>
      <c r="N149" s="23">
        <f t="shared" si="42"/>
        <v>24.246226871901193</v>
      </c>
      <c r="O149" s="24">
        <f t="shared" si="43"/>
        <v>27.621411862591984</v>
      </c>
      <c r="P149" s="24">
        <f t="shared" si="44"/>
        <v>48.132361265506816</v>
      </c>
      <c r="Q149" t="s">
        <v>436</v>
      </c>
      <c r="R149" t="s">
        <v>437</v>
      </c>
      <c r="S149" t="s">
        <v>441</v>
      </c>
      <c r="T149" s="35">
        <v>100</v>
      </c>
      <c r="U149" s="35">
        <f t="shared" si="45"/>
        <v>24.81203007518797</v>
      </c>
      <c r="V149" s="35">
        <f t="shared" si="46"/>
        <v>82.014388489208642</v>
      </c>
      <c r="W149" s="35">
        <f t="shared" si="47"/>
        <v>90.774907749077485</v>
      </c>
      <c r="X149" s="35">
        <f t="shared" si="48"/>
        <v>27.210703761713877</v>
      </c>
      <c r="Y149" s="35">
        <f t="shared" si="49"/>
        <v>84.413062175734538</v>
      </c>
      <c r="Z149" s="35">
        <f t="shared" si="50"/>
        <v>93.173581435603396</v>
      </c>
      <c r="AA149" s="35">
        <f t="shared" si="51"/>
        <v>-2.3986736865259068</v>
      </c>
      <c r="AB149" s="35">
        <f t="shared" si="52"/>
        <v>-2.3986736865258962</v>
      </c>
      <c r="AC149" s="35">
        <f t="shared" si="53"/>
        <v>-2.3986736865259104</v>
      </c>
      <c r="AD149" s="36"/>
      <c r="AE149" s="36"/>
      <c r="AF149">
        <v>2.0499999999999998</v>
      </c>
      <c r="AG149">
        <v>1.85</v>
      </c>
      <c r="AI149" s="36"/>
      <c r="AJ149" t="s">
        <v>443</v>
      </c>
      <c r="AK149" s="35"/>
      <c r="AL149" s="35"/>
    </row>
    <row r="150" spans="1:38" ht="15" x14ac:dyDescent="0.25">
      <c r="A150">
        <v>1.33</v>
      </c>
      <c r="B150">
        <v>5.56</v>
      </c>
      <c r="C150">
        <v>10.84</v>
      </c>
      <c r="D150" s="20">
        <f t="shared" si="41"/>
        <v>2.3986736865259095E-2</v>
      </c>
      <c r="E150" s="17">
        <f>IF(OR($A150="",$B150="",$C150=""),"",A150*'MPTO_working_3-way'!$I149)</f>
        <v>1.3619023600307947</v>
      </c>
      <c r="F150" s="21">
        <f>IF(OR($A150="",$B150="",$C150=""),"",B150*'MPTO_working_3-way'!$I149)</f>
        <v>5.6933662569708403</v>
      </c>
      <c r="G150" s="22">
        <f>IF(OR($A150="",$B150="",$C150=""),"",C150*'MPTO_working_3-way'!$I149)</f>
        <v>11.100016227619408</v>
      </c>
      <c r="H150" s="17">
        <f>IF(OR($A150="",$B150="",$C150=""),"",'MPTO_working_3-way'!E149)</f>
        <v>1.3442953985979373</v>
      </c>
      <c r="I150" s="21">
        <f>IF(OR($A150="",$B150="",$C150=""),"",'MPTO_working_3-way'!F149)</f>
        <v>5.8186714785455349</v>
      </c>
      <c r="J150" s="22">
        <f>IF(OR($A150="",$B150="",$C150=""),"",'MPTO_working_3-way'!G149)</f>
        <v>11.868683430831238</v>
      </c>
      <c r="K150" s="17">
        <f>IF(OR($A150="",$B150="",$C150=""),"",'OddsRatio_working_3-way'!H149)</f>
        <v>1.3495948799723192</v>
      </c>
      <c r="L150" s="21">
        <f>IF(OR($A150="",$B150="",$C150=""),"",'OddsRatio_working_3-way'!I149)</f>
        <v>5.8307656141629556</v>
      </c>
      <c r="M150" s="22">
        <f>IF(OR($A150="",$B150="",$C150=""),"",'OddsRatio_working_3-way'!J149)</f>
        <v>11.424283693720064</v>
      </c>
      <c r="N150" s="23">
        <f t="shared" si="42"/>
        <v>73.426702922916476</v>
      </c>
      <c r="O150" s="24">
        <f t="shared" si="43"/>
        <v>17.564301238755203</v>
      </c>
      <c r="P150" s="24">
        <f t="shared" si="44"/>
        <v>9.008995838328314</v>
      </c>
      <c r="Q150" t="s">
        <v>353</v>
      </c>
      <c r="R150" t="s">
        <v>352</v>
      </c>
      <c r="S150" t="s">
        <v>441</v>
      </c>
      <c r="T150" s="35">
        <v>100</v>
      </c>
      <c r="U150" s="35">
        <f t="shared" si="45"/>
        <v>77.876106194690252</v>
      </c>
      <c r="V150" s="35">
        <f t="shared" si="46"/>
        <v>70.059880239520965</v>
      </c>
      <c r="W150" s="35">
        <f t="shared" si="47"/>
        <v>47.916666666666671</v>
      </c>
      <c r="X150" s="35">
        <f t="shared" si="48"/>
        <v>82.023453093812378</v>
      </c>
      <c r="Y150" s="35">
        <f t="shared" si="49"/>
        <v>74.207227138643077</v>
      </c>
      <c r="Z150" s="35">
        <f t="shared" si="50"/>
        <v>52.064013565788784</v>
      </c>
      <c r="AA150" s="35">
        <f t="shared" si="51"/>
        <v>-4.1473468991221267</v>
      </c>
      <c r="AB150" s="35">
        <f t="shared" si="52"/>
        <v>-4.1473468991221125</v>
      </c>
      <c r="AC150" s="35">
        <f t="shared" si="53"/>
        <v>-4.1473468991221125</v>
      </c>
      <c r="AD150" s="36"/>
      <c r="AE150" s="36"/>
      <c r="AF150">
        <v>1.56</v>
      </c>
      <c r="AG150">
        <v>2.59</v>
      </c>
      <c r="AI150" s="36"/>
      <c r="AJ150" t="s">
        <v>385</v>
      </c>
      <c r="AK150" s="35"/>
      <c r="AL150" s="35"/>
    </row>
    <row r="151" spans="1:38" ht="15" x14ac:dyDescent="0.25">
      <c r="A151">
        <v>4.5199999999999996</v>
      </c>
      <c r="B151">
        <v>3.34</v>
      </c>
      <c r="C151">
        <v>1.92</v>
      </c>
      <c r="D151" s="20">
        <f t="shared" si="41"/>
        <v>4.1473468991221285E-2</v>
      </c>
      <c r="E151" s="17">
        <f>IF(OR($A151="",$B151="",$C151=""),"",A151*'MPTO_working_3-way'!$I150)</f>
        <v>4.7074600798403194</v>
      </c>
      <c r="F151" s="21">
        <f>IF(OR($A151="",$B151="",$C151=""),"",B151*'MPTO_working_3-way'!$I150)</f>
        <v>3.4785213864306788</v>
      </c>
      <c r="G151" s="22">
        <f>IF(OR($A151="",$B151="",$C151=""),"",C151*'MPTO_working_3-way'!$I150)</f>
        <v>1.9996290604631448</v>
      </c>
      <c r="H151" s="17">
        <f>IF(OR($A151="",$B151="",$C151=""),"",'MPTO_working_3-way'!E150)</f>
        <v>4.8212649010969919</v>
      </c>
      <c r="I151" s="21">
        <f>IF(OR($A151="",$B151="",$C151=""),"",'MPTO_working_3-way'!F150)</f>
        <v>3.5016861396358148</v>
      </c>
      <c r="J151" s="22">
        <f>IF(OR($A151="",$B151="",$C151=""),"",'MPTO_working_3-way'!G150)</f>
        <v>1.9723521837652187</v>
      </c>
      <c r="K151" s="17">
        <f>IF(OR($A151="",$B151="",$C151=""),"",'OddsRatio_working_3-way'!H150)</f>
        <v>4.7611598975343616</v>
      </c>
      <c r="L151" s="21">
        <f>IF(OR($A151="",$B151="",$C151=""),"",'OddsRatio_working_3-way'!I150)</f>
        <v>3.5003165227927275</v>
      </c>
      <c r="M151" s="22">
        <f>IF(OR($A151="",$B151="",$C151=""),"",'OddsRatio_working_3-way'!J150)</f>
        <v>1.9830304277646624</v>
      </c>
      <c r="N151" s="23">
        <f t="shared" si="42"/>
        <v>21.242877964754207</v>
      </c>
      <c r="O151" s="24">
        <f t="shared" si="43"/>
        <v>28.747846826553598</v>
      </c>
      <c r="P151" s="24">
        <f t="shared" si="44"/>
        <v>50.009275208692181</v>
      </c>
      <c r="Q151" t="s">
        <v>158</v>
      </c>
      <c r="R151" t="s">
        <v>152</v>
      </c>
      <c r="S151" t="s">
        <v>441</v>
      </c>
      <c r="T151" s="35">
        <v>100</v>
      </c>
      <c r="U151" s="35">
        <f t="shared" si="45"/>
        <v>69.969969969969966</v>
      </c>
      <c r="V151" s="35">
        <f t="shared" si="46"/>
        <v>69.135802469135797</v>
      </c>
      <c r="W151" s="35">
        <f t="shared" si="47"/>
        <v>56.896551724137922</v>
      </c>
      <c r="X151" s="35">
        <f t="shared" si="48"/>
        <v>73.967645806726267</v>
      </c>
      <c r="Y151" s="35">
        <f t="shared" si="49"/>
        <v>73.133478305892098</v>
      </c>
      <c r="Z151" s="35">
        <f t="shared" si="50"/>
        <v>60.894227560894223</v>
      </c>
      <c r="AA151" s="35">
        <f t="shared" si="51"/>
        <v>-3.9976758367563008</v>
      </c>
      <c r="AB151" s="35">
        <f t="shared" si="52"/>
        <v>-3.9976758367563008</v>
      </c>
      <c r="AC151" s="35">
        <f t="shared" si="53"/>
        <v>-3.9976758367563008</v>
      </c>
      <c r="AD151" s="36"/>
      <c r="AE151" s="36"/>
      <c r="AF151">
        <v>2.46</v>
      </c>
      <c r="AG151">
        <v>1.57</v>
      </c>
      <c r="AI151" s="36"/>
      <c r="AJ151" t="s">
        <v>166</v>
      </c>
      <c r="AK151" s="35"/>
      <c r="AL151" s="35"/>
    </row>
    <row r="152" spans="1:38" ht="15" x14ac:dyDescent="0.25">
      <c r="A152">
        <v>3.33</v>
      </c>
      <c r="B152">
        <v>3.24</v>
      </c>
      <c r="C152">
        <v>2.3199999999999998</v>
      </c>
      <c r="D152" s="20">
        <f t="shared" si="41"/>
        <v>3.9976758367562981E-2</v>
      </c>
      <c r="E152" s="17">
        <f>IF(OR($A152="",$B152="",$C152=""),"",A152*'MPTO_working_3-way'!$I151)</f>
        <v>3.463122605363985</v>
      </c>
      <c r="F152" s="21">
        <f>IF(OR($A152="",$B152="",$C152=""),"",B152*'MPTO_working_3-way'!$I151)</f>
        <v>3.3695246971109043</v>
      </c>
      <c r="G152" s="22">
        <f>IF(OR($A152="",$B152="",$C152=""),"",C152*'MPTO_working_3-way'!$I151)</f>
        <v>2.412746079412746</v>
      </c>
      <c r="H152" s="17">
        <f>IF(OR($A152="",$B152="",$C152=""),"",'MPTO_working_3-way'!E151)</f>
        <v>3.4846275668054343</v>
      </c>
      <c r="I152" s="21">
        <f>IF(OR($A152="",$B152="",$C152=""),"",'MPTO_working_3-way'!F151)</f>
        <v>3.3861987909169424</v>
      </c>
      <c r="J152" s="22">
        <f>IF(OR($A152="",$B152="",$C152=""),"",'MPTO_working_3-way'!G151)</f>
        <v>2.3940117341364204</v>
      </c>
      <c r="K152" s="17">
        <f>IF(OR($A152="",$B152="",$C152=""),"",'OddsRatio_working_3-way'!H151)</f>
        <v>3.4749050428735249</v>
      </c>
      <c r="L152" s="21">
        <f>IF(OR($A152="",$B152="",$C152=""),"",'OddsRatio_working_3-way'!I151)</f>
        <v>3.3793078523762645</v>
      </c>
      <c r="M152" s="22">
        <f>IF(OR($A152="",$B152="",$C152=""),"",'OddsRatio_working_3-way'!J151)</f>
        <v>2.4020921272931557</v>
      </c>
      <c r="N152" s="23">
        <f t="shared" si="42"/>
        <v>28.875674180611256</v>
      </c>
      <c r="O152" s="24">
        <f t="shared" si="43"/>
        <v>29.677776241183789</v>
      </c>
      <c r="P152" s="24">
        <f t="shared" si="44"/>
        <v>41.446549578204952</v>
      </c>
      <c r="Q152" t="s">
        <v>156</v>
      </c>
      <c r="R152" t="s">
        <v>154</v>
      </c>
      <c r="S152" t="s">
        <v>441</v>
      </c>
      <c r="T152" s="35">
        <v>100</v>
      </c>
      <c r="U152" s="35">
        <f t="shared" si="45"/>
        <v>73.890339425587456</v>
      </c>
      <c r="V152" s="35">
        <f t="shared" si="46"/>
        <v>72.29916897506925</v>
      </c>
      <c r="W152" s="35">
        <f t="shared" si="47"/>
        <v>49.748743718592962</v>
      </c>
      <c r="X152" s="35">
        <f t="shared" si="48"/>
        <v>77.952087306337773</v>
      </c>
      <c r="Y152" s="35">
        <f t="shared" si="49"/>
        <v>76.360916855819568</v>
      </c>
      <c r="Z152" s="35">
        <f t="shared" si="50"/>
        <v>53.81049159934328</v>
      </c>
      <c r="AA152" s="35">
        <f t="shared" si="51"/>
        <v>-4.0617478807503176</v>
      </c>
      <c r="AB152" s="35">
        <f t="shared" si="52"/>
        <v>-4.0617478807503176</v>
      </c>
      <c r="AC152" s="35">
        <f t="shared" si="53"/>
        <v>-4.0617478807503176</v>
      </c>
      <c r="AD152" s="36"/>
      <c r="AE152" s="36"/>
      <c r="AF152">
        <v>1.97</v>
      </c>
      <c r="AG152">
        <v>1.88</v>
      </c>
      <c r="AI152" s="36"/>
      <c r="AJ152" t="s">
        <v>166</v>
      </c>
      <c r="AK152" s="35"/>
      <c r="AL152" s="35"/>
    </row>
    <row r="153" spans="1:38" ht="15" x14ac:dyDescent="0.25">
      <c r="A153">
        <v>3.83</v>
      </c>
      <c r="B153">
        <v>3.61</v>
      </c>
      <c r="C153">
        <v>1.99</v>
      </c>
      <c r="D153" s="20">
        <f t="shared" si="41"/>
        <v>4.0617478807503105E-2</v>
      </c>
      <c r="E153" s="17">
        <f>IF(OR($A153="",$B153="",$C153=""),"",A153*'MPTO_working_3-way'!$I152)</f>
        <v>3.985564943832737</v>
      </c>
      <c r="F153" s="21">
        <f>IF(OR($A153="",$B153="",$C153=""),"",B153*'MPTO_working_3-way'!$I152)</f>
        <v>3.7566290984950861</v>
      </c>
      <c r="G153" s="22">
        <f>IF(OR($A153="",$B153="",$C153=""),"",C153*'MPTO_working_3-way'!$I152)</f>
        <v>2.0708287828269309</v>
      </c>
      <c r="H153" s="17">
        <f>IF(OR($A153="",$B153="",$C153=""),"",'MPTO_working_3-way'!E152)</f>
        <v>4.0394664575264416</v>
      </c>
      <c r="I153" s="21">
        <f>IF(OR($A153="",$B153="",$C153=""),"",'MPTO_working_3-way'!F152)</f>
        <v>3.7955107743925205</v>
      </c>
      <c r="J153" s="22">
        <f>IF(OR($A153="",$B153="",$C153=""),"",'MPTO_working_3-way'!G152)</f>
        <v>2.0451010084229866</v>
      </c>
      <c r="K153" s="17">
        <f>IF(OR($A153="",$B153="",$C153=""),"",'OddsRatio_working_3-way'!H152)</f>
        <v>4.0162320664553732</v>
      </c>
      <c r="L153" s="21">
        <f>IF(OR($A153="",$B153="",$C153=""),"",'OddsRatio_working_3-way'!I152)</f>
        <v>3.781754661995945</v>
      </c>
      <c r="M153" s="22">
        <f>IF(OR($A153="",$B153="",$C153=""),"",'OddsRatio_working_3-way'!J152)</f>
        <v>2.0551483200674276</v>
      </c>
      <c r="N153" s="23">
        <f t="shared" si="42"/>
        <v>25.090545859687975</v>
      </c>
      <c r="O153" s="24">
        <f t="shared" si="43"/>
        <v>26.619609596289457</v>
      </c>
      <c r="P153" s="24">
        <f t="shared" si="44"/>
        <v>48.289844544022586</v>
      </c>
      <c r="Q153" t="s">
        <v>146</v>
      </c>
      <c r="R153" t="s">
        <v>153</v>
      </c>
      <c r="S153" t="s">
        <v>441</v>
      </c>
      <c r="T153" s="35">
        <v>100</v>
      </c>
      <c r="U153" s="35">
        <f t="shared" si="45"/>
        <v>64.912280701754383</v>
      </c>
      <c r="V153" s="35">
        <f t="shared" si="46"/>
        <v>66.101694915254228</v>
      </c>
      <c r="W153" s="35">
        <f t="shared" si="47"/>
        <v>65.277777777777771</v>
      </c>
      <c r="X153" s="35">
        <f t="shared" si="48"/>
        <v>68.620527306967986</v>
      </c>
      <c r="Y153" s="35">
        <f t="shared" si="49"/>
        <v>69.809941520467831</v>
      </c>
      <c r="Z153" s="35">
        <f t="shared" si="50"/>
        <v>68.986024382991374</v>
      </c>
      <c r="AA153" s="35">
        <f t="shared" si="51"/>
        <v>-3.7082466052136027</v>
      </c>
      <c r="AB153" s="35">
        <f t="shared" si="52"/>
        <v>-3.7082466052136027</v>
      </c>
      <c r="AC153" s="35">
        <f t="shared" si="53"/>
        <v>-3.7082466052136027</v>
      </c>
      <c r="AD153" s="36"/>
      <c r="AE153" s="36"/>
      <c r="AF153">
        <v>1.83</v>
      </c>
      <c r="AG153">
        <v>2.04</v>
      </c>
      <c r="AI153" s="36"/>
      <c r="AJ153" t="s">
        <v>166</v>
      </c>
      <c r="AK153" s="35"/>
      <c r="AL153" s="35"/>
    </row>
    <row r="154" spans="1:38" s="35" customFormat="1" ht="15" x14ac:dyDescent="0.25">
      <c r="A154">
        <v>2.85</v>
      </c>
      <c r="B154">
        <v>2.95</v>
      </c>
      <c r="C154">
        <v>2.88</v>
      </c>
      <c r="D154" s="20">
        <f t="shared" si="41"/>
        <v>3.7082466052135832E-2</v>
      </c>
      <c r="E154" s="17">
        <f>IF(OR($A154="",$B154="",$C154=""),"",A154*'MPTO_working_3-way'!$I153)</f>
        <v>2.9556850282485874</v>
      </c>
      <c r="F154" s="21">
        <f>IF(OR($A154="",$B154="",$C154=""),"",B154*'MPTO_working_3-way'!$I153)</f>
        <v>3.0593932748538011</v>
      </c>
      <c r="G154" s="22">
        <f>IF(OR($A154="",$B154="",$C154=""),"",C154*'MPTO_working_3-way'!$I153)</f>
        <v>2.9867975022301509</v>
      </c>
      <c r="H154" s="17">
        <f>IF(OR($A154="",$B154="",$C154=""),"",'MPTO_working_3-way'!E153)</f>
        <v>2.9540668805738894</v>
      </c>
      <c r="I154" s="21">
        <f>IF(OR($A154="",$B154="",$C154=""),"",'MPTO_working_3-way'!F153)</f>
        <v>3.0616409776575164</v>
      </c>
      <c r="J154" s="22">
        <f>IF(OR($A154="",$B154="",$C154=""),"",'MPTO_working_3-way'!G153)</f>
        <v>2.9863101551515747</v>
      </c>
      <c r="K154" s="17">
        <f>IF(OR($A154="",$B154="",$C154=""),"",'OddsRatio_working_3-way'!H153)</f>
        <v>2.9548595390688037</v>
      </c>
      <c r="L154" s="21">
        <f>IF(OR($A154="",$B154="",$C154=""),"",'OddsRatio_working_3-way'!I153)</f>
        <v>3.0605276222617124</v>
      </c>
      <c r="M154" s="22">
        <f>IF(OR($A154="",$B154="",$C154=""),"",'OddsRatio_working_3-way'!J153)</f>
        <v>2.986559964026676</v>
      </c>
      <c r="N154" s="23">
        <f t="shared" si="42"/>
        <v>33.83310435457858</v>
      </c>
      <c r="O154" s="24">
        <f t="shared" si="43"/>
        <v>32.686219461203038</v>
      </c>
      <c r="P154" s="24">
        <f t="shared" si="44"/>
        <v>33.480676184218396</v>
      </c>
      <c r="Q154" t="s">
        <v>151</v>
      </c>
      <c r="R154" t="s">
        <v>161</v>
      </c>
      <c r="S154" t="s">
        <v>441</v>
      </c>
      <c r="T154" s="35">
        <v>100</v>
      </c>
      <c r="U154" s="35">
        <f t="shared" si="45"/>
        <v>50.980392156862742</v>
      </c>
      <c r="V154" s="35">
        <f t="shared" si="46"/>
        <v>66.996699669967001</v>
      </c>
      <c r="W154" s="35">
        <f t="shared" si="47"/>
        <v>77.924944812362028</v>
      </c>
      <c r="X154" s="35">
        <f t="shared" si="48"/>
        <v>55.078355517670971</v>
      </c>
      <c r="Y154" s="35">
        <f t="shared" si="49"/>
        <v>71.094663030775223</v>
      </c>
      <c r="Z154" s="35">
        <f t="shared" si="50"/>
        <v>82.022908173170265</v>
      </c>
      <c r="AA154" s="35">
        <f t="shared" si="51"/>
        <v>-4.0979633608082295</v>
      </c>
      <c r="AB154" s="35">
        <f t="shared" si="52"/>
        <v>-4.0979633608082224</v>
      </c>
      <c r="AC154" s="35">
        <f t="shared" si="53"/>
        <v>-4.0979633608082366</v>
      </c>
      <c r="AD154" s="36"/>
      <c r="AE154" s="36"/>
      <c r="AF154">
        <v>2.59</v>
      </c>
      <c r="AG154">
        <v>1.52</v>
      </c>
      <c r="AH154" s="36"/>
      <c r="AI154" s="36"/>
      <c r="AJ154" t="s">
        <v>166</v>
      </c>
    </row>
    <row r="155" spans="1:38" ht="15" x14ac:dyDescent="0.25">
      <c r="A155">
        <v>2.04</v>
      </c>
      <c r="B155">
        <v>3.03</v>
      </c>
      <c r="C155">
        <v>4.53</v>
      </c>
      <c r="D155" s="20">
        <f t="shared" si="41"/>
        <v>4.0979633608082322E-2</v>
      </c>
      <c r="E155" s="17">
        <f>IF(OR($A155="",$B155="",$C155=""),"",A155*'MPTO_working_3-way'!$I154)</f>
        <v>2.1235984525604881</v>
      </c>
      <c r="F155" s="21">
        <f>IF(OR($A155="",$B155="",$C155=""),"",B155*'MPTO_working_3-way'!$I154)</f>
        <v>3.1541682898324894</v>
      </c>
      <c r="G155" s="22">
        <f>IF(OR($A155="",$B155="",$C155=""),"",C155*'MPTO_working_3-way'!$I154)</f>
        <v>4.7156377402446132</v>
      </c>
      <c r="H155" s="17">
        <f>IF(OR($A155="",$B155="",$C155=""),"",'MPTO_working_3-way'!E154)</f>
        <v>2.0984764616426443</v>
      </c>
      <c r="I155" s="21">
        <f>IF(OR($A155="",$B155="",$C155=""),"",'MPTO_working_3-way'!F154)</f>
        <v>3.1608247338890805</v>
      </c>
      <c r="J155" s="22">
        <f>IF(OR($A155="",$B155="",$C155=""),"",'MPTO_working_3-way'!G154)</f>
        <v>4.8288026720416539</v>
      </c>
      <c r="K155" s="17">
        <f>IF(OR($A155="",$B155="",$C155=""),"",'OddsRatio_working_3-way'!H154)</f>
        <v>2.1090782775957293</v>
      </c>
      <c r="L155" s="21">
        <f>IF(OR($A155="",$B155="",$C155=""),"",'OddsRatio_working_3-way'!I154)</f>
        <v>3.1648354841532025</v>
      </c>
      <c r="M155" s="22">
        <f>IF(OR($A155="",$B155="",$C155=""),"",'OddsRatio_working_3-way'!J154)</f>
        <v>4.76446761530089</v>
      </c>
      <c r="N155" s="23">
        <f t="shared" si="42"/>
        <v>47.089881742674521</v>
      </c>
      <c r="O155" s="24">
        <f t="shared" si="43"/>
        <v>31.704078797048197</v>
      </c>
      <c r="P155" s="24">
        <f t="shared" si="44"/>
        <v>21.206039460277271</v>
      </c>
      <c r="Q155" t="s">
        <v>148</v>
      </c>
      <c r="R155" t="s">
        <v>111</v>
      </c>
      <c r="S155" t="s">
        <v>441</v>
      </c>
      <c r="T155" s="35">
        <v>100</v>
      </c>
      <c r="U155" s="35">
        <f t="shared" si="45"/>
        <v>40.476190476190474</v>
      </c>
      <c r="V155" s="35">
        <f t="shared" si="46"/>
        <v>74.424552429667528</v>
      </c>
      <c r="W155" s="35">
        <f t="shared" si="47"/>
        <v>82.078853046594986</v>
      </c>
      <c r="X155" s="35">
        <f t="shared" si="48"/>
        <v>43.4965945237375</v>
      </c>
      <c r="Y155" s="35">
        <f t="shared" si="49"/>
        <v>77.444956477214546</v>
      </c>
      <c r="Z155" s="35">
        <f t="shared" si="50"/>
        <v>85.099257094142018</v>
      </c>
      <c r="AA155" s="35">
        <f t="shared" si="51"/>
        <v>-3.0204040475470251</v>
      </c>
      <c r="AB155" s="35">
        <f t="shared" si="52"/>
        <v>-3.020404047547018</v>
      </c>
      <c r="AC155" s="35">
        <f t="shared" si="53"/>
        <v>-3.0204040475470322</v>
      </c>
      <c r="AD155" s="36"/>
      <c r="AE155" s="36"/>
      <c r="AF155">
        <v>2.6</v>
      </c>
      <c r="AG155">
        <v>1.52</v>
      </c>
      <c r="AI155" s="36"/>
      <c r="AJ155" t="s">
        <v>166</v>
      </c>
      <c r="AK155" s="35"/>
      <c r="AL155" s="35"/>
    </row>
    <row r="156" spans="1:38" ht="15" x14ac:dyDescent="0.25">
      <c r="A156">
        <v>1.68</v>
      </c>
      <c r="B156">
        <v>3.91</v>
      </c>
      <c r="C156">
        <v>5.58</v>
      </c>
      <c r="D156" s="20">
        <f t="shared" si="41"/>
        <v>3.0204040475470206E-2</v>
      </c>
      <c r="E156" s="17">
        <f>IF(OR($A156="",$B156="",$C156=""),"",A156*'MPTO_working_3-way'!$I155)</f>
        <v>1.7307427879987898</v>
      </c>
      <c r="F156" s="21">
        <f>IF(OR($A156="",$B156="",$C156=""),"",B156*'MPTO_working_3-way'!$I155)</f>
        <v>4.0280977982590889</v>
      </c>
      <c r="G156" s="22">
        <f>IF(OR($A156="",$B156="",$C156=""),"",C156*'MPTO_working_3-way'!$I155)</f>
        <v>5.7485385458531235</v>
      </c>
      <c r="H156" s="17">
        <f>IF(OR($A156="",$B156="",$C156=""),"",'MPTO_working_3-way'!E155)</f>
        <v>1.7089048657713113</v>
      </c>
      <c r="I156" s="21">
        <f>IF(OR($A156="",$B156="",$C156=""),"",'MPTO_working_3-way'!F155)</f>
        <v>4.0702283349220156</v>
      </c>
      <c r="J156" s="22">
        <f>IF(OR($A156="",$B156="",$C156=""),"",'MPTO_working_3-way'!G155)</f>
        <v>5.9121412285104871</v>
      </c>
      <c r="K156" s="17">
        <f>IF(OR($A156="",$B156="",$C156=""),"",'OddsRatio_working_3-way'!H155)</f>
        <v>1.7167007478693932</v>
      </c>
      <c r="L156" s="21">
        <f>IF(OR($A156="",$B156="",$C156=""),"",'OddsRatio_working_3-way'!I155)</f>
        <v>4.067057612205784</v>
      </c>
      <c r="M156" s="22">
        <f>IF(OR($A156="",$B156="",$C156=""),"",'OddsRatio_working_3-way'!J155)</f>
        <v>5.8271903312379694</v>
      </c>
      <c r="N156" s="23">
        <f t="shared" si="42"/>
        <v>57.778660522761584</v>
      </c>
      <c r="O156" s="24">
        <f t="shared" si="43"/>
        <v>24.825613728449987</v>
      </c>
      <c r="P156" s="24">
        <f t="shared" si="44"/>
        <v>17.395725748788436</v>
      </c>
      <c r="Q156" t="s">
        <v>371</v>
      </c>
      <c r="R156" t="s">
        <v>373</v>
      </c>
      <c r="S156" t="s">
        <v>441</v>
      </c>
      <c r="T156" s="35">
        <v>100</v>
      </c>
      <c r="U156" s="35">
        <f t="shared" si="45"/>
        <v>83.022071307300521</v>
      </c>
      <c r="V156" s="35">
        <f t="shared" si="46"/>
        <v>76.415094339622627</v>
      </c>
      <c r="W156" s="35">
        <f t="shared" si="47"/>
        <v>37.5</v>
      </c>
      <c r="X156" s="35">
        <f t="shared" si="48"/>
        <v>86.084905660377359</v>
      </c>
      <c r="Y156" s="35">
        <f t="shared" si="49"/>
        <v>79.477928692699493</v>
      </c>
      <c r="Z156" s="35">
        <f t="shared" si="50"/>
        <v>40.562834353076852</v>
      </c>
      <c r="AA156" s="35">
        <f t="shared" si="51"/>
        <v>-3.0628343530768376</v>
      </c>
      <c r="AB156" s="35">
        <f t="shared" si="52"/>
        <v>-3.062834353076866</v>
      </c>
      <c r="AC156" s="35">
        <f t="shared" si="53"/>
        <v>-3.0628343530768518</v>
      </c>
      <c r="AD156" s="36"/>
      <c r="AE156" s="36"/>
      <c r="AF156">
        <v>1.88</v>
      </c>
      <c r="AG156">
        <v>2.0099999999999998</v>
      </c>
      <c r="AI156" s="36"/>
      <c r="AJ156" t="s">
        <v>386</v>
      </c>
      <c r="AK156" s="35"/>
      <c r="AL156" s="35"/>
    </row>
    <row r="157" spans="1:38" ht="15" x14ac:dyDescent="0.25">
      <c r="A157">
        <v>5.89</v>
      </c>
      <c r="B157">
        <v>4.24</v>
      </c>
      <c r="C157">
        <v>1.6</v>
      </c>
      <c r="D157" s="20">
        <f t="shared" si="41"/>
        <v>3.0628343530768376E-2</v>
      </c>
      <c r="E157" s="17">
        <f>IF(OR($A157="",$B157="",$C157=""),"",A157*'MPTO_working_3-way'!$I156)</f>
        <v>6.0704009433962254</v>
      </c>
      <c r="F157" s="21">
        <f>IF(OR($A157="",$B157="",$C157=""),"",B157*'MPTO_working_3-way'!$I156)</f>
        <v>4.3698641765704584</v>
      </c>
      <c r="G157" s="22">
        <f>IF(OR($A157="",$B157="",$C157=""),"",C157*'MPTO_working_3-way'!$I156)</f>
        <v>1.6490053496492294</v>
      </c>
      <c r="H157" s="17">
        <f>IF(OR($A157="",$B157="",$C157=""),"",'MPTO_working_3-way'!E156)</f>
        <v>6.2668484579802737</v>
      </c>
      <c r="I157" s="21">
        <f>IF(OR($A157="",$B157="",$C157=""),"",'MPTO_working_3-way'!F156)</f>
        <v>4.4318460109671038</v>
      </c>
      <c r="J157" s="22">
        <f>IF(OR($A157="",$B157="",$C157=""),"",'MPTO_working_3-way'!G156)</f>
        <v>1.6265702140223968</v>
      </c>
      <c r="K157" s="17">
        <f>IF(OR($A157="",$B157="",$C157=""),"",'OddsRatio_working_3-way'!H156)</f>
        <v>6.1690427564939299</v>
      </c>
      <c r="L157" s="21">
        <f>IF(OR($A157="",$B157="",$C157=""),"",'OddsRatio_working_3-way'!I156)</f>
        <v>4.4248872251616245</v>
      </c>
      <c r="M157" s="22">
        <f>IF(OR($A157="",$B157="",$C157=""),"",'OddsRatio_working_3-way'!J156)</f>
        <v>1.6342383750299301</v>
      </c>
      <c r="N157" s="23">
        <f t="shared" si="42"/>
        <v>16.473376459389634</v>
      </c>
      <c r="O157" s="24">
        <f t="shared" si="43"/>
        <v>22.884006449482293</v>
      </c>
      <c r="P157" s="24">
        <f t="shared" si="44"/>
        <v>60.642617091128081</v>
      </c>
      <c r="Q157" t="s">
        <v>372</v>
      </c>
      <c r="R157" t="s">
        <v>358</v>
      </c>
      <c r="S157" t="s">
        <v>441</v>
      </c>
      <c r="T157" s="35">
        <v>100</v>
      </c>
      <c r="U157" s="35">
        <f t="shared" si="45"/>
        <v>75</v>
      </c>
      <c r="V157" s="35">
        <f t="shared" si="46"/>
        <v>74.025974025974023</v>
      </c>
      <c r="W157" s="35">
        <f t="shared" si="47"/>
        <v>48.186528497409334</v>
      </c>
      <c r="X157" s="35">
        <f t="shared" si="48"/>
        <v>77.78749747661665</v>
      </c>
      <c r="Y157" s="35">
        <f t="shared" si="49"/>
        <v>76.813471502590687</v>
      </c>
      <c r="Z157" s="35">
        <f t="shared" si="50"/>
        <v>50.97402597402597</v>
      </c>
      <c r="AA157" s="35">
        <f t="shared" si="51"/>
        <v>-2.7874974766166503</v>
      </c>
      <c r="AB157" s="35">
        <f t="shared" si="52"/>
        <v>-2.7874974766166645</v>
      </c>
      <c r="AC157" s="35">
        <f t="shared" si="53"/>
        <v>-2.787497476616636</v>
      </c>
      <c r="AD157" s="36"/>
      <c r="AE157" s="36"/>
      <c r="AF157">
        <v>1.78</v>
      </c>
      <c r="AG157">
        <v>2.12</v>
      </c>
      <c r="AI157" s="36"/>
      <c r="AJ157" t="s">
        <v>386</v>
      </c>
      <c r="AK157" s="35"/>
      <c r="AL157" s="35"/>
    </row>
    <row r="158" spans="1:38" ht="15" x14ac:dyDescent="0.25">
      <c r="A158">
        <v>4</v>
      </c>
      <c r="B158">
        <v>3.85</v>
      </c>
      <c r="C158">
        <v>1.93</v>
      </c>
      <c r="D158" s="20">
        <f t="shared" si="41"/>
        <v>2.7874974766166627E-2</v>
      </c>
      <c r="E158" s="17">
        <f>IF(OR($A158="",$B158="",$C158=""),"",A158*'MPTO_working_3-way'!$I157)</f>
        <v>4.1114998990646665</v>
      </c>
      <c r="F158" s="21">
        <f>IF(OR($A158="",$B158="",$C158=""),"",B158*'MPTO_working_3-way'!$I157)</f>
        <v>3.9573186528497417</v>
      </c>
      <c r="G158" s="22">
        <f>IF(OR($A158="",$B158="",$C158=""),"",C158*'MPTO_working_3-way'!$I157)</f>
        <v>1.9837987012987015</v>
      </c>
      <c r="H158" s="17">
        <f>IF(OR($A158="",$B158="",$C158=""),"",'MPTO_working_3-way'!E157)</f>
        <v>4.1544052555560738</v>
      </c>
      <c r="I158" s="21">
        <f>IF(OR($A158="",$B158="",$C158=""),"",'MPTO_working_3-way'!F157)</f>
        <v>3.9928352327429875</v>
      </c>
      <c r="J158" s="22">
        <f>IF(OR($A158="",$B158="",$C158=""),"",'MPTO_working_3-way'!G157)</f>
        <v>1.9652424980439267</v>
      </c>
      <c r="K158" s="17">
        <f>IF(OR($A158="",$B158="",$C158=""),"",'OddsRatio_working_3-way'!H157)</f>
        <v>4.1367295439393459</v>
      </c>
      <c r="L158" s="21">
        <f>IF(OR($A158="",$B158="",$C158=""),"",'OddsRatio_working_3-way'!I157)</f>
        <v>3.9798930667423797</v>
      </c>
      <c r="M158" s="22">
        <f>IF(OR($A158="",$B158="",$C158=""),"",'OddsRatio_working_3-way'!J157)</f>
        <v>1.9723861586211975</v>
      </c>
      <c r="N158" s="23">
        <f t="shared" si="42"/>
        <v>24.322024189456798</v>
      </c>
      <c r="O158" s="24">
        <f t="shared" si="43"/>
        <v>25.269635521513557</v>
      </c>
      <c r="P158" s="24">
        <f t="shared" si="44"/>
        <v>50.408340289029631</v>
      </c>
      <c r="Q158" t="s">
        <v>293</v>
      </c>
      <c r="R158" t="s">
        <v>297</v>
      </c>
      <c r="S158" t="s">
        <v>441</v>
      </c>
      <c r="T158" s="35">
        <v>100</v>
      </c>
      <c r="U158" s="35">
        <f t="shared" si="45"/>
        <v>41.860465116279073</v>
      </c>
      <c r="V158" s="35">
        <f t="shared" si="46"/>
        <v>75.062344139650875</v>
      </c>
      <c r="W158" s="35">
        <f t="shared" si="47"/>
        <v>79.797979797979792</v>
      </c>
      <c r="X158" s="35">
        <f t="shared" si="48"/>
        <v>45.139676062369325</v>
      </c>
      <c r="Y158" s="35">
        <f t="shared" si="49"/>
        <v>78.341555085741135</v>
      </c>
      <c r="Z158" s="35">
        <f t="shared" si="50"/>
        <v>83.077190744070066</v>
      </c>
      <c r="AA158" s="35">
        <f t="shared" si="51"/>
        <v>-3.2792109460902523</v>
      </c>
      <c r="AB158" s="35">
        <f t="shared" si="52"/>
        <v>-3.2792109460902594</v>
      </c>
      <c r="AC158" s="35">
        <f t="shared" si="53"/>
        <v>-3.2792109460902736</v>
      </c>
      <c r="AD158" s="36"/>
      <c r="AE158" s="36"/>
      <c r="AF158">
        <v>1.91</v>
      </c>
      <c r="AG158">
        <v>1.98</v>
      </c>
      <c r="AI158" s="36"/>
      <c r="AJ158" t="s">
        <v>386</v>
      </c>
      <c r="AK158" s="35"/>
      <c r="AL158" s="35"/>
    </row>
    <row r="159" spans="1:38" ht="15" x14ac:dyDescent="0.25">
      <c r="A159">
        <v>1.72</v>
      </c>
      <c r="B159">
        <v>4.01</v>
      </c>
      <c r="C159">
        <v>4.95</v>
      </c>
      <c r="D159" s="20">
        <f t="shared" si="41"/>
        <v>3.2792109460902719E-2</v>
      </c>
      <c r="E159" s="17">
        <f>IF(OR($A159="",$B159="",$C159=""),"",A159*'MPTO_working_3-way'!$I158)</f>
        <v>1.7764024282727526</v>
      </c>
      <c r="F159" s="21">
        <f>IF(OR($A159="",$B159="",$C159=""),"",B159*'MPTO_working_3-way'!$I158)</f>
        <v>4.1414963589382197</v>
      </c>
      <c r="G159" s="22">
        <f>IF(OR($A159="",$B159="",$C159=""),"",C159*'MPTO_working_3-way'!$I158)</f>
        <v>5.1123209418314683</v>
      </c>
      <c r="H159" s="17">
        <f>IF(OR($A159="",$B159="",$C159=""),"",'MPTO_working_3-way'!E158)</f>
        <v>1.7529570106868275</v>
      </c>
      <c r="I159" s="21">
        <f>IF(OR($A159="",$B159="",$C159=""),"",'MPTO_working_3-way'!F158)</f>
        <v>4.1938242042973597</v>
      </c>
      <c r="J159" s="22">
        <f>IF(OR($A159="",$B159="",$C159=""),"",'MPTO_working_3-way'!G158)</f>
        <v>5.2331499424689527</v>
      </c>
      <c r="K159" s="17">
        <f>IF(OR($A159="",$B159="",$C159=""),"",'OddsRatio_working_3-way'!H158)</f>
        <v>1.761329762922379</v>
      </c>
      <c r="L159" s="21">
        <f>IF(OR($A159="",$B159="",$C159=""),"",'OddsRatio_working_3-way'!I158)</f>
        <v>4.1827813699949434</v>
      </c>
      <c r="M159" s="22">
        <f>IF(OR($A159="",$B159="",$C159=""),"",'OddsRatio_working_3-way'!J158)</f>
        <v>5.1767396715880487</v>
      </c>
      <c r="N159" s="23">
        <f t="shared" si="42"/>
        <v>56.293550610169383</v>
      </c>
      <c r="O159" s="24">
        <f t="shared" si="43"/>
        <v>24.145862107105074</v>
      </c>
      <c r="P159" s="24">
        <f t="shared" si="44"/>
        <v>19.560587282725525</v>
      </c>
      <c r="Q159" t="s">
        <v>294</v>
      </c>
      <c r="R159" t="s">
        <v>295</v>
      </c>
      <c r="S159" t="s">
        <v>441</v>
      </c>
      <c r="T159" s="35">
        <v>100</v>
      </c>
      <c r="U159" s="35">
        <f t="shared" si="45"/>
        <v>52.606635071090047</v>
      </c>
      <c r="V159" s="35">
        <f t="shared" si="46"/>
        <v>72.899728997289984</v>
      </c>
      <c r="W159" s="35">
        <f t="shared" si="47"/>
        <v>72.222222222222229</v>
      </c>
      <c r="X159" s="35">
        <f t="shared" si="48"/>
        <v>54.878048780487809</v>
      </c>
      <c r="Y159" s="35">
        <f t="shared" si="49"/>
        <v>75.171142706687732</v>
      </c>
      <c r="Z159" s="35">
        <f t="shared" si="50"/>
        <v>74.493635931619977</v>
      </c>
      <c r="AA159" s="35">
        <f t="shared" si="51"/>
        <v>-2.2714137093977627</v>
      </c>
      <c r="AB159" s="35">
        <f t="shared" si="52"/>
        <v>-2.2714137093977484</v>
      </c>
      <c r="AC159" s="35">
        <f t="shared" si="53"/>
        <v>-2.2714137093977484</v>
      </c>
      <c r="AD159" s="36"/>
      <c r="AE159" s="36"/>
      <c r="AF159">
        <v>1.94</v>
      </c>
      <c r="AG159">
        <v>1.94</v>
      </c>
      <c r="AI159" s="36"/>
      <c r="AJ159" t="s">
        <v>386</v>
      </c>
      <c r="AK159" s="35"/>
      <c r="AL159" s="35"/>
    </row>
    <row r="160" spans="1:38" ht="15" x14ac:dyDescent="0.25">
      <c r="A160">
        <v>2.11</v>
      </c>
      <c r="B160">
        <v>3.69</v>
      </c>
      <c r="C160">
        <v>3.6</v>
      </c>
      <c r="D160" s="20">
        <f t="shared" si="41"/>
        <v>2.2714137093977627E-2</v>
      </c>
      <c r="E160" s="17">
        <f>IF(OR($A160="",$B160="",$C160=""),"",A160*'MPTO_working_3-way'!$I159)</f>
        <v>2.1579268292682925</v>
      </c>
      <c r="F160" s="21">
        <f>IF(OR($A160="",$B160="",$C160=""),"",B160*'MPTO_working_3-way'!$I159)</f>
        <v>3.7738151658767776</v>
      </c>
      <c r="G160" s="22">
        <f>IF(OR($A160="",$B160="",$C160=""),"",C160*'MPTO_working_3-way'!$I159)</f>
        <v>3.6817708935383195</v>
      </c>
      <c r="H160" s="17">
        <f>IF(OR($A160="",$B160="",$C160=""),"",'MPTO_working_3-way'!E159)</f>
        <v>2.144255793778659</v>
      </c>
      <c r="I160" s="21">
        <f>IF(OR($A160="",$B160="",$C160=""),"",'MPTO_working_3-way'!F159)</f>
        <v>3.7960556787986648</v>
      </c>
      <c r="J160" s="22">
        <f>IF(OR($A160="",$B160="",$C160=""),"",'MPTO_working_3-way'!G159)</f>
        <v>3.7008746078524579</v>
      </c>
      <c r="K160" s="17">
        <f>IF(OR($A160="",$B160="",$C160=""),"",'OddsRatio_working_3-way'!H159)</f>
        <v>2.1498449805227891</v>
      </c>
      <c r="L160" s="21">
        <f>IF(OR($A160="",$B160="",$C160=""),"",'OddsRatio_working_3-way'!I159)</f>
        <v>3.7865612591047766</v>
      </c>
      <c r="M160" s="22">
        <f>IF(OR($A160="",$B160="",$C160=""),"",'OddsRatio_working_3-way'!J159)</f>
        <v>3.6933305850083342</v>
      </c>
      <c r="N160" s="23">
        <f t="shared" si="42"/>
        <v>46.340774230008478</v>
      </c>
      <c r="O160" s="24">
        <f t="shared" si="43"/>
        <v>26.498383096292105</v>
      </c>
      <c r="P160" s="24">
        <f t="shared" si="44"/>
        <v>27.16084267369941</v>
      </c>
      <c r="Q160" t="s">
        <v>405</v>
      </c>
      <c r="R160" t="s">
        <v>438</v>
      </c>
      <c r="S160" t="s">
        <v>442</v>
      </c>
      <c r="T160" s="35">
        <v>100</v>
      </c>
      <c r="U160" s="35">
        <f t="shared" si="45"/>
        <v>63.63636363636364</v>
      </c>
      <c r="V160" s="35">
        <f t="shared" si="46"/>
        <v>69.418960244648318</v>
      </c>
      <c r="W160" s="35">
        <f t="shared" si="47"/>
        <v>63.63636363636364</v>
      </c>
      <c r="X160" s="35">
        <f t="shared" si="48"/>
        <v>66.944676118988042</v>
      </c>
      <c r="Y160" s="35">
        <f t="shared" si="49"/>
        <v>72.727272727272734</v>
      </c>
      <c r="Z160" s="35">
        <f t="shared" si="50"/>
        <v>66.944676118988042</v>
      </c>
      <c r="AA160" s="35">
        <f t="shared" si="51"/>
        <v>-3.3083124826244017</v>
      </c>
      <c r="AB160" s="35">
        <f t="shared" si="52"/>
        <v>-3.3083124826244159</v>
      </c>
      <c r="AC160" s="35">
        <f t="shared" si="53"/>
        <v>-3.3083124826244017</v>
      </c>
      <c r="AD160" s="36"/>
      <c r="AE160" s="36"/>
      <c r="AF160">
        <v>1.87</v>
      </c>
      <c r="AG160">
        <v>2.0499999999999998</v>
      </c>
      <c r="AI160" s="36"/>
      <c r="AJ160" t="s">
        <v>379</v>
      </c>
      <c r="AK160" s="35"/>
      <c r="AL160" s="35"/>
    </row>
    <row r="161" spans="1:38" ht="15" x14ac:dyDescent="0.25">
      <c r="A161">
        <v>2.75</v>
      </c>
      <c r="B161">
        <v>3.27</v>
      </c>
      <c r="C161">
        <v>2.75</v>
      </c>
      <c r="D161" s="20">
        <f t="shared" si="41"/>
        <v>3.3083124826243981E-2</v>
      </c>
      <c r="E161" s="17">
        <f>IF(OR($A161="",$B161="",$C161=""),"",A161*'MPTO_working_3-way'!$I160)</f>
        <v>2.8409785932721707</v>
      </c>
      <c r="F161" s="21">
        <f>IF(OR($A161="",$B161="",$C161=""),"",B161*'MPTO_working_3-way'!$I160)</f>
        <v>3.378181818181818</v>
      </c>
      <c r="G161" s="22">
        <f>IF(OR($A161="",$B161="",$C161=""),"",C161*'MPTO_working_3-way'!$I160)</f>
        <v>2.8409785932721707</v>
      </c>
      <c r="H161" s="17">
        <f>IF(OR($A161="",$B161="",$C161=""),"",'MPTO_working_3-way'!E160)</f>
        <v>2.8360052562417866</v>
      </c>
      <c r="I161" s="21">
        <f>IF(OR($A161="",$B161="",$C161=""),"",'MPTO_working_3-way'!F160)</f>
        <v>3.3923294561458661</v>
      </c>
      <c r="J161" s="22">
        <f>IF(OR($A161="",$B161="",$C161=""),"",'MPTO_working_3-way'!G160)</f>
        <v>2.8360052562417866</v>
      </c>
      <c r="K161" s="17">
        <f>IF(OR($A161="",$B161="",$C161=""),"",'OddsRatio_working_3-way'!H160)</f>
        <v>2.8386000972151164</v>
      </c>
      <c r="L161" s="21">
        <f>IF(OR($A161="",$B161="",$C161=""),"",'OddsRatio_working_3-way'!I160)</f>
        <v>3.3849269832447511</v>
      </c>
      <c r="M161" s="22">
        <f>IF(OR($A161="",$B161="",$C161=""),"",'OddsRatio_working_3-way'!J160)</f>
        <v>2.8386000972151164</v>
      </c>
      <c r="N161" s="23">
        <f t="shared" si="42"/>
        <v>35.199138858988164</v>
      </c>
      <c r="O161" s="24">
        <f t="shared" si="43"/>
        <v>29.601722282023683</v>
      </c>
      <c r="P161" s="24">
        <f t="shared" si="44"/>
        <v>35.199138858988164</v>
      </c>
      <c r="Q161" t="s">
        <v>217</v>
      </c>
      <c r="R161" t="s">
        <v>215</v>
      </c>
      <c r="S161" t="s">
        <v>442</v>
      </c>
      <c r="T161" s="35">
        <v>100</v>
      </c>
      <c r="U161" s="35">
        <f t="shared" si="45"/>
        <v>25.925925925925924</v>
      </c>
      <c r="V161" s="35">
        <f t="shared" si="46"/>
        <v>79.716024340770801</v>
      </c>
      <c r="W161" s="35">
        <f t="shared" si="47"/>
        <v>89.235737351991389</v>
      </c>
      <c r="X161" s="35">
        <f t="shared" si="48"/>
        <v>31.048238307237824</v>
      </c>
      <c r="Y161" s="35">
        <f t="shared" si="49"/>
        <v>84.838336722082687</v>
      </c>
      <c r="Z161" s="35">
        <f t="shared" si="50"/>
        <v>94.358049733303289</v>
      </c>
      <c r="AA161" s="35">
        <f t="shared" si="51"/>
        <v>-5.1223123813119003</v>
      </c>
      <c r="AB161" s="35">
        <f t="shared" si="52"/>
        <v>-5.122312381311886</v>
      </c>
      <c r="AC161" s="35">
        <f t="shared" si="53"/>
        <v>-5.1223123813119003</v>
      </c>
      <c r="AD161" s="36"/>
      <c r="AE161" s="36"/>
      <c r="AF161">
        <v>2.2000000000000002</v>
      </c>
      <c r="AG161">
        <v>1.71</v>
      </c>
      <c r="AI161" s="36"/>
      <c r="AJ161" t="s">
        <v>377</v>
      </c>
      <c r="AK161" s="35"/>
      <c r="AL161" s="35"/>
    </row>
    <row r="162" spans="1:38" ht="15" x14ac:dyDescent="0.25">
      <c r="A162">
        <v>1.35</v>
      </c>
      <c r="B162">
        <v>4.93</v>
      </c>
      <c r="C162">
        <v>9.2899999999999991</v>
      </c>
      <c r="D162" s="20">
        <f t="shared" si="41"/>
        <v>5.1223123813118887E-2</v>
      </c>
      <c r="E162" s="17">
        <f>IF(OR($A162="",$B162="",$C162=""),"",A162*'MPTO_working_3-way'!$I161)</f>
        <v>1.4191512171477105</v>
      </c>
      <c r="F162" s="21">
        <f>IF(OR($A162="",$B162="",$C162=""),"",B162*'MPTO_working_3-way'!$I161)</f>
        <v>5.1825300003986756</v>
      </c>
      <c r="G162" s="22">
        <f>IF(OR($A162="",$B162="",$C162=""),"",C162*'MPTO_working_3-way'!$I161)</f>
        <v>9.7658628202238731</v>
      </c>
      <c r="H162" s="17">
        <f>IF(OR($A162="",$B162="",$C162=""),"",'MPTO_working_3-way'!E161)</f>
        <v>1.3818522551199515</v>
      </c>
      <c r="I162" s="21">
        <f>IF(OR($A162="",$B162="",$C162=""),"",'MPTO_working_3-way'!F161)</f>
        <v>5.3831343025205465</v>
      </c>
      <c r="J162" s="22">
        <f>IF(OR($A162="",$B162="",$C162=""),"",'MPTO_working_3-way'!G161)</f>
        <v>11.041396728870293</v>
      </c>
      <c r="K162" s="17">
        <f>IF(OR($A162="",$B162="",$C162=""),"",'OddsRatio_working_3-way'!H161)</f>
        <v>1.3926692078130369</v>
      </c>
      <c r="L162" s="21">
        <f>IF(OR($A162="",$B162="",$C162=""),"",'OddsRatio_working_3-way'!I161)</f>
        <v>5.4091142477292404</v>
      </c>
      <c r="M162" s="22">
        <f>IF(OR($A162="",$B162="",$C162=""),"",'OddsRatio_working_3-way'!J161)</f>
        <v>10.300650665057354</v>
      </c>
      <c r="N162" s="23">
        <f t="shared" si="42"/>
        <v>70.464654359375174</v>
      </c>
      <c r="O162" s="24">
        <f t="shared" si="43"/>
        <v>19.295595007131134</v>
      </c>
      <c r="P162" s="24">
        <f t="shared" si="44"/>
        <v>10.239750633493703</v>
      </c>
      <c r="Q162" t="s">
        <v>245</v>
      </c>
      <c r="R162" t="s">
        <v>260</v>
      </c>
      <c r="S162" t="s">
        <v>442</v>
      </c>
      <c r="T162" s="35">
        <v>100</v>
      </c>
      <c r="U162" s="35">
        <f t="shared" si="45"/>
        <v>77.426636568848764</v>
      </c>
      <c r="V162" s="35">
        <f t="shared" si="46"/>
        <v>75.124378109452735</v>
      </c>
      <c r="W162" s="35">
        <f t="shared" si="47"/>
        <v>45.054945054945051</v>
      </c>
      <c r="X162" s="35">
        <f t="shared" si="48"/>
        <v>79.820676835602214</v>
      </c>
      <c r="Y162" s="35">
        <f t="shared" si="49"/>
        <v>77.518418376206185</v>
      </c>
      <c r="Z162" s="35">
        <f t="shared" si="50"/>
        <v>47.448985321698508</v>
      </c>
      <c r="AA162" s="35">
        <f t="shared" si="51"/>
        <v>-2.3940402667534499</v>
      </c>
      <c r="AB162" s="35">
        <f t="shared" si="52"/>
        <v>-2.3940402667534499</v>
      </c>
      <c r="AC162" s="35">
        <f t="shared" si="53"/>
        <v>-2.394040266753457</v>
      </c>
      <c r="AD162" s="36"/>
      <c r="AE162" s="36"/>
      <c r="AF162">
        <v>1.79</v>
      </c>
      <c r="AG162">
        <v>2.0499999999999998</v>
      </c>
      <c r="AI162" s="36"/>
      <c r="AJ162" t="s">
        <v>381</v>
      </c>
      <c r="AK162" s="35"/>
      <c r="AL162" s="35"/>
    </row>
    <row r="163" spans="1:38" ht="15" x14ac:dyDescent="0.25">
      <c r="A163">
        <v>4.43</v>
      </c>
      <c r="B163">
        <v>4.0199999999999996</v>
      </c>
      <c r="C163">
        <v>1.82</v>
      </c>
      <c r="D163" s="20">
        <f t="shared" si="41"/>
        <v>2.3940402667534499E-2</v>
      </c>
      <c r="E163" s="17">
        <f>IF(OR($A163="",$B163="",$C163=""),"",A163*'MPTO_working_3-way'!$I162)</f>
        <v>4.5360559838171772</v>
      </c>
      <c r="F163" s="21">
        <f>IF(OR($A163="",$B163="",$C163=""),"",B163*'MPTO_working_3-way'!$I162)</f>
        <v>4.1162404187234882</v>
      </c>
      <c r="G163" s="22">
        <f>IF(OR($A163="",$B163="",$C163=""),"",C163*'MPTO_working_3-way'!$I162)</f>
        <v>1.8635715328549129</v>
      </c>
      <c r="H163" s="17">
        <f>IF(OR($A163="",$B163="",$C163=""),"",'MPTO_working_3-way'!E162)</f>
        <v>4.5923486859741711</v>
      </c>
      <c r="I163" s="21">
        <f>IF(OR($A163="",$B163="",$C163=""),"",'MPTO_working_3-way'!F162)</f>
        <v>4.1532364035104949</v>
      </c>
      <c r="J163" s="22">
        <f>IF(OR($A163="",$B163="",$C163=""),"",'MPTO_working_3-way'!G162)</f>
        <v>1.84682296922696</v>
      </c>
      <c r="K163" s="17">
        <f>IF(OR($A163="",$B163="",$C163=""),"",'OddsRatio_working_3-way'!H162)</f>
        <v>4.5682386031212827</v>
      </c>
      <c r="L163" s="21">
        <f>IF(OR($A163="",$B163="",$C163=""),"",'OddsRatio_working_3-way'!I162)</f>
        <v>4.1417144552263183</v>
      </c>
      <c r="M163" s="22">
        <f>IF(OR($A163="",$B163="",$C163=""),"",'OddsRatio_working_3-way'!J162)</f>
        <v>1.8530482957899281</v>
      </c>
      <c r="N163" s="23">
        <f t="shared" si="42"/>
        <v>22.045583290144517</v>
      </c>
      <c r="O163" s="24">
        <f t="shared" si="43"/>
        <v>24.29401342670154</v>
      </c>
      <c r="P163" s="24">
        <f t="shared" si="44"/>
        <v>53.660403283153947</v>
      </c>
      <c r="Q163" t="s">
        <v>266</v>
      </c>
      <c r="R163" t="s">
        <v>336</v>
      </c>
      <c r="S163" t="s">
        <v>442</v>
      </c>
      <c r="T163" s="35">
        <v>100</v>
      </c>
      <c r="U163" s="35">
        <f t="shared" si="45"/>
        <v>49.494949494949495</v>
      </c>
      <c r="V163" s="35">
        <f t="shared" si="46"/>
        <v>70.845481049562679</v>
      </c>
      <c r="W163" s="35">
        <f t="shared" si="47"/>
        <v>76.689976689976689</v>
      </c>
      <c r="X163" s="35">
        <f t="shared" si="48"/>
        <v>52.464542260460625</v>
      </c>
      <c r="Y163" s="35">
        <f t="shared" si="49"/>
        <v>73.815073815073816</v>
      </c>
      <c r="Z163" s="35">
        <f t="shared" si="50"/>
        <v>79.659569455487826</v>
      </c>
      <c r="AA163" s="35">
        <f t="shared" si="51"/>
        <v>-2.9695927655111305</v>
      </c>
      <c r="AB163" s="35">
        <f t="shared" si="52"/>
        <v>-2.9695927655111376</v>
      </c>
      <c r="AC163" s="35">
        <f t="shared" si="53"/>
        <v>-2.9695927655111376</v>
      </c>
      <c r="AD163" s="36"/>
      <c r="AE163" s="36"/>
      <c r="AF163">
        <v>1.69</v>
      </c>
      <c r="AG163">
        <v>2.29</v>
      </c>
      <c r="AI163" s="36"/>
      <c r="AJ163" t="s">
        <v>382</v>
      </c>
      <c r="AK163" s="35"/>
      <c r="AL163" s="35"/>
    </row>
    <row r="164" spans="1:38" ht="15" x14ac:dyDescent="0.25">
      <c r="A164">
        <v>1.98</v>
      </c>
      <c r="B164">
        <v>3.43</v>
      </c>
      <c r="C164">
        <v>4.29</v>
      </c>
      <c r="D164" s="20">
        <f t="shared" si="41"/>
        <v>2.9695927655111198E-2</v>
      </c>
      <c r="E164" s="17">
        <f>IF(OR($A164="",$B164="",$C164=""),"",A164*'MPTO_working_3-way'!$I163)</f>
        <v>2.0387979367571201</v>
      </c>
      <c r="F164" s="21">
        <f>IF(OR($A164="",$B164="",$C164=""),"",B164*'MPTO_working_3-way'!$I163)</f>
        <v>3.5318570318570317</v>
      </c>
      <c r="G164" s="22">
        <f>IF(OR($A164="",$B164="",$C164=""),"",C164*'MPTO_working_3-way'!$I163)</f>
        <v>4.4173955296404275</v>
      </c>
      <c r="H164" s="17">
        <f>IF(OR($A164="",$B164="",$C164=""),"",'MPTO_working_3-way'!E163)</f>
        <v>2.0195824265983058</v>
      </c>
      <c r="I164" s="21">
        <f>IF(OR($A164="",$B164="",$C164=""),"",'MPTO_working_3-way'!F163)</f>
        <v>3.5505494770651302</v>
      </c>
      <c r="J164" s="22">
        <f>IF(OR($A164="",$B164="",$C164=""),"",'MPTO_working_3-way'!G163)</f>
        <v>4.4802548115470353</v>
      </c>
      <c r="K164" s="17">
        <f>IF(OR($A164="",$B164="",$C164=""),"",'OddsRatio_working_3-way'!H163)</f>
        <v>2.0272225387061007</v>
      </c>
      <c r="L164" s="21">
        <f>IF(OR($A164="",$B164="",$C164=""),"",'OddsRatio_working_3-way'!I163)</f>
        <v>3.5470926214855365</v>
      </c>
      <c r="M164" s="22">
        <f>IF(OR($A164="",$B164="",$C164=""),"",'OddsRatio_working_3-way'!J163)</f>
        <v>4.4485328085133382</v>
      </c>
      <c r="N164" s="23">
        <f t="shared" si="42"/>
        <v>49.048509514904858</v>
      </c>
      <c r="O164" s="24">
        <f t="shared" si="43"/>
        <v>28.313716862831374</v>
      </c>
      <c r="P164" s="24">
        <f t="shared" si="44"/>
        <v>22.637773622263779</v>
      </c>
      <c r="Q164" t="s">
        <v>271</v>
      </c>
      <c r="R164" t="s">
        <v>273</v>
      </c>
      <c r="S164" t="s">
        <v>442</v>
      </c>
      <c r="T164" s="35">
        <v>100</v>
      </c>
      <c r="U164" s="35">
        <f t="shared" si="45"/>
        <v>45.054945054945051</v>
      </c>
      <c r="V164" s="35">
        <f t="shared" si="46"/>
        <v>71.346704871060169</v>
      </c>
      <c r="W164" s="35">
        <f t="shared" si="47"/>
        <v>80.657640232108321</v>
      </c>
      <c r="X164" s="35">
        <f t="shared" si="48"/>
        <v>47.99565489683151</v>
      </c>
      <c r="Y164" s="35">
        <f t="shared" si="49"/>
        <v>74.287414712946614</v>
      </c>
      <c r="Z164" s="35">
        <f t="shared" si="50"/>
        <v>83.598350073994766</v>
      </c>
      <c r="AA164" s="35">
        <f t="shared" si="51"/>
        <v>-2.9407098418864592</v>
      </c>
      <c r="AB164" s="35">
        <f t="shared" si="52"/>
        <v>-2.940709841886445</v>
      </c>
      <c r="AC164" s="35">
        <f t="shared" si="53"/>
        <v>-2.940709841886445</v>
      </c>
      <c r="AD164" s="36"/>
      <c r="AE164" s="36"/>
      <c r="AF164">
        <v>2.25</v>
      </c>
      <c r="AG164">
        <v>1.69</v>
      </c>
      <c r="AI164" s="36"/>
      <c r="AJ164" t="s">
        <v>383</v>
      </c>
      <c r="AK164" s="35"/>
      <c r="AL164" s="35"/>
    </row>
    <row r="165" spans="1:38" ht="15" x14ac:dyDescent="0.25">
      <c r="A165">
        <v>1.82</v>
      </c>
      <c r="B165">
        <v>3.49</v>
      </c>
      <c r="C165">
        <v>5.17</v>
      </c>
      <c r="D165" s="20">
        <f t="shared" si="41"/>
        <v>2.9407098418864575E-2</v>
      </c>
      <c r="E165" s="17">
        <f>IF(OR($A165="",$B165="",$C165=""),"",A165*'MPTO_working_3-way'!$I164)</f>
        <v>1.8735209191223337</v>
      </c>
      <c r="F165" s="21">
        <f>IF(OR($A165="",$B165="",$C165=""),"",B165*'MPTO_working_3-way'!$I164)</f>
        <v>3.5926307734818375</v>
      </c>
      <c r="G165" s="22">
        <f>IF(OR($A165="",$B165="",$C165=""),"",C165*'MPTO_working_3-way'!$I164)</f>
        <v>5.3220346988255294</v>
      </c>
      <c r="H165" s="17">
        <f>IF(OR($A165="",$B165="",$C165=""),"",'MPTO_working_3-way'!E164)</f>
        <v>1.8530591428375702</v>
      </c>
      <c r="I165" s="21">
        <f>IF(OR($A165="",$B165="",$C165=""),"",'MPTO_working_3-way'!F164)</f>
        <v>3.6136229736180527</v>
      </c>
      <c r="J165" s="22">
        <f>IF(OR($A165="",$B165="",$C165=""),"",'MPTO_working_3-way'!G164)</f>
        <v>5.4459933179676883</v>
      </c>
      <c r="K165" s="17">
        <f>IF(OR($A165="",$B165="",$C165=""),"",'OddsRatio_working_3-way'!H164)</f>
        <v>1.8609058778737346</v>
      </c>
      <c r="L165" s="21">
        <f>IF(OR($A165="",$B165="",$C165=""),"",'OddsRatio_working_3-way'!I164)</f>
        <v>3.6142141901287781</v>
      </c>
      <c r="M165" s="22">
        <f>IF(OR($A165="",$B165="",$C165=""),"",'OddsRatio_working_3-way'!J164)</f>
        <v>5.3780213545530149</v>
      </c>
      <c r="N165" s="23">
        <f t="shared" si="42"/>
        <v>53.375438181307224</v>
      </c>
      <c r="O165" s="24">
        <f t="shared" si="43"/>
        <v>27.834755727787719</v>
      </c>
      <c r="P165" s="24">
        <f t="shared" si="44"/>
        <v>18.78980609090506</v>
      </c>
      <c r="Q165" t="s">
        <v>269</v>
      </c>
      <c r="R165" t="s">
        <v>278</v>
      </c>
      <c r="S165" t="s">
        <v>442</v>
      </c>
      <c r="T165" s="35">
        <v>100</v>
      </c>
      <c r="U165" s="35">
        <f t="shared" si="45"/>
        <v>35.483870967741936</v>
      </c>
      <c r="V165" s="35">
        <f t="shared" si="46"/>
        <v>74.293059125964007</v>
      </c>
      <c r="W165" s="35">
        <f t="shared" si="47"/>
        <v>87.029831387808045</v>
      </c>
      <c r="X165" s="35">
        <f t="shared" si="48"/>
        <v>38.677109486227948</v>
      </c>
      <c r="Y165" s="35">
        <f t="shared" si="49"/>
        <v>77.486297644450019</v>
      </c>
      <c r="Z165" s="35">
        <f t="shared" si="50"/>
        <v>90.223069906294057</v>
      </c>
      <c r="AA165" s="35">
        <f t="shared" si="51"/>
        <v>-3.1932385184860124</v>
      </c>
      <c r="AB165" s="35">
        <f t="shared" si="52"/>
        <v>-3.1932385184860124</v>
      </c>
      <c r="AC165" s="35">
        <f t="shared" si="53"/>
        <v>-3.1932385184860124</v>
      </c>
      <c r="AD165" s="36"/>
      <c r="AE165" s="36"/>
      <c r="AF165">
        <v>2.39</v>
      </c>
      <c r="AG165">
        <v>1.63</v>
      </c>
      <c r="AI165" s="36"/>
      <c r="AJ165" t="s">
        <v>383</v>
      </c>
      <c r="AK165" s="35"/>
      <c r="AL165" s="35"/>
    </row>
    <row r="166" spans="1:38" ht="15" x14ac:dyDescent="0.25">
      <c r="A166">
        <v>1.55</v>
      </c>
      <c r="B166">
        <v>3.89</v>
      </c>
      <c r="C166">
        <v>7.71</v>
      </c>
      <c r="D166" s="20">
        <f t="shared" si="41"/>
        <v>3.1932385184860079E-2</v>
      </c>
      <c r="E166" s="17">
        <f>IF(OR($A166="",$B166="",$C166=""),"",A166*'MPTO_working_3-way'!$I165)</f>
        <v>1.5994951970365332</v>
      </c>
      <c r="F166" s="21">
        <f>IF(OR($A166="",$B166="",$C166=""),"",B166*'MPTO_working_3-way'!$I165)</f>
        <v>4.014216978369106</v>
      </c>
      <c r="G166" s="22">
        <f>IF(OR($A166="",$B166="",$C166=""),"",C166*'MPTO_working_3-way'!$I165)</f>
        <v>7.9561986897752712</v>
      </c>
      <c r="H166" s="17">
        <f>IF(OR($A166="",$B166="",$C166=""),"",'MPTO_working_3-way'!E165)</f>
        <v>1.5760015016174764</v>
      </c>
      <c r="I166" s="21">
        <f>IF(OR($A166="",$B166="",$C166=""),"",'MPTO_working_3-way'!F165)</f>
        <v>4.0580252099067575</v>
      </c>
      <c r="J166" s="22">
        <f>IF(OR($A166="",$B166="",$C166=""),"",'MPTO_working_3-way'!G165)</f>
        <v>8.3992987853261045</v>
      </c>
      <c r="K166" s="17">
        <f>IF(OR($A166="",$B166="",$C166=""),"",'OddsRatio_working_3-way'!H165)</f>
        <v>1.5841938467342307</v>
      </c>
      <c r="L166" s="21">
        <f>IF(OR($A166="",$B166="",$C166=""),"",'OddsRatio_working_3-way'!I165)</f>
        <v>4.0696731219307765</v>
      </c>
      <c r="M166" s="22">
        <f>IF(OR($A166="",$B166="",$C166=""),"",'OddsRatio_working_3-way'!J165)</f>
        <v>8.1271649301576137</v>
      </c>
      <c r="N166" s="23">
        <f t="shared" si="42"/>
        <v>62.519725089062547</v>
      </c>
      <c r="O166" s="24">
        <f t="shared" si="43"/>
        <v>24.911458583045491</v>
      </c>
      <c r="P166" s="24">
        <f t="shared" si="44"/>
        <v>12.568816327891955</v>
      </c>
      <c r="Q166" t="s">
        <v>275</v>
      </c>
      <c r="R166" t="s">
        <v>272</v>
      </c>
      <c r="S166" t="s">
        <v>442</v>
      </c>
      <c r="T166" s="35">
        <v>100</v>
      </c>
      <c r="U166" s="35">
        <f t="shared" si="45"/>
        <v>78.991596638655466</v>
      </c>
      <c r="V166" s="35">
        <f t="shared" si="46"/>
        <v>73.262032085561486</v>
      </c>
      <c r="W166" s="35">
        <f t="shared" si="47"/>
        <v>44.751381215469614</v>
      </c>
      <c r="X166" s="35">
        <f t="shared" si="48"/>
        <v>81.986586698968893</v>
      </c>
      <c r="Y166" s="35">
        <f t="shared" si="49"/>
        <v>76.257022145874927</v>
      </c>
      <c r="Z166" s="35">
        <f t="shared" si="50"/>
        <v>47.746371275783041</v>
      </c>
      <c r="AA166" s="35">
        <f t="shared" si="51"/>
        <v>-2.9949900603134267</v>
      </c>
      <c r="AB166" s="35">
        <f t="shared" si="52"/>
        <v>-2.9949900603134409</v>
      </c>
      <c r="AC166" s="35">
        <f t="shared" si="53"/>
        <v>-2.9949900603134267</v>
      </c>
      <c r="AD166" s="36"/>
      <c r="AE166" s="36"/>
      <c r="AF166">
        <v>2.19</v>
      </c>
      <c r="AG166">
        <v>1.73</v>
      </c>
      <c r="AI166" s="36"/>
      <c r="AJ166" t="s">
        <v>383</v>
      </c>
      <c r="AK166" s="35"/>
      <c r="AL166" s="35"/>
    </row>
    <row r="167" spans="1:38" ht="15" x14ac:dyDescent="0.25">
      <c r="A167">
        <v>4.76</v>
      </c>
      <c r="B167">
        <v>3.74</v>
      </c>
      <c r="C167">
        <v>1.81</v>
      </c>
      <c r="D167" s="20">
        <f t="shared" si="41"/>
        <v>2.9949900603134294E-2</v>
      </c>
      <c r="E167" s="17">
        <f>IF(OR($A167="",$B167="",$C167=""),"",A167*'MPTO_working_3-way'!$I166)</f>
        <v>4.9025615268709188</v>
      </c>
      <c r="F167" s="21">
        <f>IF(OR($A167="",$B167="",$C167=""),"",B167*'MPTO_working_3-way'!$I166)</f>
        <v>3.8520126282557223</v>
      </c>
      <c r="G167" s="22">
        <f>IF(OR($A167="",$B167="",$C167=""),"",C167*'MPTO_working_3-way'!$I166)</f>
        <v>1.8642093200916732</v>
      </c>
      <c r="H167" s="17">
        <f>IF(OR($A167="",$B167="",$C167=""),"",'MPTO_working_3-way'!E166)</f>
        <v>4.997482932454</v>
      </c>
      <c r="I167" s="21">
        <f>IF(OR($A167="",$B167="",$C167=""),"",'MPTO_working_3-way'!F166)</f>
        <v>3.8850585393049619</v>
      </c>
      <c r="J167" s="22">
        <f>IF(OR($A167="",$B167="",$C167=""),"",'MPTO_working_3-way'!G166)</f>
        <v>1.8433081607037269</v>
      </c>
      <c r="K167" s="17">
        <f>IF(OR($A167="",$B167="",$C167=""),"",'OddsRatio_working_3-way'!H166)</f>
        <v>4.9508109812249632</v>
      </c>
      <c r="L167" s="21">
        <f>IF(OR($A167="",$B167="",$C167=""),"",'OddsRatio_working_3-way'!I166)</f>
        <v>3.8790484278075539</v>
      </c>
      <c r="M167" s="22">
        <f>IF(OR($A167="",$B167="",$C167=""),"",'OddsRatio_working_3-way'!J166)</f>
        <v>1.8511055571255899</v>
      </c>
      <c r="N167" s="23">
        <f t="shared" si="42"/>
        <v>20.397500256121301</v>
      </c>
      <c r="O167" s="24">
        <f t="shared" si="43"/>
        <v>25.960454871427107</v>
      </c>
      <c r="P167" s="24">
        <f t="shared" si="44"/>
        <v>53.642044872451592</v>
      </c>
      <c r="Q167" t="s">
        <v>342</v>
      </c>
      <c r="R167" t="s">
        <v>277</v>
      </c>
      <c r="S167" t="s">
        <v>442</v>
      </c>
      <c r="T167" s="35">
        <v>100</v>
      </c>
      <c r="U167" s="35">
        <f t="shared" si="45"/>
        <v>63.898916967509031</v>
      </c>
      <c r="V167" s="35">
        <f t="shared" si="46"/>
        <v>67.845659163987136</v>
      </c>
      <c r="W167" s="35">
        <f t="shared" si="47"/>
        <v>65.397923875432525</v>
      </c>
      <c r="X167" s="35">
        <f t="shared" si="48"/>
        <v>66.756416960580339</v>
      </c>
      <c r="Y167" s="35">
        <f t="shared" si="49"/>
        <v>70.703159157058451</v>
      </c>
      <c r="Z167" s="35">
        <f t="shared" si="50"/>
        <v>68.25542386850384</v>
      </c>
      <c r="AA167" s="35">
        <f t="shared" si="51"/>
        <v>-2.8574999930713076</v>
      </c>
      <c r="AB167" s="35">
        <f t="shared" si="52"/>
        <v>-2.8574999930713147</v>
      </c>
      <c r="AC167" s="35">
        <f t="shared" si="53"/>
        <v>-2.8574999930713147</v>
      </c>
      <c r="AD167" s="36"/>
      <c r="AE167" s="36"/>
      <c r="AF167">
        <v>2.0299999999999998</v>
      </c>
      <c r="AG167">
        <v>1.87</v>
      </c>
      <c r="AI167" s="36"/>
      <c r="AJ167" t="s">
        <v>383</v>
      </c>
      <c r="AK167" s="35"/>
      <c r="AL167" s="35"/>
    </row>
    <row r="168" spans="1:38" ht="15" x14ac:dyDescent="0.25">
      <c r="A168">
        <v>2.77</v>
      </c>
      <c r="B168">
        <v>3.11</v>
      </c>
      <c r="C168">
        <v>2.89</v>
      </c>
      <c r="D168" s="20">
        <f t="shared" si="41"/>
        <v>2.8574999930713219E-2</v>
      </c>
      <c r="E168" s="17">
        <f>IF(OR($A168="",$B168="",$C168=""),"",A168*'MPTO_working_3-way'!$I167)</f>
        <v>2.8491527498080758</v>
      </c>
      <c r="F168" s="21">
        <f>IF(OR($A168="",$B168="",$C168=""),"",B168*'MPTO_working_3-way'!$I167)</f>
        <v>3.198868249784518</v>
      </c>
      <c r="G168" s="22">
        <f>IF(OR($A168="",$B168="",$C168=""),"",C168*'MPTO_working_3-way'!$I167)</f>
        <v>2.9725817497997613</v>
      </c>
      <c r="H168" s="17">
        <f>IF(OR($A168="",$B168="",$C168=""),"",'MPTO_working_3-way'!E167)</f>
        <v>2.8450649034981077</v>
      </c>
      <c r="I168" s="21">
        <f>IF(OR($A168="",$B168="",$C168=""),"",'MPTO_working_3-way'!F167)</f>
        <v>3.2049391097841564</v>
      </c>
      <c r="J168" s="22">
        <f>IF(OR($A168="",$B168="",$C168=""),"",'MPTO_working_3-way'!G167)</f>
        <v>2.971805636509242</v>
      </c>
      <c r="K168" s="17">
        <f>IF(OR($A168="",$B168="",$C168=""),"",'OddsRatio_working_3-way'!H167)</f>
        <v>2.8470580744998646</v>
      </c>
      <c r="L168" s="21">
        <f>IF(OR($A168="",$B168="",$C168=""),"",'OddsRatio_working_3-way'!I167)</f>
        <v>3.2018601905054891</v>
      </c>
      <c r="M168" s="22">
        <f>IF(OR($A168="",$B168="",$C168=""),"",'OddsRatio_working_3-way'!J167)</f>
        <v>2.9722823507371436</v>
      </c>
      <c r="N168" s="23">
        <f t="shared" si="42"/>
        <v>35.098153304253756</v>
      </c>
      <c r="O168" s="24">
        <f t="shared" si="43"/>
        <v>31.261056158451101</v>
      </c>
      <c r="P168" s="24">
        <f t="shared" si="44"/>
        <v>33.640790537295132</v>
      </c>
      <c r="Q168" t="s">
        <v>280</v>
      </c>
      <c r="R168" t="s">
        <v>341</v>
      </c>
      <c r="S168" t="s">
        <v>442</v>
      </c>
      <c r="T168" s="35">
        <v>100</v>
      </c>
      <c r="U168" s="35">
        <f t="shared" si="45"/>
        <v>46.808510638297875</v>
      </c>
      <c r="V168" s="35">
        <f t="shared" si="46"/>
        <v>69.969969969969966</v>
      </c>
      <c r="W168" s="35">
        <f t="shared" si="47"/>
        <v>79.591836734693885</v>
      </c>
      <c r="X168" s="35">
        <f t="shared" si="48"/>
        <v>50.438193295336156</v>
      </c>
      <c r="Y168" s="35">
        <f t="shared" si="49"/>
        <v>73.599652627008254</v>
      </c>
      <c r="Z168" s="35">
        <f t="shared" si="50"/>
        <v>83.221519391732159</v>
      </c>
      <c r="AA168" s="35">
        <f t="shared" si="51"/>
        <v>-3.6296826570382805</v>
      </c>
      <c r="AB168" s="35">
        <f t="shared" si="52"/>
        <v>-3.6296826570382876</v>
      </c>
      <c r="AC168" s="35">
        <f t="shared" si="53"/>
        <v>-3.6296826570382734</v>
      </c>
      <c r="AD168" s="36"/>
      <c r="AE168" s="36"/>
      <c r="AF168">
        <v>2.15</v>
      </c>
      <c r="AG168">
        <v>1.76</v>
      </c>
      <c r="AI168" s="36"/>
      <c r="AJ168" t="s">
        <v>383</v>
      </c>
      <c r="AK168" s="35"/>
      <c r="AL168" s="35"/>
    </row>
    <row r="169" spans="1:38" ht="15" x14ac:dyDescent="0.25">
      <c r="A169">
        <v>1.88</v>
      </c>
      <c r="B169">
        <v>3.33</v>
      </c>
      <c r="C169">
        <v>4.9000000000000004</v>
      </c>
      <c r="D169" s="20">
        <f t="shared" si="41"/>
        <v>3.629682657038269E-2</v>
      </c>
      <c r="E169" s="17">
        <f>IF(OR($A169="",$B169="",$C169=""),"",A169*'MPTO_working_3-way'!$I168)</f>
        <v>1.9482380339523193</v>
      </c>
      <c r="F169" s="21">
        <f>IF(OR($A169="",$B169="",$C169=""),"",B169*'MPTO_working_3-way'!$I168)</f>
        <v>3.4508684324793744</v>
      </c>
      <c r="G169" s="22">
        <f>IF(OR($A169="",$B169="",$C169=""),"",C169*'MPTO_working_3-way'!$I168)</f>
        <v>5.0778544501948755</v>
      </c>
      <c r="H169" s="17">
        <f>IF(OR($A169="",$B169="",$C169=""),"",'MPTO_working_3-way'!E168)</f>
        <v>1.923757817079299</v>
      </c>
      <c r="I169" s="21">
        <f>IF(OR($A169="",$B169="",$C169=""),"",'MPTO_working_3-way'!F168)</f>
        <v>3.4697962790922139</v>
      </c>
      <c r="J169" s="22">
        <f>IF(OR($A169="",$B169="",$C169=""),"",'MPTO_working_3-way'!G168)</f>
        <v>5.2088029269132017</v>
      </c>
      <c r="K169" s="17">
        <f>IF(OR($A169="",$B169="",$C169=""),"",'OddsRatio_working_3-way'!H168)</f>
        <v>1.933356913498695</v>
      </c>
      <c r="L169" s="21">
        <f>IF(OR($A169="",$B169="",$C169=""),"",'OddsRatio_working_3-way'!I168)</f>
        <v>3.4712745550590447</v>
      </c>
      <c r="M169" s="22">
        <f>IF(OR($A169="",$B169="",$C169=""),"",'OddsRatio_working_3-way'!J168)</f>
        <v>5.1364681393692164</v>
      </c>
      <c r="N169" s="23">
        <f t="shared" si="42"/>
        <v>51.328430231460807</v>
      </c>
      <c r="O169" s="24">
        <f t="shared" si="43"/>
        <v>28.978212863407304</v>
      </c>
      <c r="P169" s="24">
        <f t="shared" si="44"/>
        <v>19.6933569051319</v>
      </c>
      <c r="Q169" t="s">
        <v>279</v>
      </c>
      <c r="R169" t="s">
        <v>282</v>
      </c>
      <c r="S169" t="s">
        <v>442</v>
      </c>
      <c r="T169" s="35">
        <v>100</v>
      </c>
      <c r="U169" s="35">
        <f t="shared" si="45"/>
        <v>35.897435897435898</v>
      </c>
      <c r="V169" s="35">
        <f t="shared" si="46"/>
        <v>75.728155339805824</v>
      </c>
      <c r="W169" s="35">
        <f t="shared" si="47"/>
        <v>84.496124031007753</v>
      </c>
      <c r="X169" s="35">
        <f t="shared" si="48"/>
        <v>39.775720629186424</v>
      </c>
      <c r="Y169" s="35">
        <f t="shared" si="49"/>
        <v>79.606440071556349</v>
      </c>
      <c r="Z169" s="35">
        <f t="shared" si="50"/>
        <v>88.374408762758279</v>
      </c>
      <c r="AA169" s="35">
        <f t="shared" si="51"/>
        <v>-3.8782847317505258</v>
      </c>
      <c r="AB169" s="35">
        <f t="shared" si="52"/>
        <v>-3.8782847317505258</v>
      </c>
      <c r="AC169" s="35">
        <f t="shared" si="53"/>
        <v>-3.8782847317505258</v>
      </c>
      <c r="AD169" s="36"/>
      <c r="AE169" s="36"/>
      <c r="AF169">
        <v>2.11</v>
      </c>
      <c r="AG169">
        <v>1.78</v>
      </c>
      <c r="AI169" s="36"/>
      <c r="AJ169" t="s">
        <v>383</v>
      </c>
      <c r="AK169" s="35"/>
      <c r="AL169" s="35"/>
    </row>
    <row r="170" spans="1:38" ht="15" x14ac:dyDescent="0.25">
      <c r="A170">
        <v>1.56</v>
      </c>
      <c r="B170">
        <v>4.12</v>
      </c>
      <c r="C170">
        <v>6.45</v>
      </c>
      <c r="D170" s="20">
        <f t="shared" si="41"/>
        <v>3.8782847317505142E-2</v>
      </c>
      <c r="E170" s="17">
        <f>IF(OR($A170="",$B170="",$C170=""),"",A170*'MPTO_working_3-way'!$I169)</f>
        <v>1.620501241815308</v>
      </c>
      <c r="F170" s="21">
        <f>IF(OR($A170="",$B170="",$C170=""),"",B170*'MPTO_working_3-way'!$I169)</f>
        <v>4.2797853309481209</v>
      </c>
      <c r="G170" s="22">
        <f>IF(OR($A170="",$B170="",$C170=""),"",C170*'MPTO_working_3-way'!$I169)</f>
        <v>6.700149365197908</v>
      </c>
      <c r="H170" s="17">
        <f>IF(OR($A170="",$B170="",$C170=""),"",'MPTO_working_3-way'!E169)</f>
        <v>1.5921081738745713</v>
      </c>
      <c r="I170" s="21">
        <f>IF(OR($A170="",$B170="",$C170=""),"",'MPTO_working_3-way'!F169)</f>
        <v>4.3517837347576327</v>
      </c>
      <c r="J170" s="22">
        <f>IF(OR($A170="",$B170="",$C170=""),"",'MPTO_working_3-way'!G169)</f>
        <v>7.036745834521529</v>
      </c>
      <c r="K170" s="17">
        <f>IF(OR($A170="",$B170="",$C170=""),"",'OddsRatio_working_3-way'!H169)</f>
        <v>1.60165506166668</v>
      </c>
      <c r="L170" s="21">
        <f>IF(OR($A170="",$B170="",$C170=""),"",'OddsRatio_working_3-way'!I169)</f>
        <v>4.3520782007143586</v>
      </c>
      <c r="M170" s="22">
        <f>IF(OR($A170="",$B170="",$C170=""),"",'OddsRatio_working_3-way'!J169)</f>
        <v>6.8553930108632253</v>
      </c>
      <c r="N170" s="23">
        <f t="shared" si="42"/>
        <v>61.70930167753442</v>
      </c>
      <c r="O170" s="24">
        <f t="shared" si="43"/>
        <v>23.365657916736335</v>
      </c>
      <c r="P170" s="24">
        <f t="shared" si="44"/>
        <v>14.925040405729256</v>
      </c>
      <c r="Q170" t="s">
        <v>281</v>
      </c>
      <c r="R170" t="s">
        <v>274</v>
      </c>
      <c r="S170" t="s">
        <v>442</v>
      </c>
      <c r="T170" s="35">
        <v>100</v>
      </c>
      <c r="U170" s="35">
        <f t="shared" si="45"/>
        <v>39.024390243902438</v>
      </c>
      <c r="V170" s="35">
        <f t="shared" si="46"/>
        <v>73.333333333333329</v>
      </c>
      <c r="W170" s="35">
        <f t="shared" si="47"/>
        <v>84</v>
      </c>
      <c r="X170" s="35">
        <f t="shared" si="48"/>
        <v>42.666666666666664</v>
      </c>
      <c r="Y170" s="35">
        <f t="shared" si="49"/>
        <v>76.975609756097569</v>
      </c>
      <c r="Z170" s="35">
        <f t="shared" si="50"/>
        <v>87.642276422764226</v>
      </c>
      <c r="AA170" s="35">
        <f t="shared" si="51"/>
        <v>-3.6422764227642261</v>
      </c>
      <c r="AB170" s="35">
        <f t="shared" si="52"/>
        <v>-3.6422764227642404</v>
      </c>
      <c r="AC170" s="35">
        <f t="shared" si="53"/>
        <v>-3.6422764227642261</v>
      </c>
      <c r="AD170" s="36"/>
      <c r="AE170" s="36"/>
      <c r="AF170">
        <v>1.78</v>
      </c>
      <c r="AG170">
        <v>2.1</v>
      </c>
      <c r="AI170" s="36"/>
      <c r="AJ170" t="s">
        <v>383</v>
      </c>
      <c r="AK170" s="35"/>
      <c r="AL170" s="35"/>
    </row>
    <row r="171" spans="1:38" ht="15" x14ac:dyDescent="0.25">
      <c r="A171">
        <v>1.64</v>
      </c>
      <c r="B171">
        <v>3.75</v>
      </c>
      <c r="C171">
        <v>6.25</v>
      </c>
      <c r="D171" s="20">
        <f t="shared" si="41"/>
        <v>3.6422764227642235E-2</v>
      </c>
      <c r="E171" s="17">
        <f>IF(OR($A171="",$B171="",$C171=""),"",A171*'MPTO_working_3-way'!$I170)</f>
        <v>1.6997333333333331</v>
      </c>
      <c r="F171" s="21">
        <f>IF(OR($A171="",$B171="",$C171=""),"",B171*'MPTO_working_3-way'!$I170)</f>
        <v>3.8865853658536582</v>
      </c>
      <c r="G171" s="22">
        <f>IF(OR($A171="",$B171="",$C171=""),"",C171*'MPTO_working_3-way'!$I170)</f>
        <v>6.4776422764227641</v>
      </c>
      <c r="H171" s="17">
        <f>IF(OR($A171="",$B171="",$C171=""),"",'MPTO_working_3-way'!E170)</f>
        <v>1.6733176129149283</v>
      </c>
      <c r="I171" s="21">
        <f>IF(OR($A171="",$B171="",$C171=""),"",'MPTO_working_3-way'!F170)</f>
        <v>3.9288756388415669</v>
      </c>
      <c r="J171" s="22">
        <f>IF(OR($A171="",$B171="",$C171=""),"",'MPTO_working_3-way'!G170)</f>
        <v>6.763196480938416</v>
      </c>
      <c r="K171" s="17">
        <f>IF(OR($A171="",$B171="",$C171=""),"",'OddsRatio_working_3-way'!H170)</f>
        <v>1.6827242961375874</v>
      </c>
      <c r="L171" s="21">
        <f>IF(OR($A171="",$B171="",$C171=""),"",'OddsRatio_working_3-way'!I170)</f>
        <v>3.9335809599661942</v>
      </c>
      <c r="M171" s="22">
        <f>IF(OR($A171="",$B171="",$C171=""),"",'OddsRatio_working_3-way'!J170)</f>
        <v>6.6004727417536433</v>
      </c>
      <c r="N171" s="23">
        <f t="shared" si="42"/>
        <v>58.832758079698792</v>
      </c>
      <c r="O171" s="24">
        <f t="shared" si="43"/>
        <v>25.729526200188268</v>
      </c>
      <c r="P171" s="24">
        <f t="shared" si="44"/>
        <v>15.43771572011296</v>
      </c>
      <c r="Q171" t="s">
        <v>338</v>
      </c>
      <c r="R171" t="s">
        <v>270</v>
      </c>
      <c r="S171" t="s">
        <v>442</v>
      </c>
      <c r="T171" s="35">
        <v>100</v>
      </c>
      <c r="U171" s="35">
        <f t="shared" si="45"/>
        <v>70.845481049562679</v>
      </c>
      <c r="V171" s="35">
        <f t="shared" si="46"/>
        <v>71.671388101982998</v>
      </c>
      <c r="W171" s="35">
        <f t="shared" si="47"/>
        <v>54.128440366972484</v>
      </c>
      <c r="X171" s="35">
        <f t="shared" si="48"/>
        <v>74.200171531044518</v>
      </c>
      <c r="Y171" s="35">
        <f t="shared" si="49"/>
        <v>75.026078583464837</v>
      </c>
      <c r="Z171" s="35">
        <f t="shared" si="50"/>
        <v>57.483130848454309</v>
      </c>
      <c r="AA171" s="35">
        <f t="shared" si="51"/>
        <v>-3.354690481481839</v>
      </c>
      <c r="AB171" s="35">
        <f t="shared" si="52"/>
        <v>-3.354690481481839</v>
      </c>
      <c r="AC171" s="35">
        <f t="shared" si="53"/>
        <v>-3.3546904814818248</v>
      </c>
      <c r="AD171" s="36"/>
      <c r="AE171" s="36"/>
      <c r="AF171">
        <v>2.0299999999999998</v>
      </c>
      <c r="AG171">
        <v>1.85</v>
      </c>
      <c r="AI171" s="36"/>
      <c r="AJ171" t="s">
        <v>383</v>
      </c>
      <c r="AK171" s="35"/>
      <c r="AL171" s="35"/>
    </row>
    <row r="172" spans="1:38" ht="15" x14ac:dyDescent="0.25">
      <c r="A172">
        <v>3.43</v>
      </c>
      <c r="B172">
        <v>3.53</v>
      </c>
      <c r="C172">
        <v>2.1800000000000002</v>
      </c>
      <c r="D172" s="20">
        <f t="shared" si="41"/>
        <v>3.3546904814818257E-2</v>
      </c>
      <c r="E172" s="17">
        <f>IF(OR($A172="",$B172="",$C172=""),"",A172*'MPTO_working_3-way'!$I171)</f>
        <v>3.5450658835148268</v>
      </c>
      <c r="F172" s="21">
        <f>IF(OR($A172="",$B172="",$C172=""),"",B172*'MPTO_working_3-way'!$I171)</f>
        <v>3.648420573996308</v>
      </c>
      <c r="G172" s="22">
        <f>IF(OR($A172="",$B172="",$C172=""),"",C172*'MPTO_working_3-way'!$I171)</f>
        <v>2.2531322524963038</v>
      </c>
      <c r="H172" s="17">
        <f>IF(OR($A172="",$B172="",$C172=""),"",'MPTO_working_3-way'!E171)</f>
        <v>3.5668058903669886</v>
      </c>
      <c r="I172" s="21">
        <f>IF(OR($A172="",$B172="",$C172=""),"",'MPTO_working_3-way'!F171)</f>
        <v>3.6750678827155232</v>
      </c>
      <c r="J172" s="22">
        <f>IF(OR($A172="",$B172="",$C172=""),"",'MPTO_working_3-way'!G171)</f>
        <v>2.2344706232722396</v>
      </c>
      <c r="K172" s="17">
        <f>IF(OR($A172="",$B172="",$C172=""),"",'OddsRatio_working_3-way'!H171)</f>
        <v>3.558143521056476</v>
      </c>
      <c r="L172" s="21">
        <f>IF(OR($A172="",$B172="",$C172=""),"",'OddsRatio_working_3-way'!I171)</f>
        <v>3.6634169169847253</v>
      </c>
      <c r="M172" s="22">
        <f>IF(OR($A172="",$B172="",$C172=""),"",'OddsRatio_working_3-way'!J171)</f>
        <v>2.2422260719533504</v>
      </c>
      <c r="N172" s="23">
        <f t="shared" si="42"/>
        <v>28.208220463551157</v>
      </c>
      <c r="O172" s="24">
        <f t="shared" si="43"/>
        <v>27.409120733705521</v>
      </c>
      <c r="P172" s="24">
        <f t="shared" si="44"/>
        <v>44.382658802743336</v>
      </c>
      <c r="Q172" t="s">
        <v>340</v>
      </c>
      <c r="R172" t="s">
        <v>339</v>
      </c>
      <c r="S172" t="s">
        <v>442</v>
      </c>
      <c r="T172" s="35">
        <v>100</v>
      </c>
      <c r="U172" s="35">
        <f t="shared" si="45"/>
        <v>47.916666666666671</v>
      </c>
      <c r="V172" s="35">
        <f t="shared" si="46"/>
        <v>69.879518072289159</v>
      </c>
      <c r="W172" s="35">
        <f t="shared" si="47"/>
        <v>78.678038379530932</v>
      </c>
      <c r="X172" s="35">
        <f t="shared" si="48"/>
        <v>51.442443548179931</v>
      </c>
      <c r="Y172" s="35">
        <f t="shared" si="49"/>
        <v>73.405294953802411</v>
      </c>
      <c r="Z172" s="35">
        <f t="shared" si="50"/>
        <v>82.203815261044184</v>
      </c>
      <c r="AA172" s="35">
        <f t="shared" si="51"/>
        <v>-3.5257768815132593</v>
      </c>
      <c r="AB172" s="35">
        <f t="shared" si="52"/>
        <v>-3.5257768815132522</v>
      </c>
      <c r="AC172" s="35">
        <f t="shared" si="53"/>
        <v>-3.5257768815132522</v>
      </c>
      <c r="AD172" s="36"/>
      <c r="AE172" s="36"/>
      <c r="AF172">
        <v>2.08</v>
      </c>
      <c r="AG172">
        <v>1.79</v>
      </c>
      <c r="AI172" s="36"/>
      <c r="AJ172" t="s">
        <v>383</v>
      </c>
      <c r="AK172" s="35"/>
      <c r="AL172" s="35"/>
    </row>
    <row r="173" spans="1:38" ht="15" x14ac:dyDescent="0.25">
      <c r="A173">
        <v>1.92</v>
      </c>
      <c r="B173">
        <v>3.32</v>
      </c>
      <c r="C173">
        <v>4.6900000000000004</v>
      </c>
      <c r="D173" s="20">
        <f t="shared" si="41"/>
        <v>3.5257768815132762E-2</v>
      </c>
      <c r="E173" s="17">
        <f>IF(OR($A173="",$B173="",$C173=""),"",A173*'MPTO_working_3-way'!$I172)</f>
        <v>1.9876949161250548</v>
      </c>
      <c r="F173" s="21">
        <f>IF(OR($A173="",$B173="",$C173=""),"",B173*'MPTO_working_3-way'!$I172)</f>
        <v>3.4370557924662406</v>
      </c>
      <c r="G173" s="22">
        <f>IF(OR($A173="",$B173="",$C173=""),"",C173*'MPTO_working_3-way'!$I172)</f>
        <v>4.8553589357429727</v>
      </c>
      <c r="H173" s="17">
        <f>IF(OR($A173="",$B173="",$C173=""),"",'MPTO_working_3-way'!E172)</f>
        <v>1.9643249372907503</v>
      </c>
      <c r="I173" s="21">
        <f>IF(OR($A173="",$B173="",$C173=""),"",'MPTO_working_3-way'!F172)</f>
        <v>3.4548015095028051</v>
      </c>
      <c r="J173" s="22">
        <f>IF(OR($A173="",$B173="",$C173=""),"",'MPTO_working_3-way'!G172)</f>
        <v>4.9635913969544552</v>
      </c>
      <c r="K173" s="17">
        <f>IF(OR($A173="",$B173="",$C173=""),"",'OddsRatio_working_3-way'!H172)</f>
        <v>1.9735753691189968</v>
      </c>
      <c r="L173" s="21">
        <f>IF(OR($A173="",$B173="",$C173=""),"",'OddsRatio_working_3-way'!I172)</f>
        <v>3.4551031047348602</v>
      </c>
      <c r="M173" s="22">
        <f>IF(OR($A173="",$B173="",$C173=""),"",'OddsRatio_working_3-way'!J172)</f>
        <v>4.9048838174446727</v>
      </c>
      <c r="N173" s="23">
        <f t="shared" si="42"/>
        <v>50.309531502423255</v>
      </c>
      <c r="O173" s="24">
        <f t="shared" si="43"/>
        <v>29.09466882067851</v>
      </c>
      <c r="P173" s="24">
        <f t="shared" si="44"/>
        <v>20.595799676898217</v>
      </c>
      <c r="Q173" t="s">
        <v>343</v>
      </c>
      <c r="R173" t="s">
        <v>276</v>
      </c>
      <c r="S173" t="s">
        <v>442</v>
      </c>
      <c r="T173" s="35">
        <v>100</v>
      </c>
      <c r="U173" s="35">
        <f t="shared" si="45"/>
        <v>76.744186046511629</v>
      </c>
      <c r="V173" s="35">
        <f t="shared" si="46"/>
        <v>73.890339425587456</v>
      </c>
      <c r="W173" s="35">
        <f t="shared" si="47"/>
        <v>45.945945945945937</v>
      </c>
      <c r="X173" s="35">
        <f t="shared" si="48"/>
        <v>80.163714628466579</v>
      </c>
      <c r="Y173" s="35">
        <f t="shared" si="49"/>
        <v>77.30986800754242</v>
      </c>
      <c r="Z173" s="35">
        <f t="shared" si="50"/>
        <v>49.365474527900901</v>
      </c>
      <c r="AA173" s="35">
        <f t="shared" si="51"/>
        <v>-3.4195285819549497</v>
      </c>
      <c r="AB173" s="35">
        <f t="shared" si="52"/>
        <v>-3.4195285819549639</v>
      </c>
      <c r="AC173" s="35">
        <f t="shared" si="53"/>
        <v>-3.4195285819549639</v>
      </c>
      <c r="AD173" s="36"/>
      <c r="AE173" s="36"/>
      <c r="AF173">
        <v>2.3199999999999998</v>
      </c>
      <c r="AG173">
        <v>1.65</v>
      </c>
      <c r="AI173" s="36"/>
      <c r="AJ173" t="s">
        <v>383</v>
      </c>
      <c r="AK173" s="35"/>
      <c r="AL173" s="35"/>
    </row>
    <row r="174" spans="1:38" ht="15" x14ac:dyDescent="0.25">
      <c r="A174">
        <v>4.3</v>
      </c>
      <c r="B174">
        <v>3.83</v>
      </c>
      <c r="C174">
        <v>1.85</v>
      </c>
      <c r="D174" s="20">
        <f t="shared" si="41"/>
        <v>3.4195285819549337E-2</v>
      </c>
      <c r="E174" s="17">
        <f>IF(OR($A174="",$B174="",$C174=""),"",A174*'MPTO_working_3-way'!$I173)</f>
        <v>4.4470397290240617</v>
      </c>
      <c r="F174" s="21">
        <f>IF(OR($A174="",$B174="",$C174=""),"",B174*'MPTO_working_3-way'!$I173)</f>
        <v>3.9609679446888739</v>
      </c>
      <c r="G174" s="22">
        <f>IF(OR($A174="",$B174="",$C174=""),"",C174*'MPTO_working_3-way'!$I173)</f>
        <v>1.9132612787661665</v>
      </c>
      <c r="H174" s="17">
        <f>IF(OR($A174="",$B174="",$C174=""),"",'MPTO_working_3-way'!E173)</f>
        <v>4.5216192217030695</v>
      </c>
      <c r="I174" s="21">
        <f>IF(OR($A174="",$B174="",$C174=""),"",'MPTO_working_3-way'!F173)</f>
        <v>4.0048350030561064</v>
      </c>
      <c r="J174" s="22">
        <f>IF(OR($A174="",$B174="",$C174=""),"",'MPTO_working_3-way'!G173)</f>
        <v>1.8898514736333909</v>
      </c>
      <c r="K174" s="17">
        <f>IF(OR($A174="",$B174="",$C174=""),"",'OddsRatio_working_3-way'!H173)</f>
        <v>4.4886787896950411</v>
      </c>
      <c r="L174" s="21">
        <f>IF(OR($A174="",$B174="",$C174=""),"",'OddsRatio_working_3-way'!I173)</f>
        <v>3.9918063560112018</v>
      </c>
      <c r="M174" s="22">
        <f>IF(OR($A174="",$B174="",$C174=""),"",'OddsRatio_working_3-way'!J173)</f>
        <v>1.8985990821941772</v>
      </c>
      <c r="N174" s="23">
        <f t="shared" si="42"/>
        <v>22.486869039496032</v>
      </c>
      <c r="O174" s="24">
        <f t="shared" si="43"/>
        <v>25.246354274107812</v>
      </c>
      <c r="P174" s="24">
        <f t="shared" si="44"/>
        <v>52.266776686396177</v>
      </c>
      <c r="Q174" t="s">
        <v>176</v>
      </c>
      <c r="R174" t="s">
        <v>369</v>
      </c>
      <c r="S174" t="s">
        <v>442</v>
      </c>
      <c r="T174" s="35">
        <v>100</v>
      </c>
      <c r="U174" s="35">
        <f t="shared" si="45"/>
        <v>88.123515439429937</v>
      </c>
      <c r="V174" s="35">
        <f t="shared" si="46"/>
        <v>77.375565610859724</v>
      </c>
      <c r="W174" s="35">
        <f t="shared" si="47"/>
        <v>30.555555555555554</v>
      </c>
      <c r="X174" s="35">
        <f t="shared" si="48"/>
        <v>92.068878833584705</v>
      </c>
      <c r="Y174" s="35">
        <f t="shared" si="49"/>
        <v>81.320929005014506</v>
      </c>
      <c r="Z174" s="35">
        <f t="shared" si="50"/>
        <v>34.500918949710346</v>
      </c>
      <c r="AA174" s="35">
        <f t="shared" si="51"/>
        <v>-3.9453633941547679</v>
      </c>
      <c r="AB174" s="35">
        <f t="shared" si="52"/>
        <v>-3.9453633941547821</v>
      </c>
      <c r="AC174" s="35">
        <f t="shared" si="53"/>
        <v>-3.9453633941547928</v>
      </c>
      <c r="AD174" s="36"/>
      <c r="AE174" s="36"/>
      <c r="AF174">
        <v>1.79</v>
      </c>
      <c r="AG174">
        <v>2.09</v>
      </c>
      <c r="AI174" s="36"/>
      <c r="AJ174" t="s">
        <v>378</v>
      </c>
      <c r="AK174" s="35"/>
      <c r="AL174" s="35"/>
    </row>
    <row r="175" spans="1:38" ht="15" x14ac:dyDescent="0.25">
      <c r="A175">
        <v>8.42</v>
      </c>
      <c r="B175">
        <v>4.42</v>
      </c>
      <c r="C175">
        <v>1.44</v>
      </c>
      <c r="D175" s="20">
        <f t="shared" si="41"/>
        <v>3.9453633941547883E-2</v>
      </c>
      <c r="E175" s="17">
        <f>IF(OR($A175="",$B175="",$C175=""),"",A175*'MPTO_working_3-way'!$I174)</f>
        <v>8.7521995977878326</v>
      </c>
      <c r="F175" s="21">
        <f>IF(OR($A175="",$B175="",$C175=""),"",B175*'MPTO_working_3-way'!$I174)</f>
        <v>4.594385062021642</v>
      </c>
      <c r="G175" s="22">
        <f>IF(OR($A175="",$B175="",$C175=""),"",C175*'MPTO_working_3-way'!$I174)</f>
        <v>1.4968132328758288</v>
      </c>
      <c r="H175" s="17">
        <f>IF(OR($A175="",$B175="",$C175=""),"",'MPTO_working_3-way'!E174)</f>
        <v>9.468474470224292</v>
      </c>
      <c r="I175" s="21">
        <f>IF(OR($A175="",$B175="",$C175=""),"",'MPTO_working_3-way'!F174)</f>
        <v>4.6927837978826394</v>
      </c>
      <c r="J175" s="22">
        <f>IF(OR($A175="",$B175="",$C175=""),"",'MPTO_working_3-way'!G174)</f>
        <v>1.4677967597078905</v>
      </c>
      <c r="K175" s="17">
        <f>IF(OR($A175="",$B175="",$C175=""),"",'OddsRatio_working_3-way'!H174)</f>
        <v>9.0446529472314552</v>
      </c>
      <c r="L175" s="21">
        <f>IF(OR($A175="",$B175="",$C175=""),"",'OddsRatio_working_3-way'!I174)</f>
        <v>4.707912813953044</v>
      </c>
      <c r="M175" s="22">
        <f>IF(OR($A175="",$B175="",$C175=""),"",'OddsRatio_working_3-way'!J174)</f>
        <v>1.4770414146606257</v>
      </c>
      <c r="N175" s="23">
        <f t="shared" si="42"/>
        <v>11.425699206548668</v>
      </c>
      <c r="O175" s="24">
        <f t="shared" si="43"/>
        <v>21.765698488493161</v>
      </c>
      <c r="P175" s="24">
        <f t="shared" si="44"/>
        <v>66.808602304958171</v>
      </c>
      <c r="Q175" t="s">
        <v>290</v>
      </c>
      <c r="R175" t="s">
        <v>350</v>
      </c>
      <c r="S175" t="s">
        <v>442</v>
      </c>
      <c r="T175" s="35">
        <v>100</v>
      </c>
      <c r="U175" s="35">
        <f t="shared" si="45"/>
        <v>35.897435897435898</v>
      </c>
      <c r="V175" s="35">
        <f t="shared" si="46"/>
        <v>74.358974358974365</v>
      </c>
      <c r="W175" s="35">
        <f t="shared" si="47"/>
        <v>85.185185185185176</v>
      </c>
      <c r="X175" s="35">
        <f t="shared" si="48"/>
        <v>40.455840455840459</v>
      </c>
      <c r="Y175" s="35">
        <f t="shared" si="49"/>
        <v>78.917378917378912</v>
      </c>
      <c r="Z175" s="35">
        <f t="shared" si="50"/>
        <v>89.743589743589737</v>
      </c>
      <c r="AA175" s="35">
        <f t="shared" si="51"/>
        <v>-4.5584045584045612</v>
      </c>
      <c r="AB175" s="35">
        <f t="shared" si="52"/>
        <v>-4.5584045584045469</v>
      </c>
      <c r="AC175" s="35">
        <f t="shared" si="53"/>
        <v>-4.5584045584045612</v>
      </c>
      <c r="AD175" s="36"/>
      <c r="AE175" s="36"/>
      <c r="AF175">
        <v>1.98</v>
      </c>
      <c r="AG175">
        <v>1.88</v>
      </c>
      <c r="AI175" s="36"/>
      <c r="AJ175" t="s">
        <v>378</v>
      </c>
      <c r="AK175" s="35"/>
      <c r="AL175" s="35"/>
    </row>
    <row r="176" spans="1:38" ht="15" x14ac:dyDescent="0.25">
      <c r="A176">
        <v>1.56</v>
      </c>
      <c r="B176">
        <v>3.9</v>
      </c>
      <c r="C176">
        <v>6.75</v>
      </c>
      <c r="D176" s="20">
        <f t="shared" si="41"/>
        <v>4.5584045584045496E-2</v>
      </c>
      <c r="E176" s="17">
        <f>IF(OR($A176="",$B176="",$C176=""),"",A176*'MPTO_working_3-way'!$I175)</f>
        <v>1.631111111111111</v>
      </c>
      <c r="F176" s="21">
        <f>IF(OR($A176="",$B176="",$C176=""),"",B176*'MPTO_working_3-way'!$I175)</f>
        <v>4.0777777777777775</v>
      </c>
      <c r="G176" s="22">
        <f>IF(OR($A176="",$B176="",$C176=""),"",C176*'MPTO_working_3-way'!$I175)</f>
        <v>7.0576923076923075</v>
      </c>
      <c r="H176" s="17">
        <f>IF(OR($A176="",$B176="",$C176=""),"",'MPTO_working_3-way'!E175)</f>
        <v>1.5978755690440061</v>
      </c>
      <c r="I176" s="21">
        <f>IF(OR($A176="",$B176="",$C176=""),"",'MPTO_working_3-way'!F175)</f>
        <v>4.1456692913385824</v>
      </c>
      <c r="J176" s="22">
        <f>IF(OR($A176="",$B176="",$C176=""),"",'MPTO_working_3-way'!G175)</f>
        <v>7.5214285714285696</v>
      </c>
      <c r="K176" s="17">
        <f>IF(OR($A176="",$B176="",$C176=""),"",'OddsRatio_working_3-way'!H175)</f>
        <v>1.6091383610124277</v>
      </c>
      <c r="L176" s="21">
        <f>IF(OR($A176="",$B176="",$C176=""),"",'OddsRatio_working_3-way'!I175)</f>
        <v>4.1544665123857847</v>
      </c>
      <c r="M176" s="22">
        <f>IF(OR($A176="",$B176="",$C176=""),"",'OddsRatio_working_3-way'!J175)</f>
        <v>7.2545456711097467</v>
      </c>
      <c r="N176" s="23">
        <f t="shared" si="42"/>
        <v>61.307901907356957</v>
      </c>
      <c r="O176" s="24">
        <f t="shared" si="43"/>
        <v>24.52316076294278</v>
      </c>
      <c r="P176" s="24">
        <f t="shared" si="44"/>
        <v>14.168937329700274</v>
      </c>
      <c r="Q176" t="s">
        <v>164</v>
      </c>
      <c r="R176" t="s">
        <v>162</v>
      </c>
      <c r="S176" t="s">
        <v>442</v>
      </c>
      <c r="T176" s="35">
        <v>100</v>
      </c>
      <c r="U176" s="35">
        <f t="shared" si="45"/>
        <v>43.820224719101127</v>
      </c>
      <c r="V176" s="35">
        <f t="shared" si="46"/>
        <v>75.490196078431367</v>
      </c>
      <c r="W176" s="35">
        <f t="shared" si="47"/>
        <v>77.32426303854875</v>
      </c>
      <c r="X176" s="35">
        <f t="shared" si="48"/>
        <v>47.185540883019868</v>
      </c>
      <c r="Y176" s="35">
        <f t="shared" si="49"/>
        <v>78.85551224235013</v>
      </c>
      <c r="Z176" s="35">
        <f t="shared" si="50"/>
        <v>80.689579202467513</v>
      </c>
      <c r="AA176" s="35">
        <f t="shared" si="51"/>
        <v>-3.3653161639187417</v>
      </c>
      <c r="AB176" s="35">
        <f t="shared" si="52"/>
        <v>-3.365316163918763</v>
      </c>
      <c r="AC176" s="35">
        <f t="shared" si="53"/>
        <v>-3.365316163918763</v>
      </c>
      <c r="AD176" s="36"/>
      <c r="AE176" s="36"/>
      <c r="AF176">
        <v>2.09</v>
      </c>
      <c r="AG176">
        <v>1.78</v>
      </c>
      <c r="AI176" s="36"/>
      <c r="AJ176" t="s">
        <v>166</v>
      </c>
      <c r="AK176" s="35"/>
      <c r="AL176" s="35"/>
    </row>
    <row r="177" spans="1:38" s="35" customFormat="1" ht="15" x14ac:dyDescent="0.25">
      <c r="A177">
        <v>1.78</v>
      </c>
      <c r="B177">
        <v>4.08</v>
      </c>
      <c r="C177">
        <v>4.41</v>
      </c>
      <c r="D177" s="20">
        <f t="shared" si="41"/>
        <v>3.3653161639187523E-2</v>
      </c>
      <c r="E177" s="17">
        <f>IF(OR($A177="",$B177="",$C177=""),"",A177*'MPTO_working_3-way'!$I176)</f>
        <v>1.8399026277177539</v>
      </c>
      <c r="F177" s="21">
        <f>IF(OR($A177="",$B177="",$C177=""),"",B177*'MPTO_working_3-way'!$I176)</f>
        <v>4.2173048994878855</v>
      </c>
      <c r="G177" s="22">
        <f>IF(OR($A177="",$B177="",$C177=""),"",C177*'MPTO_working_3-way'!$I176)</f>
        <v>4.5584104428288175</v>
      </c>
      <c r="H177" s="17">
        <f>IF(OR($A177="",$B177="",$C177=""),"",'MPTO_working_3-way'!E176)</f>
        <v>1.8162663761897222</v>
      </c>
      <c r="I177" s="21">
        <f>IF(OR($A177="",$B177="",$C177=""),"",'MPTO_working_3-way'!F176)</f>
        <v>4.2756911128294295</v>
      </c>
      <c r="J177" s="22">
        <f>IF(OR($A177="",$B177="",$C177=""),"",'MPTO_working_3-way'!G176)</f>
        <v>4.6395176215767693</v>
      </c>
      <c r="K177" s="17">
        <f>IF(OR($A177="",$B177="",$C177=""),"",'OddsRatio_working_3-way'!H176)</f>
        <v>1.8248452006760234</v>
      </c>
      <c r="L177" s="21">
        <f>IF(OR($A177="",$B177="",$C177=""),"",'OddsRatio_working_3-way'!I176)</f>
        <v>4.257081048823272</v>
      </c>
      <c r="M177" s="22">
        <f>IF(OR($A177="",$B177="",$C177=""),"",'OddsRatio_working_3-way'!J176)</f>
        <v>4.6060540183400507</v>
      </c>
      <c r="N177" s="23">
        <f t="shared" si="42"/>
        <v>54.350702310829178</v>
      </c>
      <c r="O177" s="24">
        <f t="shared" si="43"/>
        <v>23.711826008155864</v>
      </c>
      <c r="P177" s="24">
        <f t="shared" si="44"/>
        <v>21.937471681014951</v>
      </c>
      <c r="Q177" t="s">
        <v>361</v>
      </c>
      <c r="R177" t="s">
        <v>354</v>
      </c>
      <c r="S177" t="s">
        <v>442</v>
      </c>
      <c r="T177" s="35">
        <v>100</v>
      </c>
      <c r="U177" s="35">
        <f t="shared" si="45"/>
        <v>57.264957264957268</v>
      </c>
      <c r="V177" s="35">
        <f t="shared" si="46"/>
        <v>71.671388101982998</v>
      </c>
      <c r="W177" s="35">
        <f t="shared" si="47"/>
        <v>67.741935483870961</v>
      </c>
      <c r="X177" s="35">
        <f t="shared" si="48"/>
        <v>60.586676414146034</v>
      </c>
      <c r="Y177" s="35">
        <f t="shared" si="49"/>
        <v>74.993107251171764</v>
      </c>
      <c r="Z177" s="35">
        <f t="shared" si="50"/>
        <v>71.063654633059741</v>
      </c>
      <c r="AA177" s="35">
        <f t="shared" si="51"/>
        <v>-3.3217191491887661</v>
      </c>
      <c r="AB177" s="35">
        <f t="shared" si="52"/>
        <v>-3.3217191491887661</v>
      </c>
      <c r="AC177" s="35">
        <f t="shared" si="53"/>
        <v>-3.3217191491887803</v>
      </c>
      <c r="AD177" s="36"/>
      <c r="AE177" s="36"/>
      <c r="AF177">
        <v>1.6</v>
      </c>
      <c r="AG177">
        <v>2.42</v>
      </c>
      <c r="AH177" s="36"/>
      <c r="AI177" s="36"/>
      <c r="AJ177" t="s">
        <v>386</v>
      </c>
    </row>
    <row r="178" spans="1:38" s="50" customFormat="1" ht="15" x14ac:dyDescent="0.25">
      <c r="A178" s="57">
        <v>2.34</v>
      </c>
      <c r="B178" s="57">
        <v>3.53</v>
      </c>
      <c r="C178" s="57">
        <v>3.1</v>
      </c>
      <c r="D178" s="58">
        <f t="shared" si="41"/>
        <v>3.3217191491887732E-2</v>
      </c>
      <c r="E178" s="59">
        <f>IF(OR($A178="",$B178="",$C178=""),"",A178*'MPTO_working_3-way'!$I177)</f>
        <v>2.4177282280910171</v>
      </c>
      <c r="F178" s="60">
        <f>IF(OR($A178="",$B178="",$C178=""),"",B178*'MPTO_working_3-way'!$I177)</f>
        <v>3.6472566859663633</v>
      </c>
      <c r="G178" s="61">
        <f>IF(OR($A178="",$B178="",$C178=""),"",C178*'MPTO_working_3-way'!$I177)</f>
        <v>3.2029732936248521</v>
      </c>
      <c r="H178" s="59">
        <f>IF(OR($A178="",$B178="",$C178=""),"",'MPTO_working_3-way'!E177)</f>
        <v>2.4022406360289219</v>
      </c>
      <c r="I178" s="60">
        <f>IF(OR($A178="",$B178="",$C178=""),"",'MPTO_working_3-way'!F177)</f>
        <v>3.6735840990234045</v>
      </c>
      <c r="J178" s="61">
        <f>IF(OR($A178="",$B178="",$C178=""),"",'MPTO_working_3-way'!G177)</f>
        <v>3.2101878728057902</v>
      </c>
      <c r="K178" s="59">
        <f>IF(OR($A178="",$B178="",$C178=""),"",'OddsRatio_working_3-way'!H177)</f>
        <v>2.409045290836985</v>
      </c>
      <c r="L178" s="60">
        <f>IF(OR($A178="",$B178="",$C178=""),"",'OddsRatio_working_3-way'!I177)</f>
        <v>3.660361631207143</v>
      </c>
      <c r="M178" s="61">
        <f>IF(OR($A178="",$B178="",$C178=""),"",'OddsRatio_working_3-way'!J177)</f>
        <v>3.2082053065355733</v>
      </c>
      <c r="N178" s="62">
        <f t="shared" si="42"/>
        <v>41.36114176859229</v>
      </c>
      <c r="O178" s="63">
        <f t="shared" si="43"/>
        <v>27.417867348018689</v>
      </c>
      <c r="P178" s="63">
        <f t="shared" si="44"/>
        <v>31.220990883389018</v>
      </c>
      <c r="Q178" s="57" t="s">
        <v>292</v>
      </c>
      <c r="R178" s="57" t="s">
        <v>356</v>
      </c>
      <c r="S178" s="57" t="s">
        <v>442</v>
      </c>
      <c r="T178" s="50">
        <v>100</v>
      </c>
      <c r="U178" s="50">
        <f t="shared" si="45"/>
        <v>67.426710097719877</v>
      </c>
      <c r="V178" s="50">
        <f t="shared" si="46"/>
        <v>71.988795518207283</v>
      </c>
      <c r="W178" s="50">
        <f t="shared" si="47"/>
        <v>57.805907172995774</v>
      </c>
      <c r="X178" s="50">
        <f t="shared" si="48"/>
        <v>70.205297308796929</v>
      </c>
      <c r="Y178" s="50">
        <f t="shared" si="49"/>
        <v>74.76738272928435</v>
      </c>
      <c r="Z178" s="50">
        <f t="shared" si="50"/>
        <v>60.584494384072855</v>
      </c>
      <c r="AA178" s="50">
        <f t="shared" si="51"/>
        <v>-2.7785872110770526</v>
      </c>
      <c r="AB178" s="50">
        <f t="shared" si="52"/>
        <v>-2.7785872110770669</v>
      </c>
      <c r="AC178" s="50">
        <f t="shared" si="53"/>
        <v>-2.7785872110770811</v>
      </c>
      <c r="AD178" s="64"/>
      <c r="AE178" s="64"/>
      <c r="AF178" s="57">
        <v>1.99</v>
      </c>
      <c r="AG178" s="57">
        <v>1.88</v>
      </c>
      <c r="AH178" s="64"/>
      <c r="AI178" s="64"/>
      <c r="AJ178" s="57" t="s">
        <v>386</v>
      </c>
    </row>
    <row r="179" spans="1:38" ht="15" x14ac:dyDescent="0.25">
      <c r="A179">
        <v>3.07</v>
      </c>
      <c r="B179">
        <v>3.57</v>
      </c>
      <c r="C179">
        <v>2.37</v>
      </c>
      <c r="D179" s="20">
        <f t="shared" si="41"/>
        <v>2.778587211077066E-2</v>
      </c>
      <c r="E179" s="17">
        <f>IF(OR($A179="",$B179="",$C179=""),"",A179*'MPTO_working_3-way'!$I178)</f>
        <v>3.1553026273800659</v>
      </c>
      <c r="F179" s="21">
        <f>IF(OR($A179="",$B179="",$C179=""),"",B179*'MPTO_working_3-way'!$I178)</f>
        <v>3.6691955634354509</v>
      </c>
      <c r="G179" s="22">
        <f>IF(OR($A179="",$B179="",$C179=""),"",C179*'MPTO_working_3-way'!$I178)</f>
        <v>2.4358525169025267</v>
      </c>
      <c r="H179" s="17">
        <f>IF(OR($A179="",$B179="",$C179=""),"",'MPTO_working_3-way'!E178)</f>
        <v>3.1598477723680132</v>
      </c>
      <c r="I179" s="21">
        <f>IF(OR($A179="",$B179="",$C179=""),"",'MPTO_working_3-way'!F178)</f>
        <v>3.6920792953157355</v>
      </c>
      <c r="J179" s="22">
        <f>IF(OR($A179="",$B179="",$C179=""),"",'MPTO_working_3-way'!G178)</f>
        <v>2.423191077121396</v>
      </c>
      <c r="K179" s="17">
        <f>IF(OR($A179="",$B179="",$C179=""),"",'OddsRatio_working_3-way'!H178)</f>
        <v>3.1588904661669392</v>
      </c>
      <c r="L179" s="21">
        <f>IF(OR($A179="",$B179="",$C179=""),"",'OddsRatio_working_3-way'!I178)</f>
        <v>3.6803615932604026</v>
      </c>
      <c r="M179" s="22">
        <f>IF(OR($A179="",$B179="",$C179=""),"",'OddsRatio_working_3-way'!J178)</f>
        <v>2.4288308882360905</v>
      </c>
      <c r="N179" s="23">
        <f t="shared" ref="N179:N197" si="54">(1/E179)* 100</f>
        <v>31.692681117890974</v>
      </c>
      <c r="O179" s="24">
        <f t="shared" ref="O179:O197" si="55">(1/F179)* 100</f>
        <v>27.2539302610435</v>
      </c>
      <c r="P179" s="24">
        <f t="shared" ref="P179:P197" si="56">(1/G179)* 100</f>
        <v>41.053388621065523</v>
      </c>
      <c r="Q179" t="s">
        <v>208</v>
      </c>
      <c r="R179" t="s">
        <v>206</v>
      </c>
      <c r="S179" t="s">
        <v>444</v>
      </c>
      <c r="T179" s="35">
        <v>100</v>
      </c>
      <c r="U179" s="35">
        <f t="shared" ref="U179:U197" si="57">(1/A180)*((T179*A180)-T179)</f>
        <v>47.089947089947096</v>
      </c>
      <c r="V179" s="35">
        <f t="shared" ref="V179:V197" si="58">(1/B180)*((T179*B180)-T179)</f>
        <v>73.118279569892465</v>
      </c>
      <c r="W179" s="35">
        <f t="shared" ref="W179:W197" si="59">(1/C180)*((T179*C180)-T179)</f>
        <v>76.798143851508115</v>
      </c>
      <c r="X179" s="35">
        <f t="shared" ref="X179:X197" si="60">((1/B180)+(1/C180))*T179</f>
        <v>50.083576578599406</v>
      </c>
      <c r="Y179" s="35">
        <f t="shared" ref="Y179:Y197" si="61">((1/A180)+(1/C180))*T179</f>
        <v>76.111909058544796</v>
      </c>
      <c r="Z179" s="35">
        <f t="shared" ref="Z179:Z197" si="62">((1/A180)+(1/B180))*T179</f>
        <v>79.791773340160447</v>
      </c>
      <c r="AA179" s="35">
        <f t="shared" ref="AA179:AA197" si="63">U179-X179</f>
        <v>-2.99362948865231</v>
      </c>
      <c r="AB179" s="35">
        <f t="shared" ref="AB179:AB197" si="64">V179-Y179</f>
        <v>-2.9936294886523314</v>
      </c>
      <c r="AC179" s="35">
        <f t="shared" ref="AC179:AC197" si="65">W179-Z179</f>
        <v>-2.9936294886523314</v>
      </c>
      <c r="AD179" s="36"/>
      <c r="AE179" s="36"/>
      <c r="AF179">
        <v>2.02</v>
      </c>
      <c r="AG179">
        <v>1.87</v>
      </c>
      <c r="AI179" s="36"/>
      <c r="AJ179" t="s">
        <v>377</v>
      </c>
      <c r="AK179" s="35"/>
      <c r="AL179" s="35"/>
    </row>
    <row r="180" spans="1:38" ht="15" x14ac:dyDescent="0.25">
      <c r="A180">
        <v>1.89</v>
      </c>
      <c r="B180">
        <v>3.72</v>
      </c>
      <c r="C180">
        <v>4.3099999999999996</v>
      </c>
      <c r="D180" s="20">
        <f t="shared" si="41"/>
        <v>2.9936294886523163E-2</v>
      </c>
      <c r="E180" s="17">
        <f>IF(OR($A180="",$B180="",$C180=""),"",A180*'MPTO_working_3-way'!$I179)</f>
        <v>1.9465795973355287</v>
      </c>
      <c r="F180" s="21">
        <f>IF(OR($A180="",$B180="",$C180=""),"",B180*'MPTO_working_3-way'!$I179)</f>
        <v>3.8313630169778663</v>
      </c>
      <c r="G180" s="22">
        <f>IF(OR($A180="",$B180="",$C180=""),"",C180*'MPTO_working_3-way'!$I179)</f>
        <v>4.4390254309609141</v>
      </c>
      <c r="H180" s="17">
        <f>IF(OR($A180="",$B180="",$C180=""),"",'MPTO_working_3-way'!E179)</f>
        <v>1.9263303314971072</v>
      </c>
      <c r="I180" s="21">
        <f>IF(OR($A180="",$B180="",$C180=""),"",'MPTO_working_3-way'!F179)</f>
        <v>3.8634138057473204</v>
      </c>
      <c r="J180" s="22">
        <f>IF(OR($A180="",$B180="",$C180=""),"",'MPTO_working_3-way'!G179)</f>
        <v>4.5036971554672007</v>
      </c>
      <c r="K180" s="17">
        <f>IF(OR($A180="",$B180="",$C180=""),"",'OddsRatio_working_3-way'!H179)</f>
        <v>1.9340509849620562</v>
      </c>
      <c r="L180" s="21">
        <f>IF(OR($A180="",$B180="",$C180=""),"",'OddsRatio_working_3-way'!I179)</f>
        <v>3.8546277293222402</v>
      </c>
      <c r="M180" s="22">
        <f>IF(OR($A180="",$B180="",$C180=""),"",'OddsRatio_working_3-way'!J179)</f>
        <v>4.4738300676678717</v>
      </c>
      <c r="N180" s="23">
        <f t="shared" si="54"/>
        <v>51.37216075668298</v>
      </c>
      <c r="O180" s="24">
        <f t="shared" si="55"/>
        <v>26.100371997346993</v>
      </c>
      <c r="P180" s="24">
        <f t="shared" si="56"/>
        <v>22.52746724597003</v>
      </c>
      <c r="Q180" t="s">
        <v>223</v>
      </c>
      <c r="R180" t="s">
        <v>207</v>
      </c>
      <c r="S180" t="s">
        <v>444</v>
      </c>
      <c r="T180" s="35">
        <v>100</v>
      </c>
      <c r="U180" s="35">
        <f t="shared" si="57"/>
        <v>75.429975429975428</v>
      </c>
      <c r="V180" s="35">
        <f t="shared" si="58"/>
        <v>72.67759562841529</v>
      </c>
      <c r="W180" s="35">
        <f t="shared" si="59"/>
        <v>48.979591836734699</v>
      </c>
      <c r="X180" s="35">
        <f t="shared" si="60"/>
        <v>78.342812534849998</v>
      </c>
      <c r="Y180" s="35">
        <f t="shared" si="61"/>
        <v>75.590432733289873</v>
      </c>
      <c r="Z180" s="35">
        <f t="shared" si="62"/>
        <v>51.892428941609261</v>
      </c>
      <c r="AA180" s="35">
        <f t="shared" si="63"/>
        <v>-2.9128371048745691</v>
      </c>
      <c r="AB180" s="35">
        <f t="shared" si="64"/>
        <v>-2.9128371048745834</v>
      </c>
      <c r="AC180" s="35">
        <f t="shared" si="65"/>
        <v>-2.912837104874562</v>
      </c>
      <c r="AD180" s="36"/>
      <c r="AE180" s="36"/>
      <c r="AF180">
        <v>1.85</v>
      </c>
      <c r="AG180">
        <v>2.0499999999999998</v>
      </c>
      <c r="AI180" s="36"/>
      <c r="AJ180" t="s">
        <v>377</v>
      </c>
      <c r="AK180" s="35"/>
      <c r="AL180" s="35"/>
    </row>
    <row r="181" spans="1:38" s="35" customFormat="1" ht="15" x14ac:dyDescent="0.25">
      <c r="A181">
        <v>4.07</v>
      </c>
      <c r="B181">
        <v>3.66</v>
      </c>
      <c r="C181">
        <v>1.96</v>
      </c>
      <c r="D181" s="20">
        <f t="shared" si="41"/>
        <v>2.9128371048745549E-2</v>
      </c>
      <c r="E181" s="17">
        <f>IF(OR($A181="",$B181="",$C181=""),"",A181*'MPTO_working_3-way'!$I180)</f>
        <v>4.1885524701683945</v>
      </c>
      <c r="F181" s="21">
        <f>IF(OR($A181="",$B181="",$C181=""),"",B181*'MPTO_working_3-way'!$I180)</f>
        <v>3.7666098380384088</v>
      </c>
      <c r="G181" s="22">
        <f>IF(OR($A181="",$B181="",$C181=""),"",C181*'MPTO_working_3-way'!$I180)</f>
        <v>2.0170916072555412</v>
      </c>
      <c r="H181" s="17">
        <f>IF(OR($A181="",$B181="",$C181=""),"",'MPTO_working_3-way'!E180)</f>
        <v>4.2374535276419083</v>
      </c>
      <c r="I181" s="21">
        <f>IF(OR($A181="",$B181="",$C181=""),"",'MPTO_working_3-way'!F180)</f>
        <v>3.7948563399261865</v>
      </c>
      <c r="J181" s="22">
        <f>IF(OR($A181="",$B181="",$C181=""),"",'MPTO_working_3-way'!G180)</f>
        <v>1.998023456828198</v>
      </c>
      <c r="K181" s="17">
        <f>IF(OR($A181="",$B181="",$C181=""),"",'OddsRatio_working_3-way'!H180)</f>
        <v>4.215372458695585</v>
      </c>
      <c r="L181" s="21">
        <f>IF(OR($A181="",$B181="",$C181=""),"",'OddsRatio_working_3-way'!I180)</f>
        <v>3.7859578958079019</v>
      </c>
      <c r="M181" s="22">
        <f>IF(OR($A181="",$B181="",$C181=""),"",'OddsRatio_working_3-way'!J180)</f>
        <v>2.0054584887126259</v>
      </c>
      <c r="N181" s="23">
        <f t="shared" si="54"/>
        <v>23.87459646553733</v>
      </c>
      <c r="O181" s="24">
        <f t="shared" si="55"/>
        <v>26.54907311878058</v>
      </c>
      <c r="P181" s="24">
        <f t="shared" si="56"/>
        <v>49.576330415682115</v>
      </c>
      <c r="Q181" t="s">
        <v>213</v>
      </c>
      <c r="R181" t="s">
        <v>210</v>
      </c>
      <c r="S181" t="s">
        <v>444</v>
      </c>
      <c r="T181" s="35">
        <v>100</v>
      </c>
      <c r="U181" s="35">
        <f t="shared" si="57"/>
        <v>84.567901234567898</v>
      </c>
      <c r="V181" s="35">
        <f t="shared" si="58"/>
        <v>74.424552429667528</v>
      </c>
      <c r="W181" s="35">
        <f t="shared" si="59"/>
        <v>37.106918238993707</v>
      </c>
      <c r="X181" s="35">
        <f t="shared" si="60"/>
        <v>88.468529331338772</v>
      </c>
      <c r="Y181" s="35">
        <f t="shared" si="61"/>
        <v>78.325180526438388</v>
      </c>
      <c r="Z181" s="35">
        <f t="shared" si="62"/>
        <v>41.00754633576458</v>
      </c>
      <c r="AA181" s="35">
        <f t="shared" si="63"/>
        <v>-3.9006280967708733</v>
      </c>
      <c r="AB181" s="35">
        <f t="shared" si="64"/>
        <v>-3.9006280967708591</v>
      </c>
      <c r="AC181" s="35">
        <f t="shared" si="65"/>
        <v>-3.9006280967708733</v>
      </c>
      <c r="AD181" s="36"/>
      <c r="AE181" s="36"/>
      <c r="AF181">
        <v>1.97</v>
      </c>
      <c r="AG181">
        <v>1.92</v>
      </c>
      <c r="AH181" s="36"/>
      <c r="AI181" s="36"/>
      <c r="AJ181" t="s">
        <v>377</v>
      </c>
    </row>
    <row r="182" spans="1:38" s="35" customFormat="1" ht="15" x14ac:dyDescent="0.25">
      <c r="A182">
        <v>6.48</v>
      </c>
      <c r="B182">
        <v>3.91</v>
      </c>
      <c r="C182">
        <v>1.59</v>
      </c>
      <c r="D182" s="20">
        <f t="shared" si="41"/>
        <v>3.9006280967708751E-2</v>
      </c>
      <c r="E182" s="17">
        <f>IF(OR($A182="",$B182="",$C182=""),"",A182*'MPTO_working_3-way'!$I181)</f>
        <v>6.7327607006707533</v>
      </c>
      <c r="F182" s="21">
        <f>IF(OR($A182="",$B182="",$C182=""),"",B182*'MPTO_working_3-way'!$I181)</f>
        <v>4.0625145585837412</v>
      </c>
      <c r="G182" s="22">
        <f>IF(OR($A182="",$B182="",$C182=""),"",C182*'MPTO_working_3-way'!$I181)</f>
        <v>1.6520199867386569</v>
      </c>
      <c r="H182" s="17">
        <f>IF(OR($A182="",$B182="",$C182=""),"",'MPTO_working_3-way'!E181)</f>
        <v>7.0761946382851972</v>
      </c>
      <c r="I182" s="21">
        <f>IF(OR($A182="",$B182="",$C182=""),"",'MPTO_working_3-way'!F181)</f>
        <v>4.1194240467005967</v>
      </c>
      <c r="J182" s="22">
        <f>IF(OR($A182="",$B182="",$C182=""),"",'MPTO_working_3-way'!G181)</f>
        <v>1.6235644825592259</v>
      </c>
      <c r="K182" s="17">
        <f>IF(OR($A182="",$B182="",$C182=""),"",'OddsRatio_working_3-way'!H181)</f>
        <v>6.8829196739191936</v>
      </c>
      <c r="L182" s="21">
        <f>IF(OR($A182="",$B182="",$C182=""),"",'OddsRatio_working_3-way'!I181)</f>
        <v>4.1239591699096447</v>
      </c>
      <c r="M182" s="22">
        <f>IF(OR($A182="",$B182="",$C182=""),"",'OddsRatio_working_3-way'!J181)</f>
        <v>1.6333800378854608</v>
      </c>
      <c r="N182" s="23">
        <f t="shared" si="54"/>
        <v>14.852748292396234</v>
      </c>
      <c r="O182" s="24">
        <f t="shared" si="55"/>
        <v>24.615296402743635</v>
      </c>
      <c r="P182" s="24">
        <f t="shared" si="56"/>
        <v>60.531955304860134</v>
      </c>
      <c r="Q182" t="s">
        <v>229</v>
      </c>
      <c r="R182" t="s">
        <v>81</v>
      </c>
      <c r="S182" t="s">
        <v>444</v>
      </c>
      <c r="T182" s="35">
        <v>100</v>
      </c>
      <c r="U182" s="35">
        <f t="shared" si="57"/>
        <v>68.35443037974683</v>
      </c>
      <c r="V182" s="35">
        <f t="shared" si="58"/>
        <v>70.238095238095241</v>
      </c>
      <c r="W182" s="35">
        <f t="shared" si="59"/>
        <v>57.983193277310924</v>
      </c>
      <c r="X182" s="35">
        <f t="shared" si="60"/>
        <v>71.778711484593842</v>
      </c>
      <c r="Y182" s="35">
        <f t="shared" si="61"/>
        <v>73.662376342942238</v>
      </c>
      <c r="Z182" s="35">
        <f t="shared" si="62"/>
        <v>61.407474382157922</v>
      </c>
      <c r="AA182" s="35">
        <f t="shared" si="63"/>
        <v>-3.4242811048470116</v>
      </c>
      <c r="AB182" s="35">
        <f t="shared" si="64"/>
        <v>-3.4242811048469974</v>
      </c>
      <c r="AC182" s="35">
        <f t="shared" si="65"/>
        <v>-3.4242811048469974</v>
      </c>
      <c r="AD182" s="36"/>
      <c r="AE182" s="36"/>
      <c r="AF182">
        <v>2.02</v>
      </c>
      <c r="AG182">
        <v>1.86</v>
      </c>
      <c r="AH182" s="36"/>
      <c r="AI182" s="36"/>
      <c r="AJ182" t="s">
        <v>70</v>
      </c>
    </row>
    <row r="183" spans="1:38" ht="15" x14ac:dyDescent="0.25">
      <c r="A183">
        <v>3.16</v>
      </c>
      <c r="B183">
        <v>3.36</v>
      </c>
      <c r="C183">
        <v>2.38</v>
      </c>
      <c r="D183" s="20">
        <f t="shared" si="41"/>
        <v>3.4242811048470045E-2</v>
      </c>
      <c r="E183" s="17">
        <f>IF(OR($A183="",$B183="",$C183=""),"",A183*'MPTO_working_3-way'!$I182)</f>
        <v>3.2682072829131656</v>
      </c>
      <c r="F183" s="21">
        <f>IF(OR($A183="",$B183="",$C183=""),"",B183*'MPTO_working_3-way'!$I182)</f>
        <v>3.475055845122859</v>
      </c>
      <c r="G183" s="22">
        <f>IF(OR($A183="",$B183="",$C183=""),"",C183*'MPTO_working_3-way'!$I182)</f>
        <v>2.4614978902953588</v>
      </c>
      <c r="H183" s="17">
        <f>IF(OR($A183="",$B183="",$C183=""),"",'MPTO_working_3-way'!E182)</f>
        <v>3.2782432654958984</v>
      </c>
      <c r="I183" s="21">
        <f>IF(OR($A183="",$B183="",$C183=""),"",'MPTO_working_3-way'!F182)</f>
        <v>3.4940017757221615</v>
      </c>
      <c r="J183" s="22">
        <f>IF(OR($A183="",$B183="",$C183=""),"",'MPTO_working_3-way'!G182)</f>
        <v>2.4464604552650413</v>
      </c>
      <c r="K183" s="17">
        <f>IF(OR($A183="",$B183="",$C183=""),"",'OddsRatio_working_3-way'!H182)</f>
        <v>3.2743773020749471</v>
      </c>
      <c r="L183" s="21">
        <f>IF(OR($A183="",$B183="",$C183=""),"",'OddsRatio_working_3-way'!I182)</f>
        <v>3.484967793007812</v>
      </c>
      <c r="M183" s="22">
        <f>IF(OR($A183="",$B183="",$C183=""),"",'OddsRatio_working_3-way'!J182)</f>
        <v>2.4530743874367715</v>
      </c>
      <c r="N183" s="23">
        <f t="shared" si="54"/>
        <v>30.597814441825584</v>
      </c>
      <c r="O183" s="24">
        <f t="shared" si="55"/>
        <v>28.776515963145492</v>
      </c>
      <c r="P183" s="24">
        <f t="shared" si="56"/>
        <v>40.625669595028924</v>
      </c>
      <c r="Q183" t="s">
        <v>387</v>
      </c>
      <c r="R183" t="s">
        <v>226</v>
      </c>
      <c r="S183" t="s">
        <v>444</v>
      </c>
      <c r="T183" s="35">
        <v>100</v>
      </c>
      <c r="U183" s="35">
        <f t="shared" si="57"/>
        <v>59.514170040485837</v>
      </c>
      <c r="V183" s="35">
        <f t="shared" si="58"/>
        <v>70.238095238095241</v>
      </c>
      <c r="W183" s="35">
        <f t="shared" si="59"/>
        <v>66.996699669967001</v>
      </c>
      <c r="X183" s="35">
        <f t="shared" si="60"/>
        <v>62.765205091937773</v>
      </c>
      <c r="Y183" s="35">
        <f t="shared" si="61"/>
        <v>73.489130289547177</v>
      </c>
      <c r="Z183" s="35">
        <f t="shared" si="62"/>
        <v>70.247734721418936</v>
      </c>
      <c r="AA183" s="35">
        <f t="shared" si="63"/>
        <v>-3.2510350514519359</v>
      </c>
      <c r="AB183" s="35">
        <f t="shared" si="64"/>
        <v>-3.2510350514519359</v>
      </c>
      <c r="AC183" s="35">
        <f t="shared" si="65"/>
        <v>-3.2510350514519359</v>
      </c>
      <c r="AD183" s="36"/>
      <c r="AE183" s="36"/>
      <c r="AF183">
        <v>2.13</v>
      </c>
      <c r="AG183">
        <v>1.76</v>
      </c>
      <c r="AI183" s="36"/>
      <c r="AJ183" t="s">
        <v>70</v>
      </c>
      <c r="AK183" s="35"/>
      <c r="AL183" s="35"/>
    </row>
    <row r="184" spans="1:38" ht="15" x14ac:dyDescent="0.25">
      <c r="A184">
        <v>2.4700000000000002</v>
      </c>
      <c r="B184">
        <v>3.36</v>
      </c>
      <c r="C184">
        <v>3.03</v>
      </c>
      <c r="D184" s="20">
        <f t="shared" si="41"/>
        <v>3.2510350514519448E-2</v>
      </c>
      <c r="E184" s="17">
        <f>IF(OR($A184="",$B184="",$C184=""),"",A184*'MPTO_working_3-way'!$I183)</f>
        <v>2.5503005657708631</v>
      </c>
      <c r="F184" s="21">
        <f>IF(OR($A184="",$B184="",$C184=""),"",B184*'MPTO_working_3-way'!$I183)</f>
        <v>3.4692347777287851</v>
      </c>
      <c r="G184" s="22">
        <f>IF(OR($A184="",$B184="",$C184=""),"",C184*'MPTO_working_3-way'!$I183)</f>
        <v>3.1285063620589937</v>
      </c>
      <c r="H184" s="17">
        <f>IF(OR($A184="",$B184="",$C184=""),"",'MPTO_working_3-way'!E183)</f>
        <v>2.5379324711060192</v>
      </c>
      <c r="I184" s="21">
        <f>IF(OR($A184="",$B184="",$C184=""),"",'MPTO_working_3-way'!F183)</f>
        <v>3.4869659847645296</v>
      </c>
      <c r="J184" s="22">
        <f>IF(OR($A184="",$B184="",$C184=""),"",'MPTO_working_3-way'!G183)</f>
        <v>3.1328691819743426</v>
      </c>
      <c r="K184" s="17">
        <f>IF(OR($A184="",$B184="",$C184=""),"",'OddsRatio_working_3-way'!H183)</f>
        <v>2.5435382577556043</v>
      </c>
      <c r="L184" s="21">
        <f>IF(OR($A184="",$B184="",$C184=""),"",'OddsRatio_working_3-way'!I183)</f>
        <v>3.4780614206144391</v>
      </c>
      <c r="M184" s="22">
        <f>IF(OR($A184="",$B184="",$C184=""),"",'OddsRatio_working_3-way'!J183)</f>
        <v>3.1315528321386914</v>
      </c>
      <c r="N184" s="23">
        <f t="shared" si="54"/>
        <v>39.211064508301845</v>
      </c>
      <c r="O184" s="24">
        <f t="shared" si="55"/>
        <v>28.824800397471893</v>
      </c>
      <c r="P184" s="24">
        <f t="shared" si="56"/>
        <v>31.964135094226258</v>
      </c>
      <c r="Q184" t="s">
        <v>234</v>
      </c>
      <c r="R184" t="s">
        <v>394</v>
      </c>
      <c r="S184" t="s">
        <v>444</v>
      </c>
      <c r="T184" s="35">
        <v>100</v>
      </c>
      <c r="U184" s="35">
        <f t="shared" si="57"/>
        <v>33.333333333333329</v>
      </c>
      <c r="V184" s="35">
        <f t="shared" si="58"/>
        <v>76.958525345622121</v>
      </c>
      <c r="W184" s="35">
        <f t="shared" si="59"/>
        <v>86.072423398328695</v>
      </c>
      <c r="X184" s="35">
        <f t="shared" si="60"/>
        <v>36.969051256049191</v>
      </c>
      <c r="Y184" s="35">
        <f t="shared" si="61"/>
        <v>80.594243268337976</v>
      </c>
      <c r="Z184" s="35">
        <f t="shared" si="62"/>
        <v>89.708141321044536</v>
      </c>
      <c r="AA184" s="35">
        <f t="shared" si="63"/>
        <v>-3.6357179227158625</v>
      </c>
      <c r="AB184" s="35">
        <f t="shared" si="64"/>
        <v>-3.6357179227158554</v>
      </c>
      <c r="AC184" s="35">
        <f t="shared" si="65"/>
        <v>-3.6357179227158412</v>
      </c>
      <c r="AD184" s="36"/>
      <c r="AE184" s="36"/>
      <c r="AF184">
        <v>2.1</v>
      </c>
      <c r="AG184">
        <v>1.78</v>
      </c>
      <c r="AI184" s="36"/>
      <c r="AJ184" t="s">
        <v>70</v>
      </c>
      <c r="AK184" s="35"/>
      <c r="AL184" s="35"/>
    </row>
    <row r="185" spans="1:38" s="35" customFormat="1" ht="17.25" customHeight="1" x14ac:dyDescent="0.25">
      <c r="A185">
        <v>1.5</v>
      </c>
      <c r="B185">
        <v>4.34</v>
      </c>
      <c r="C185">
        <v>7.18</v>
      </c>
      <c r="D185" s="20">
        <f t="shared" si="41"/>
        <v>3.6357179227158642E-2</v>
      </c>
      <c r="E185" s="17">
        <f>IF(OR($A185="",$B185="",$C185=""),"",A185*'MPTO_working_3-way'!$I184)</f>
        <v>1.554535768840738</v>
      </c>
      <c r="F185" s="21">
        <f>IF(OR($A185="",$B185="",$C185=""),"",B185*'MPTO_working_3-way'!$I184)</f>
        <v>4.4977901578458681</v>
      </c>
      <c r="G185" s="22">
        <f>IF(OR($A185="",$B185="",$C185=""),"",C185*'MPTO_working_3-way'!$I184)</f>
        <v>7.4410445468509989</v>
      </c>
      <c r="H185" s="17">
        <f>IF(OR($A185="",$B185="",$C185=""),"",'MPTO_working_3-way'!E184)</f>
        <v>1.5277727539162516</v>
      </c>
      <c r="I185" s="21">
        <f>IF(OR($A185="",$B185="",$C185=""),"",'MPTO_working_3-way'!F184)</f>
        <v>4.5809425493129838</v>
      </c>
      <c r="J185" s="22">
        <f>IF(OR($A185="",$B185="",$C185=""),"",'MPTO_working_3-way'!G184)</f>
        <v>7.8643119132278239</v>
      </c>
      <c r="K185" s="17">
        <f>IF(OR($A185="",$B185="",$C185=""),"",'OddsRatio_working_3-way'!H184)</f>
        <v>1.5365319610030705</v>
      </c>
      <c r="L185" s="21">
        <f>IF(OR($A185="",$B185="",$C185=""),"",'OddsRatio_working_3-way'!I184)</f>
        <v>4.5840334995005119</v>
      </c>
      <c r="M185" s="22">
        <f>IF(OR($A185="",$B185="",$C185=""),"",'OddsRatio_working_3-way'!J184)</f>
        <v>7.6315350379979527</v>
      </c>
      <c r="N185" s="23">
        <f t="shared" si="54"/>
        <v>64.327886179533124</v>
      </c>
      <c r="O185" s="24">
        <f t="shared" si="55"/>
        <v>22.233140384631263</v>
      </c>
      <c r="P185" s="24">
        <f t="shared" si="56"/>
        <v>13.43897343583561</v>
      </c>
      <c r="Q185" t="s">
        <v>94</v>
      </c>
      <c r="R185" t="s">
        <v>83</v>
      </c>
      <c r="S185" t="s">
        <v>444</v>
      </c>
      <c r="T185" s="35">
        <v>100</v>
      </c>
      <c r="U185" s="35">
        <f t="shared" si="57"/>
        <v>35.483870967741936</v>
      </c>
      <c r="V185" s="35">
        <f t="shared" si="58"/>
        <v>76.076555023923447</v>
      </c>
      <c r="W185" s="35">
        <f t="shared" si="59"/>
        <v>84.732824427480921</v>
      </c>
      <c r="X185" s="35">
        <f t="shared" si="60"/>
        <v>39.190620548595646</v>
      </c>
      <c r="Y185" s="35">
        <f t="shared" si="61"/>
        <v>79.783304604777143</v>
      </c>
      <c r="Z185" s="35">
        <f t="shared" si="62"/>
        <v>88.439574008334617</v>
      </c>
      <c r="AA185" s="35">
        <f t="shared" si="63"/>
        <v>-3.7067495808537103</v>
      </c>
      <c r="AB185" s="35">
        <f t="shared" si="64"/>
        <v>-3.7067495808536961</v>
      </c>
      <c r="AC185" s="35">
        <f t="shared" si="65"/>
        <v>-3.7067495808536961</v>
      </c>
      <c r="AD185" s="36"/>
      <c r="AE185" s="36"/>
      <c r="AF185">
        <v>2.04</v>
      </c>
      <c r="AG185">
        <v>1.84</v>
      </c>
      <c r="AH185" s="36"/>
      <c r="AI185" s="36"/>
      <c r="AJ185" t="s">
        <v>71</v>
      </c>
    </row>
    <row r="186" spans="1:38" s="35" customFormat="1" ht="15" x14ac:dyDescent="0.25">
      <c r="A186">
        <v>1.55</v>
      </c>
      <c r="B186">
        <v>4.18</v>
      </c>
      <c r="C186">
        <v>6.55</v>
      </c>
      <c r="D186" s="20">
        <f t="shared" si="41"/>
        <v>3.7067495808537076E-2</v>
      </c>
      <c r="E186" s="17">
        <f>IF(OR($A186="",$B186="",$C186=""),"",A186*'MPTO_working_3-way'!$I185)</f>
        <v>1.6074546185032326</v>
      </c>
      <c r="F186" s="21">
        <f>IF(OR($A186="",$B186="",$C186=""),"",B186*'MPTO_working_3-way'!$I185)</f>
        <v>4.3349421324796849</v>
      </c>
      <c r="G186" s="22">
        <f>IF(OR($A186="",$B186="",$C186=""),"",C186*'MPTO_working_3-way'!$I185)</f>
        <v>6.7927920975459175</v>
      </c>
      <c r="H186" s="17">
        <f>IF(OR($A186="",$B186="",$C186=""),"",'MPTO_working_3-way'!E185)</f>
        <v>1.5802644979547305</v>
      </c>
      <c r="I186" s="21">
        <f>IF(OR($A186="",$B186="",$C186=""),"",'MPTO_working_3-way'!F185)</f>
        <v>4.4076432128705934</v>
      </c>
      <c r="J186" s="22">
        <f>IF(OR($A186="",$B186="",$C186=""),"",'MPTO_working_3-way'!G185)</f>
        <v>7.1267748734182526</v>
      </c>
      <c r="K186" s="17">
        <f>IF(OR($A186="",$B186="",$C186=""),"",'OddsRatio_working_3-way'!H185)</f>
        <v>1.5893707187716406</v>
      </c>
      <c r="L186" s="21">
        <f>IF(OR($A186="",$B186="",$C186=""),"",'OddsRatio_working_3-way'!I185)</f>
        <v>4.4076343376251232</v>
      </c>
      <c r="M186" s="22">
        <f>IF(OR($A186="",$B186="",$C186=""),"",'OddsRatio_working_3-way'!J185)</f>
        <v>6.9472863439683747</v>
      </c>
      <c r="N186" s="23">
        <f t="shared" si="54"/>
        <v>62.210154394973912</v>
      </c>
      <c r="O186" s="24">
        <f t="shared" si="55"/>
        <v>23.068358687131479</v>
      </c>
      <c r="P186" s="24">
        <f t="shared" si="56"/>
        <v>14.721486917894595</v>
      </c>
      <c r="Q186" t="s">
        <v>80</v>
      </c>
      <c r="R186" t="s">
        <v>74</v>
      </c>
      <c r="S186" t="s">
        <v>444</v>
      </c>
      <c r="T186" s="35">
        <v>100</v>
      </c>
      <c r="U186" s="35">
        <f t="shared" si="57"/>
        <v>45.054945054945051</v>
      </c>
      <c r="V186" s="35">
        <f t="shared" si="58"/>
        <v>74.160206718346245</v>
      </c>
      <c r="W186" s="35">
        <f t="shared" si="59"/>
        <v>77.220956719817764</v>
      </c>
      <c r="X186" s="35">
        <f t="shared" si="60"/>
        <v>48.618836561835977</v>
      </c>
      <c r="Y186" s="35">
        <f t="shared" si="61"/>
        <v>77.724098225237171</v>
      </c>
      <c r="Z186" s="35">
        <f t="shared" si="62"/>
        <v>80.784848226708689</v>
      </c>
      <c r="AA186" s="35">
        <f t="shared" si="63"/>
        <v>-3.5638915068909256</v>
      </c>
      <c r="AB186" s="35">
        <f t="shared" si="64"/>
        <v>-3.5638915068909256</v>
      </c>
      <c r="AC186" s="35">
        <f t="shared" si="65"/>
        <v>-3.5638915068909256</v>
      </c>
      <c r="AD186" s="36"/>
      <c r="AE186" s="36"/>
      <c r="AF186">
        <v>1.97</v>
      </c>
      <c r="AG186">
        <v>1.9</v>
      </c>
      <c r="AH186" s="36"/>
      <c r="AI186" s="36"/>
      <c r="AJ186" t="s">
        <v>71</v>
      </c>
    </row>
    <row r="187" spans="1:38" ht="15" x14ac:dyDescent="0.25">
      <c r="A187">
        <v>1.82</v>
      </c>
      <c r="B187">
        <v>3.87</v>
      </c>
      <c r="C187">
        <v>4.3899999999999997</v>
      </c>
      <c r="D187" s="20">
        <f t="shared" si="41"/>
        <v>3.5638915068909149E-2</v>
      </c>
      <c r="E187" s="17">
        <f>IF(OR($A187="",$B187="",$C187=""),"",A187*'MPTO_working_3-way'!$I186)</f>
        <v>1.8848628254254147</v>
      </c>
      <c r="F187" s="21">
        <f>IF(OR($A187="",$B187="",$C187=""),"",B187*'MPTO_working_3-way'!$I186)</f>
        <v>4.0079226013166789</v>
      </c>
      <c r="G187" s="22">
        <f>IF(OR($A187="",$B187="",$C187=""),"",C187*'MPTO_working_3-way'!$I186)</f>
        <v>4.5464548371525106</v>
      </c>
      <c r="H187" s="17">
        <f>IF(OR($A187="",$B187="",$C187=""),"",'MPTO_working_3-way'!E186)</f>
        <v>1.8602197019263214</v>
      </c>
      <c r="I187" s="21">
        <f>IF(OR($A187="",$B187="",$C187=""),"",'MPTO_working_3-way'!F186)</f>
        <v>4.0564940715233968</v>
      </c>
      <c r="J187" s="22">
        <f>IF(OR($A187="",$B187="",$C187=""),"",'MPTO_working_3-way'!G186)</f>
        <v>4.6315424042049438</v>
      </c>
      <c r="K187" s="17">
        <f>IF(OR($A187="",$B187="",$C187=""),"",'OddsRatio_working_3-way'!H186)</f>
        <v>1.8693176614676819</v>
      </c>
      <c r="L187" s="21">
        <f>IF(OR($A187="",$B187="",$C187=""),"",'OddsRatio_working_3-way'!I186)</f>
        <v>4.0426118151368859</v>
      </c>
      <c r="M187" s="22">
        <f>IF(OR($A187="",$B187="",$C187=""),"",'OddsRatio_working_3-way'!J186)</f>
        <v>4.5938864297261466</v>
      </c>
      <c r="N187" s="23">
        <f t="shared" si="54"/>
        <v>53.05425872433446</v>
      </c>
      <c r="O187" s="24">
        <f t="shared" si="55"/>
        <v>24.950581622296824</v>
      </c>
      <c r="P187" s="24">
        <f t="shared" si="56"/>
        <v>21.995159653368727</v>
      </c>
      <c r="Q187" t="s">
        <v>396</v>
      </c>
      <c r="R187" t="s">
        <v>395</v>
      </c>
      <c r="S187" t="s">
        <v>444</v>
      </c>
      <c r="T187" s="35">
        <v>100</v>
      </c>
      <c r="U187" s="35">
        <f t="shared" si="57"/>
        <v>55.55555555555555</v>
      </c>
      <c r="V187" s="35">
        <f t="shared" si="58"/>
        <v>72.375690607734811</v>
      </c>
      <c r="W187" s="35">
        <f t="shared" si="59"/>
        <v>68.75</v>
      </c>
      <c r="X187" s="35">
        <f t="shared" si="60"/>
        <v>58.874309392265189</v>
      </c>
      <c r="Y187" s="35">
        <f t="shared" si="61"/>
        <v>75.694444444444443</v>
      </c>
      <c r="Z187" s="35">
        <f t="shared" si="62"/>
        <v>72.068753836709632</v>
      </c>
      <c r="AA187" s="35">
        <f t="shared" si="63"/>
        <v>-3.3187538367096394</v>
      </c>
      <c r="AB187" s="35">
        <f t="shared" si="64"/>
        <v>-3.3187538367096323</v>
      </c>
      <c r="AC187" s="35">
        <f t="shared" si="65"/>
        <v>-3.3187538367096323</v>
      </c>
      <c r="AD187" s="36"/>
      <c r="AE187" s="36"/>
      <c r="AF187">
        <v>1.93</v>
      </c>
      <c r="AG187">
        <v>1.94</v>
      </c>
      <c r="AH187" s="41"/>
      <c r="AI187" s="36"/>
      <c r="AJ187" t="s">
        <v>71</v>
      </c>
      <c r="AK187" s="35"/>
      <c r="AL187" s="35"/>
    </row>
    <row r="188" spans="1:38" s="35" customFormat="1" ht="15" x14ac:dyDescent="0.25">
      <c r="A188">
        <v>2.25</v>
      </c>
      <c r="B188">
        <v>3.62</v>
      </c>
      <c r="C188">
        <v>3.2</v>
      </c>
      <c r="D188" s="20">
        <f t="shared" si="41"/>
        <v>3.3187538367096314E-2</v>
      </c>
      <c r="E188" s="17">
        <f>IF(OR($A188="",$B188="",$C188=""),"",A188*'MPTO_working_3-way'!$I187)</f>
        <v>2.3246719613259668</v>
      </c>
      <c r="F188" s="21">
        <f>IF(OR($A188="",$B188="",$C188=""),"",B188*'MPTO_working_3-way'!$I187)</f>
        <v>3.7401388888888887</v>
      </c>
      <c r="G188" s="22">
        <f>IF(OR($A188="",$B188="",$C188=""),"",C188*'MPTO_working_3-way'!$I187)</f>
        <v>3.3062001227747082</v>
      </c>
      <c r="H188" s="17">
        <f>IF(OR($A188="",$B188="",$C188=""),"",'MPTO_working_3-way'!E187)</f>
        <v>2.3074335290819485</v>
      </c>
      <c r="I188" s="21">
        <f>IF(OR($A188="",$B188="",$C188=""),"",'MPTO_working_3-way'!F187)</f>
        <v>3.7710151917048464</v>
      </c>
      <c r="J188" s="22">
        <f>IF(OR($A188="",$B188="",$C188=""),"",'MPTO_working_3-way'!G187)</f>
        <v>3.3174374204497243</v>
      </c>
      <c r="K188" s="17">
        <f>IF(OR($A188="",$B188="",$C188=""),"",'OddsRatio_working_3-way'!H187)</f>
        <v>2.3148038949896428</v>
      </c>
      <c r="L188" s="21">
        <f>IF(OR($A188="",$B188="",$C188=""),"",'OddsRatio_working_3-way'!I187)</f>
        <v>3.7558289638982911</v>
      </c>
      <c r="M188" s="22">
        <f>IF(OR($A188="",$B188="",$C188=""),"",'OddsRatio_working_3-way'!J187)</f>
        <v>3.3140548551817717</v>
      </c>
      <c r="N188" s="23">
        <f t="shared" si="54"/>
        <v>43.016822013442756</v>
      </c>
      <c r="O188" s="24">
        <f t="shared" si="55"/>
        <v>26.736975008355309</v>
      </c>
      <c r="P188" s="24">
        <f t="shared" si="56"/>
        <v>30.246202978201943</v>
      </c>
      <c r="Q188" t="s">
        <v>237</v>
      </c>
      <c r="R188" t="s">
        <v>236</v>
      </c>
      <c r="S188" t="s">
        <v>444</v>
      </c>
      <c r="T188" s="35">
        <v>100</v>
      </c>
      <c r="U188" s="35">
        <f t="shared" si="57"/>
        <v>45.355191256830594</v>
      </c>
      <c r="V188" s="35">
        <f t="shared" si="58"/>
        <v>74.358974358974365</v>
      </c>
      <c r="W188" s="35">
        <f t="shared" si="59"/>
        <v>75.669099756691011</v>
      </c>
      <c r="X188" s="35">
        <f t="shared" si="60"/>
        <v>49.971925884334645</v>
      </c>
      <c r="Y188" s="35">
        <f t="shared" si="61"/>
        <v>78.975708986478395</v>
      </c>
      <c r="Z188" s="35">
        <f t="shared" si="62"/>
        <v>80.285834384195027</v>
      </c>
      <c r="AA188" s="35">
        <f t="shared" si="63"/>
        <v>-4.6167346275040515</v>
      </c>
      <c r="AB188" s="35">
        <f t="shared" si="64"/>
        <v>-4.6167346275040302</v>
      </c>
      <c r="AC188" s="35">
        <f t="shared" si="65"/>
        <v>-4.616734627504016</v>
      </c>
      <c r="AD188" s="36"/>
      <c r="AE188" s="36"/>
      <c r="AF188">
        <v>1.86</v>
      </c>
      <c r="AG188">
        <v>2.0099999999999998</v>
      </c>
      <c r="AH188" s="41"/>
      <c r="AI188" s="36"/>
      <c r="AJ188" t="s">
        <v>71</v>
      </c>
    </row>
    <row r="189" spans="1:38" ht="15" x14ac:dyDescent="0.25">
      <c r="A189">
        <v>1.83</v>
      </c>
      <c r="B189">
        <v>3.9</v>
      </c>
      <c r="C189">
        <v>4.1100000000000003</v>
      </c>
      <c r="D189" s="20">
        <f t="shared" si="41"/>
        <v>4.6167346275040266E-2</v>
      </c>
      <c r="E189" s="17">
        <f>IF(OR($A189="",$B189="",$C189=""),"",A189*'MPTO_working_3-way'!$I188)</f>
        <v>1.9144862436833237</v>
      </c>
      <c r="F189" s="21">
        <f>IF(OR($A189="",$B189="",$C189=""),"",B189*'MPTO_working_3-way'!$I188)</f>
        <v>4.0800526504726573</v>
      </c>
      <c r="G189" s="22">
        <f>IF(OR($A189="",$B189="",$C189=""),"",C189*'MPTO_working_3-way'!$I188)</f>
        <v>4.2997477931904156</v>
      </c>
      <c r="H189" s="17">
        <f>IF(OR($A189="",$B189="",$C189=""),"",'MPTO_working_3-way'!E188)</f>
        <v>1.8830300450839956</v>
      </c>
      <c r="I189" s="21">
        <f>IF(OR($A189="",$B189="",$C189=""),"",'MPTO_working_3-way'!F188)</f>
        <v>4.1490136338754908</v>
      </c>
      <c r="J189" s="22">
        <f>IF(OR($A189="",$B189="",$C189=""),"",'MPTO_working_3-way'!G188)</f>
        <v>4.3875065626219971</v>
      </c>
      <c r="K189" s="17">
        <f>IF(OR($A189="",$B189="",$C189=""),"",'OddsRatio_working_3-way'!H188)</f>
        <v>1.8945631177733315</v>
      </c>
      <c r="L189" s="21">
        <f>IF(OR($A189="",$B189="",$C189=""),"",'OddsRatio_working_3-way'!I188)</f>
        <v>4.1255819777622413</v>
      </c>
      <c r="M189" s="22">
        <f>IF(OR($A189="",$B189="",$C189=""),"",'OddsRatio_working_3-way'!J188)</f>
        <v>4.3519172244277833</v>
      </c>
      <c r="N189" s="23">
        <f t="shared" si="54"/>
        <v>52.233334310936449</v>
      </c>
      <c r="O189" s="24">
        <f t="shared" si="55"/>
        <v>24.509487638208643</v>
      </c>
      <c r="P189" s="24">
        <f t="shared" si="56"/>
        <v>23.257178050854918</v>
      </c>
      <c r="Q189" t="s">
        <v>389</v>
      </c>
      <c r="R189" t="s">
        <v>117</v>
      </c>
      <c r="S189" t="s">
        <v>444</v>
      </c>
      <c r="T189" s="35">
        <v>100</v>
      </c>
      <c r="U189" s="35">
        <f t="shared" si="57"/>
        <v>91.334488734835361</v>
      </c>
      <c r="V189" s="35">
        <f t="shared" si="58"/>
        <v>82.425307557117748</v>
      </c>
      <c r="W189" s="35">
        <f t="shared" si="59"/>
        <v>20.634920634920633</v>
      </c>
      <c r="X189" s="35">
        <f t="shared" si="60"/>
        <v>96.939771807961606</v>
      </c>
      <c r="Y189" s="35">
        <f t="shared" si="61"/>
        <v>88.030590630244006</v>
      </c>
      <c r="Z189" s="35">
        <f t="shared" si="62"/>
        <v>26.240203708046895</v>
      </c>
      <c r="AA189" s="35">
        <f t="shared" si="63"/>
        <v>-5.6052830731262446</v>
      </c>
      <c r="AB189" s="35">
        <f t="shared" si="64"/>
        <v>-5.6052830731262588</v>
      </c>
      <c r="AC189" s="35">
        <f t="shared" si="65"/>
        <v>-5.6052830731262624</v>
      </c>
      <c r="AD189" s="36"/>
      <c r="AE189" s="36"/>
      <c r="AF189">
        <v>1.93</v>
      </c>
      <c r="AG189">
        <v>1.91</v>
      </c>
      <c r="AH189" s="41"/>
      <c r="AI189" s="36"/>
      <c r="AJ189" t="s">
        <v>72</v>
      </c>
      <c r="AK189" s="35"/>
      <c r="AL189" s="35"/>
    </row>
    <row r="190" spans="1:38" ht="15" x14ac:dyDescent="0.25">
      <c r="A190">
        <v>11.54</v>
      </c>
      <c r="B190">
        <v>5.69</v>
      </c>
      <c r="C190">
        <v>1.26</v>
      </c>
      <c r="D190" s="20">
        <f t="shared" si="41"/>
        <v>5.6052830731262659E-2</v>
      </c>
      <c r="E190" s="17">
        <f>IF(OR($A190="",$B190="",$C190=""),"",A190*'MPTO_working_3-way'!$I189)</f>
        <v>12.18684966663877</v>
      </c>
      <c r="F190" s="21">
        <f>IF(OR($A190="",$B190="",$C190=""),"",B190*'MPTO_working_3-way'!$I189)</f>
        <v>6.008940606860885</v>
      </c>
      <c r="G190" s="22">
        <f>IF(OR($A190="",$B190="",$C190=""),"",C190*'MPTO_working_3-way'!$I189)</f>
        <v>1.330626566721391</v>
      </c>
      <c r="H190" s="17">
        <f>IF(OR($A190="",$B190="",$C190=""),"",'MPTO_working_3-way'!E189)</f>
        <v>14.712192208539841</v>
      </c>
      <c r="I190" s="21">
        <f>IF(OR($A190="",$B190="",$C190=""),"",'MPTO_working_3-way'!F189)</f>
        <v>6.3668861807696135</v>
      </c>
      <c r="J190" s="22">
        <f>IF(OR($A190="",$B190="",$C190=""),"",'MPTO_working_3-way'!G189)</f>
        <v>1.2903783304163288</v>
      </c>
      <c r="K190" s="17">
        <f>IF(OR($A190="",$B190="",$C190=""),"",'OddsRatio_working_3-way'!H189)</f>
        <v>13.199386845335679</v>
      </c>
      <c r="L190" s="21">
        <f>IF(OR($A190="",$B190="",$C190=""),"",'OddsRatio_working_3-way'!I189)</f>
        <v>6.4283799150497485</v>
      </c>
      <c r="M190" s="22">
        <f>IF(OR($A190="",$B190="",$C190=""),"",'OddsRatio_working_3-way'!J189)</f>
        <v>1.3009336413460415</v>
      </c>
      <c r="N190" s="23">
        <f t="shared" si="54"/>
        <v>8.2055660597625799</v>
      </c>
      <c r="O190" s="24">
        <f t="shared" si="55"/>
        <v>16.641868599237284</v>
      </c>
      <c r="P190" s="24">
        <f t="shared" si="56"/>
        <v>75.152565341000127</v>
      </c>
      <c r="Q190" t="s">
        <v>121</v>
      </c>
      <c r="R190" t="s">
        <v>106</v>
      </c>
      <c r="S190" t="s">
        <v>444</v>
      </c>
      <c r="T190" s="35">
        <v>100</v>
      </c>
      <c r="U190" s="35">
        <f t="shared" si="57"/>
        <v>67.637540453074436</v>
      </c>
      <c r="V190" s="35">
        <f t="shared" si="58"/>
        <v>68.454258675078862</v>
      </c>
      <c r="W190" s="35">
        <f t="shared" si="59"/>
        <v>59.514170040485837</v>
      </c>
      <c r="X190" s="35">
        <f t="shared" si="60"/>
        <v>72.031571284435302</v>
      </c>
      <c r="Y190" s="35">
        <f t="shared" si="61"/>
        <v>72.848289506439727</v>
      </c>
      <c r="Z190" s="35">
        <f t="shared" si="62"/>
        <v>63.908200871846702</v>
      </c>
      <c r="AA190" s="35">
        <f t="shared" si="63"/>
        <v>-4.3940308313608654</v>
      </c>
      <c r="AB190" s="35">
        <f t="shared" si="64"/>
        <v>-4.3940308313608654</v>
      </c>
      <c r="AC190" s="35">
        <f t="shared" si="65"/>
        <v>-4.3940308313608654</v>
      </c>
      <c r="AD190" s="36"/>
      <c r="AE190" s="36"/>
      <c r="AF190">
        <v>1.6</v>
      </c>
      <c r="AG190">
        <v>2.35</v>
      </c>
      <c r="AH190" s="41"/>
      <c r="AI190" s="36"/>
      <c r="AJ190" t="s">
        <v>72</v>
      </c>
      <c r="AK190" s="35"/>
      <c r="AL190" s="35"/>
    </row>
    <row r="191" spans="1:38" ht="15" x14ac:dyDescent="0.25">
      <c r="A191">
        <v>3.09</v>
      </c>
      <c r="B191">
        <v>3.17</v>
      </c>
      <c r="C191">
        <v>2.4700000000000002</v>
      </c>
      <c r="D191" s="20">
        <f t="shared" si="41"/>
        <v>4.3940308313608734E-2</v>
      </c>
      <c r="E191" s="17">
        <f>IF(OR($A191="",$B191="",$C191=""),"",A191*'MPTO_working_3-way'!$I190)</f>
        <v>3.225775552689051</v>
      </c>
      <c r="F191" s="21">
        <f>IF(OR($A191="",$B191="",$C191=""),"",B191*'MPTO_working_3-way'!$I190)</f>
        <v>3.3092907773541396</v>
      </c>
      <c r="G191" s="22">
        <f>IF(OR($A191="",$B191="",$C191=""),"",C191*'MPTO_working_3-way'!$I190)</f>
        <v>2.578532561534614</v>
      </c>
      <c r="H191" s="17">
        <f>IF(OR($A191="",$B191="",$C191=""),"",'MPTO_working_3-way'!E190)</f>
        <v>3.2364782057157062</v>
      </c>
      <c r="I191" s="21">
        <f>IF(OR($A191="",$B191="",$C191=""),"",'MPTO_working_3-way'!F190)</f>
        <v>3.3243504529286736</v>
      </c>
      <c r="J191" s="22">
        <f>IF(OR($A191="",$B191="",$C191=""),"",'MPTO_working_3-way'!G190)</f>
        <v>2.5627125871881766</v>
      </c>
      <c r="K191" s="17">
        <f>IF(OR($A191="",$B191="",$C191=""),"",'OddsRatio_working_3-way'!H190)</f>
        <v>3.2318904351823896</v>
      </c>
      <c r="L191" s="21">
        <f>IF(OR($A191="",$B191="",$C191=""),"",'OddsRatio_working_3-way'!I190)</f>
        <v>3.3173216480123386</v>
      </c>
      <c r="M191" s="22">
        <f>IF(OR($A191="",$B191="",$C191=""),"",'OddsRatio_working_3-way'!J190)</f>
        <v>2.5697985357502939</v>
      </c>
      <c r="N191" s="23">
        <f t="shared" si="54"/>
        <v>31.000296941502526</v>
      </c>
      <c r="O191" s="24">
        <f t="shared" si="55"/>
        <v>30.217955062852621</v>
      </c>
      <c r="P191" s="24">
        <f t="shared" si="56"/>
        <v>38.781747995644849</v>
      </c>
      <c r="Q191" t="s">
        <v>105</v>
      </c>
      <c r="R191" t="s">
        <v>238</v>
      </c>
      <c r="S191" t="s">
        <v>444</v>
      </c>
      <c r="T191" s="35">
        <v>100</v>
      </c>
      <c r="U191" s="35">
        <f t="shared" si="57"/>
        <v>89.939637826961771</v>
      </c>
      <c r="V191" s="35">
        <f t="shared" si="58"/>
        <v>81.884057971014499</v>
      </c>
      <c r="W191" s="35">
        <f t="shared" si="59"/>
        <v>23.076923076923073</v>
      </c>
      <c r="X191" s="35">
        <f t="shared" si="60"/>
        <v>95.03901895206242</v>
      </c>
      <c r="Y191" s="35">
        <f t="shared" si="61"/>
        <v>86.983439096115148</v>
      </c>
      <c r="Z191" s="35">
        <f t="shared" si="62"/>
        <v>28.17630420202374</v>
      </c>
      <c r="AA191" s="35">
        <f t="shared" si="63"/>
        <v>-5.0993811251006491</v>
      </c>
      <c r="AB191" s="35">
        <f t="shared" si="64"/>
        <v>-5.0993811251006491</v>
      </c>
      <c r="AC191" s="35">
        <f t="shared" si="65"/>
        <v>-5.0993811251006669</v>
      </c>
      <c r="AD191" s="36"/>
      <c r="AE191" s="36"/>
      <c r="AF191">
        <v>2.37</v>
      </c>
      <c r="AG191">
        <v>1.6</v>
      </c>
      <c r="AH191" s="41"/>
      <c r="AI191" s="36"/>
      <c r="AJ191" t="s">
        <v>72</v>
      </c>
      <c r="AK191" s="35"/>
      <c r="AL191" s="35"/>
    </row>
    <row r="192" spans="1:38" ht="15" x14ac:dyDescent="0.25">
      <c r="A192">
        <v>9.94</v>
      </c>
      <c r="B192">
        <v>5.52</v>
      </c>
      <c r="C192">
        <v>1.3</v>
      </c>
      <c r="D192" s="20">
        <f t="shared" si="41"/>
        <v>5.0993811251006438E-2</v>
      </c>
      <c r="E192" s="17">
        <f>IF(OR($A192="",$B192="",$C192=""),"",A192*'MPTO_working_3-way'!$I191)</f>
        <v>10.446878483835004</v>
      </c>
      <c r="F192" s="21">
        <f>IF(OR($A192="",$B192="",$C192=""),"",B192*'MPTO_working_3-way'!$I191)</f>
        <v>5.8014858381055552</v>
      </c>
      <c r="G192" s="22">
        <f>IF(OR($A192="",$B192="",$C192=""),"",C192*'MPTO_working_3-way'!$I191)</f>
        <v>1.3662919546263084</v>
      </c>
      <c r="H192" s="17">
        <f>IF(OR($A192="",$B192="",$C192=""),"",'MPTO_working_3-way'!E191)</f>
        <v>11.960909168146017</v>
      </c>
      <c r="I192" s="21">
        <f>IF(OR($A192="",$B192="",$C192=""),"",'MPTO_working_3-way'!F191)</f>
        <v>6.0915628956885302</v>
      </c>
      <c r="J192" s="22">
        <f>IF(OR($A192="",$B192="",$C192=""),"",'MPTO_working_3-way'!G191)</f>
        <v>1.3293756364577933</v>
      </c>
      <c r="K192" s="17">
        <f>IF(OR($A192="",$B192="",$C192=""),"",'OddsRatio_working_3-way'!H191)</f>
        <v>11.117781357539231</v>
      </c>
      <c r="L192" s="21">
        <f>IF(OR($A192="",$B192="",$C192=""),"",'OddsRatio_working_3-way'!I191)</f>
        <v>6.1154778228274393</v>
      </c>
      <c r="M192" s="22">
        <f>IF(OR($A192="",$B192="",$C192=""),"",'OddsRatio_working_3-way'!J191)</f>
        <v>1.3395228643469541</v>
      </c>
      <c r="N192" s="23">
        <f t="shared" si="54"/>
        <v>9.5722373103827305</v>
      </c>
      <c r="O192" s="24">
        <f t="shared" si="55"/>
        <v>17.236963562537021</v>
      </c>
      <c r="P192" s="24">
        <f t="shared" si="56"/>
        <v>73.190799127080268</v>
      </c>
      <c r="Q192" t="s">
        <v>398</v>
      </c>
      <c r="R192" t="s">
        <v>390</v>
      </c>
      <c r="S192" t="s">
        <v>444</v>
      </c>
      <c r="T192" s="35">
        <v>100</v>
      </c>
      <c r="U192" s="35">
        <f t="shared" si="57"/>
        <v>37.888198757763973</v>
      </c>
      <c r="V192" s="35">
        <f t="shared" si="58"/>
        <v>75.247524752475243</v>
      </c>
      <c r="W192" s="35">
        <f t="shared" si="59"/>
        <v>83.922829581993568</v>
      </c>
      <c r="X192" s="35">
        <f t="shared" si="60"/>
        <v>40.829645665531181</v>
      </c>
      <c r="Y192" s="35">
        <f t="shared" si="61"/>
        <v>78.188971660242458</v>
      </c>
      <c r="Z192" s="35">
        <f t="shared" si="62"/>
        <v>86.864276489760769</v>
      </c>
      <c r="AA192" s="35">
        <f t="shared" si="63"/>
        <v>-2.9414469077672081</v>
      </c>
      <c r="AB192" s="35">
        <f t="shared" si="64"/>
        <v>-2.9414469077672152</v>
      </c>
      <c r="AC192" s="35">
        <f t="shared" si="65"/>
        <v>-2.941446907767201</v>
      </c>
      <c r="AD192" s="36"/>
      <c r="AE192" s="36"/>
      <c r="AF192">
        <v>1.63</v>
      </c>
      <c r="AG192">
        <v>2.31</v>
      </c>
      <c r="AH192" s="41"/>
      <c r="AI192" s="36"/>
      <c r="AJ192" t="s">
        <v>72</v>
      </c>
      <c r="AK192" s="35"/>
      <c r="AL192" s="35"/>
    </row>
    <row r="193" spans="1:38" s="35" customFormat="1" ht="15" x14ac:dyDescent="0.25">
      <c r="A193">
        <v>1.61</v>
      </c>
      <c r="B193">
        <v>4.04</v>
      </c>
      <c r="C193">
        <v>6.22</v>
      </c>
      <c r="D193" s="20">
        <f t="shared" si="41"/>
        <v>2.941446907767209E-2</v>
      </c>
      <c r="E193" s="17">
        <f>IF(OR($A193="",$B193="",$C193=""),"",A193*'MPTO_working_3-way'!$I192)</f>
        <v>1.6573572952150522</v>
      </c>
      <c r="F193" s="21">
        <f>IF(OR($A193="",$B193="",$C193=""),"",B193*'MPTO_working_3-way'!$I192)</f>
        <v>4.1588344550737952</v>
      </c>
      <c r="G193" s="22">
        <f>IF(OR($A193="",$B193="",$C193=""),"",C193*'MPTO_working_3-way'!$I192)</f>
        <v>6.4029579976631199</v>
      </c>
      <c r="H193" s="17">
        <f>IF(OR($A193="",$B193="",$C193=""),"",'MPTO_working_3-way'!E192)</f>
        <v>1.6358227130470862</v>
      </c>
      <c r="I193" s="21">
        <f>IF(OR($A193="",$B193="",$C193=""),"",'MPTO_working_3-way'!F192)</f>
        <v>4.2066308967714763</v>
      </c>
      <c r="J193" s="22">
        <f>IF(OR($A193="",$B193="",$C193=""),"",'MPTO_working_3-way'!G192)</f>
        <v>6.6239693921924427</v>
      </c>
      <c r="K193" s="17">
        <f>IF(OR($A193="",$B193="",$C193=""),"",'OddsRatio_working_3-way'!H192)</f>
        <v>1.6433218048268234</v>
      </c>
      <c r="L193" s="21">
        <f>IF(OR($A193="",$B193="",$C193=""),"",'OddsRatio_working_3-way'!I192)</f>
        <v>4.2060627650385953</v>
      </c>
      <c r="M193" s="22">
        <f>IF(OR($A193="",$B193="",$C193=""),"",'OddsRatio_working_3-way'!J192)</f>
        <v>6.5051472478623253</v>
      </c>
      <c r="N193" s="23">
        <f t="shared" si="54"/>
        <v>60.337019837973074</v>
      </c>
      <c r="O193" s="24">
        <f t="shared" si="55"/>
        <v>24.045198499786302</v>
      </c>
      <c r="P193" s="24">
        <f t="shared" si="56"/>
        <v>15.61778166224062</v>
      </c>
      <c r="Q193" t="s">
        <v>221</v>
      </c>
      <c r="R193" t="s">
        <v>212</v>
      </c>
      <c r="S193" t="s">
        <v>445</v>
      </c>
      <c r="T193" s="35">
        <v>100</v>
      </c>
      <c r="U193" s="35">
        <f t="shared" si="57"/>
        <v>41.860465116279073</v>
      </c>
      <c r="V193" s="35">
        <f t="shared" si="58"/>
        <v>75.728155339805824</v>
      </c>
      <c r="W193" s="35">
        <f t="shared" si="59"/>
        <v>79.879275653923543</v>
      </c>
      <c r="X193" s="35">
        <f t="shared" si="60"/>
        <v>44.392569006270634</v>
      </c>
      <c r="Y193" s="35">
        <f t="shared" si="61"/>
        <v>78.260259229797384</v>
      </c>
      <c r="Z193" s="35">
        <f t="shared" si="62"/>
        <v>82.411379543915103</v>
      </c>
      <c r="AA193" s="35">
        <f t="shared" si="63"/>
        <v>-2.5321038899915607</v>
      </c>
      <c r="AB193" s="35">
        <f t="shared" si="64"/>
        <v>-2.5321038899915607</v>
      </c>
      <c r="AC193" s="35">
        <f t="shared" si="65"/>
        <v>-2.5321038899915607</v>
      </c>
      <c r="AD193" s="36"/>
      <c r="AE193" s="36"/>
      <c r="AF193">
        <v>2.0699999999999998</v>
      </c>
      <c r="AG193">
        <v>1.81</v>
      </c>
      <c r="AH193" s="41"/>
      <c r="AI193" s="36"/>
      <c r="AJ193" t="s">
        <v>377</v>
      </c>
    </row>
    <row r="194" spans="1:38" s="35" customFormat="1" ht="15" x14ac:dyDescent="0.25">
      <c r="A194">
        <v>1.72</v>
      </c>
      <c r="B194">
        <v>4.12</v>
      </c>
      <c r="C194">
        <v>4.97</v>
      </c>
      <c r="D194" s="20">
        <f t="shared" si="41"/>
        <v>2.532103889991566E-2</v>
      </c>
      <c r="E194" s="17">
        <f>IF(OR($A194="",$B194="",$C194=""),"",A194*'MPTO_working_3-way'!$I193)</f>
        <v>1.763552186907855</v>
      </c>
      <c r="F194" s="21">
        <f>IF(OR($A194="",$B194="",$C194=""),"",B194*'MPTO_working_3-way'!$I193)</f>
        <v>4.2243226802676528</v>
      </c>
      <c r="G194" s="22">
        <f>IF(OR($A194="",$B194="",$C194=""),"",C194*'MPTO_working_3-way'!$I193)</f>
        <v>5.0958455633325803</v>
      </c>
      <c r="H194" s="17">
        <f>IF(OR($A194="",$B194="",$C194=""),"",'MPTO_working_3-way'!E193)</f>
        <v>1.7453377587623178</v>
      </c>
      <c r="I194" s="21">
        <f>IF(OR($A194="",$B194="",$C194=""),"",'MPTO_working_3-way'!F193)</f>
        <v>4.2684314014458131</v>
      </c>
      <c r="J194" s="22">
        <f>IF(OR($A194="",$B194="",$C194=""),"",'MPTO_working_3-way'!G193)</f>
        <v>5.1876126800229079</v>
      </c>
      <c r="K194" s="17">
        <f>IF(OR($A194="",$B194="",$C194=""),"",'OddsRatio_working_3-way'!H193)</f>
        <v>1.7518712034520556</v>
      </c>
      <c r="L194" s="21">
        <f>IF(OR($A194="",$B194="",$C194=""),"",'OddsRatio_working_3-way'!I193)</f>
        <v>4.2581085482922392</v>
      </c>
      <c r="M194" s="22">
        <f>IF(OR($A194="",$B194="",$C194=""),"",'OddsRatio_working_3-way'!J193)</f>
        <v>5.1457342745898043</v>
      </c>
      <c r="N194" s="23">
        <f t="shared" si="54"/>
        <v>56.703737344646534</v>
      </c>
      <c r="O194" s="24">
        <f t="shared" si="55"/>
        <v>23.672434037085445</v>
      </c>
      <c r="P194" s="24">
        <f t="shared" si="56"/>
        <v>19.623828618268018</v>
      </c>
      <c r="Q194" t="s">
        <v>328</v>
      </c>
      <c r="R194" t="s">
        <v>332</v>
      </c>
      <c r="S194" t="s">
        <v>445</v>
      </c>
      <c r="T194" s="35">
        <v>100</v>
      </c>
      <c r="U194" s="35">
        <f t="shared" si="57"/>
        <v>37.888198757763973</v>
      </c>
      <c r="V194" s="35">
        <f t="shared" si="58"/>
        <v>76.30331753554502</v>
      </c>
      <c r="W194" s="35">
        <f t="shared" si="59"/>
        <v>83.164983164983155</v>
      </c>
      <c r="X194" s="35">
        <f t="shared" si="60"/>
        <v>40.531699299471811</v>
      </c>
      <c r="Y194" s="35">
        <f t="shared" si="61"/>
        <v>78.946818077252857</v>
      </c>
      <c r="Z194" s="35">
        <f t="shared" si="62"/>
        <v>85.808483706690993</v>
      </c>
      <c r="AA194" s="35">
        <f t="shared" si="63"/>
        <v>-2.6435005417078372</v>
      </c>
      <c r="AB194" s="35">
        <f t="shared" si="64"/>
        <v>-2.6435005417078372</v>
      </c>
      <c r="AC194" s="35">
        <f t="shared" si="65"/>
        <v>-2.6435005417078372</v>
      </c>
      <c r="AD194" s="36"/>
      <c r="AE194" s="36"/>
      <c r="AF194">
        <v>1.8</v>
      </c>
      <c r="AG194">
        <v>2.11</v>
      </c>
      <c r="AH194" s="41"/>
      <c r="AI194" s="36"/>
      <c r="AJ194" t="s">
        <v>382</v>
      </c>
    </row>
    <row r="195" spans="1:38" ht="15" x14ac:dyDescent="0.25">
      <c r="A195">
        <v>1.61</v>
      </c>
      <c r="B195">
        <v>4.22</v>
      </c>
      <c r="C195">
        <v>5.94</v>
      </c>
      <c r="D195" s="20">
        <f t="shared" si="41"/>
        <v>2.6435005417078328E-2</v>
      </c>
      <c r="E195" s="17">
        <f>IF(OR($A195="",$B195="",$C195=""),"",A195*'MPTO_working_3-way'!$I194)</f>
        <v>1.6525603587214963</v>
      </c>
      <c r="F195" s="21">
        <f>IF(OR($A195="",$B195="",$C195=""),"",B195*'MPTO_working_3-way'!$I194)</f>
        <v>4.3315557228600703</v>
      </c>
      <c r="G195" s="22">
        <f>IF(OR($A195="",$B195="",$C195=""),"",C195*'MPTO_working_3-way'!$I194)</f>
        <v>6.0970239321774455</v>
      </c>
      <c r="H195" s="17">
        <f>IF(OR($A195="",$B195="",$C195=""),"",'MPTO_working_3-way'!E194)</f>
        <v>1.633169425534577</v>
      </c>
      <c r="I195" s="21">
        <f>IF(OR($A195="",$B195="",$C195=""),"",'MPTO_working_3-way'!F194)</f>
        <v>4.3829822511014953</v>
      </c>
      <c r="J195" s="22">
        <f>IF(OR($A195="",$B195="",$C195=""),"",'MPTO_working_3-way'!G194)</f>
        <v>6.2680794965848587</v>
      </c>
      <c r="K195" s="17">
        <f>IF(OR($A195="",$B195="",$C195=""),"",'OddsRatio_working_3-way'!H194)</f>
        <v>1.6398686509975098</v>
      </c>
      <c r="L195" s="21">
        <f>IF(OR($A195="",$B195="",$C195=""),"",'OddsRatio_working_3-way'!I194)</f>
        <v>4.3776673052655406</v>
      </c>
      <c r="M195" s="22">
        <f>IF(OR($A195="",$B195="",$C195=""),"",'OddsRatio_working_3-way'!J194)</f>
        <v>6.1818871080781914</v>
      </c>
      <c r="N195" s="23">
        <f t="shared" si="54"/>
        <v>60.51216191423412</v>
      </c>
      <c r="O195" s="24">
        <f t="shared" si="55"/>
        <v>23.086393526520606</v>
      </c>
      <c r="P195" s="24">
        <f t="shared" si="56"/>
        <v>16.401444559245277</v>
      </c>
      <c r="Q195" t="s">
        <v>330</v>
      </c>
      <c r="R195" t="s">
        <v>268</v>
      </c>
      <c r="S195" t="s">
        <v>445</v>
      </c>
      <c r="T195" s="35">
        <v>100</v>
      </c>
      <c r="U195" s="35">
        <f t="shared" si="57"/>
        <v>88.009592326139085</v>
      </c>
      <c r="V195" s="35">
        <f t="shared" si="58"/>
        <v>81.412639405204473</v>
      </c>
      <c r="W195" s="35">
        <f t="shared" si="59"/>
        <v>28.057553956834536</v>
      </c>
      <c r="X195" s="35">
        <f t="shared" si="60"/>
        <v>90.529806637961016</v>
      </c>
      <c r="Y195" s="35">
        <f t="shared" si="61"/>
        <v>83.93285371702639</v>
      </c>
      <c r="Z195" s="35">
        <f t="shared" si="62"/>
        <v>30.577768268656452</v>
      </c>
      <c r="AA195" s="35">
        <f t="shared" si="63"/>
        <v>-2.5202143118219311</v>
      </c>
      <c r="AB195" s="35">
        <f t="shared" si="64"/>
        <v>-2.5202143118219169</v>
      </c>
      <c r="AC195" s="35">
        <f t="shared" si="65"/>
        <v>-2.5202143118219169</v>
      </c>
      <c r="AD195" s="36"/>
      <c r="AE195" s="36"/>
      <c r="AF195">
        <v>1.8</v>
      </c>
      <c r="AG195">
        <v>2.12</v>
      </c>
      <c r="AH195" s="41"/>
      <c r="AI195" s="36"/>
      <c r="AJ195" t="s">
        <v>382</v>
      </c>
      <c r="AK195" s="35"/>
      <c r="AL195" s="35"/>
    </row>
    <row r="196" spans="1:38" s="35" customFormat="1" ht="15" x14ac:dyDescent="0.25">
      <c r="A196">
        <v>8.34</v>
      </c>
      <c r="B196">
        <v>5.38</v>
      </c>
      <c r="C196">
        <v>1.39</v>
      </c>
      <c r="D196" s="20">
        <f t="shared" ref="D196:D197" si="66">IF(OR($A196="",$B196="",$C196=""),"",(1/A196)+(1/B196)+(1/C196)-1)</f>
        <v>2.5202143118219222E-2</v>
      </c>
      <c r="E196" s="17">
        <f>IF(OR($A196="",$B196="",$C196=""),"",A196*'MPTO_working_3-way'!$I195)</f>
        <v>8.5501858736059475</v>
      </c>
      <c r="F196" s="21">
        <f>IF(OR($A196="",$B196="",$C196=""),"",B196*'MPTO_working_3-way'!$I195)</f>
        <v>5.5155875299760195</v>
      </c>
      <c r="G196" s="22">
        <f>IF(OR($A196="",$B196="",$C196=""),"",C196*'MPTO_working_3-way'!$I195)</f>
        <v>1.4250309789343245</v>
      </c>
      <c r="H196" s="17">
        <f>IF(OR($A196="",$B196="",$C196=""),"",'MPTO_working_3-way'!E195)</f>
        <v>8.9683394184899949</v>
      </c>
      <c r="I196" s="21">
        <f>IF(OR($A196="",$B196="",$C196=""),"",'MPTO_working_3-way'!F195)</f>
        <v>5.6346633625236517</v>
      </c>
      <c r="J196" s="22">
        <f>IF(OR($A196="",$B196="",$C196=""),"",'MPTO_working_3-way'!G195)</f>
        <v>1.4064227890317753</v>
      </c>
      <c r="K196" s="17">
        <f>IF(OR($A196="",$B196="",$C196=""),"",'OddsRatio_working_3-way'!H195)</f>
        <v>8.7567896249225168</v>
      </c>
      <c r="L196" s="21">
        <f>IF(OR($A196="",$B196="",$C196=""),"",'OddsRatio_working_3-way'!I195)</f>
        <v>5.6287109750900033</v>
      </c>
      <c r="M196" s="22">
        <f>IF(OR($A196="",$B196="",$C196=""),"",'OddsRatio_working_3-way'!J195)</f>
        <v>1.4121454977819863</v>
      </c>
      <c r="N196" s="23">
        <f t="shared" si="54"/>
        <v>11.695652173913045</v>
      </c>
      <c r="O196" s="24">
        <f t="shared" si="55"/>
        <v>18.130434782608695</v>
      </c>
      <c r="P196" s="24">
        <f t="shared" si="56"/>
        <v>70.173913043478265</v>
      </c>
      <c r="Q196" t="s">
        <v>368</v>
      </c>
      <c r="R196" t="s">
        <v>337</v>
      </c>
      <c r="S196" t="s">
        <v>445</v>
      </c>
      <c r="T196" s="35">
        <v>100</v>
      </c>
      <c r="U196" s="35">
        <f t="shared" si="57"/>
        <v>69.040247678018574</v>
      </c>
      <c r="V196" s="35">
        <f t="shared" si="58"/>
        <v>72.826086956521735</v>
      </c>
      <c r="W196" s="35">
        <f t="shared" si="59"/>
        <v>55.947136563876647</v>
      </c>
      <c r="X196" s="35">
        <f t="shared" si="60"/>
        <v>71.226776479601611</v>
      </c>
      <c r="Y196" s="35">
        <f t="shared" si="61"/>
        <v>75.012615758104772</v>
      </c>
      <c r="Z196" s="35">
        <f t="shared" si="62"/>
        <v>58.133665365459684</v>
      </c>
      <c r="AA196" s="35">
        <f t="shared" si="63"/>
        <v>-2.1865288015830373</v>
      </c>
      <c r="AB196" s="35">
        <f t="shared" si="64"/>
        <v>-2.1865288015830373</v>
      </c>
      <c r="AC196" s="35">
        <f t="shared" si="65"/>
        <v>-2.1865288015830373</v>
      </c>
      <c r="AD196" s="36"/>
      <c r="AE196" s="36"/>
      <c r="AF196">
        <v>1.6</v>
      </c>
      <c r="AG196">
        <v>2.4900000000000002</v>
      </c>
      <c r="AH196" s="41"/>
      <c r="AI196" s="36"/>
      <c r="AJ196" t="s">
        <v>382</v>
      </c>
    </row>
    <row r="197" spans="1:38" ht="15" x14ac:dyDescent="0.25">
      <c r="A197">
        <v>3.23</v>
      </c>
      <c r="B197">
        <v>3.68</v>
      </c>
      <c r="C197">
        <v>2.27</v>
      </c>
      <c r="D197" s="20">
        <f t="shared" si="66"/>
        <v>2.186528801583032E-2</v>
      </c>
      <c r="E197" s="17">
        <f>IF(OR($A197="",$B197="",$C197=""),"",A197*'MPTO_working_3-way'!$I196)</f>
        <v>3.300624880291132</v>
      </c>
      <c r="F197" s="21">
        <f>IF(OR($A197="",$B197="",$C197=""),"",B197*'MPTO_working_3-way'!$I196)</f>
        <v>3.7604642598982556</v>
      </c>
      <c r="G197" s="22">
        <f>IF(OR($A197="",$B197="",$C197=""),"",C197*'MPTO_working_3-way'!$I196)</f>
        <v>2.319634203795935</v>
      </c>
      <c r="H197" s="17">
        <f>IF(OR($A197="",$B197="",$C197=""),"",'MPTO_working_3-way'!E196)</f>
        <v>3.3078727045934038</v>
      </c>
      <c r="I197" s="21">
        <f>IF(OR($A197="",$B197="",$C197=""),"",'MPTO_working_3-way'!F196)</f>
        <v>3.7814231380552519</v>
      </c>
      <c r="J197" s="22">
        <f>IF(OR($A197="",$B197="",$C197=""),"",'MPTO_working_3-way'!G196)</f>
        <v>2.3081883638841441</v>
      </c>
      <c r="K197" s="17">
        <f>IF(OR($A197="",$B197="",$C197=""),"",'OddsRatio_working_3-way'!H196)</f>
        <v>3.3057326615115041</v>
      </c>
      <c r="L197" s="21">
        <f>IF(OR($A197="",$B197="",$C197=""),"",'OddsRatio_working_3-way'!I196)</f>
        <v>3.7710150371528397</v>
      </c>
      <c r="M197" s="22">
        <f>IF(OR($A197="",$B197="",$C197=""),"",'OddsRatio_working_3-way'!J196)</f>
        <v>2.3131302601433235</v>
      </c>
      <c r="N197" s="23">
        <f t="shared" si="54"/>
        <v>30.297293278350217</v>
      </c>
      <c r="O197" s="24">
        <f t="shared" si="55"/>
        <v>26.592461219856308</v>
      </c>
      <c r="P197" s="24">
        <f t="shared" si="56"/>
        <v>43.110245501793479</v>
      </c>
      <c r="Q197" t="s">
        <v>204</v>
      </c>
      <c r="R197" t="s">
        <v>403</v>
      </c>
      <c r="S197" t="s">
        <v>446</v>
      </c>
      <c r="T197" s="35">
        <v>100</v>
      </c>
      <c r="U197" s="35" t="e">
        <f t="shared" si="57"/>
        <v>#DIV/0!</v>
      </c>
      <c r="V197" s="35" t="e">
        <f t="shared" si="58"/>
        <v>#DIV/0!</v>
      </c>
      <c r="W197" s="35" t="e">
        <f t="shared" si="59"/>
        <v>#DIV/0!</v>
      </c>
      <c r="X197" s="35" t="e">
        <f t="shared" si="60"/>
        <v>#DIV/0!</v>
      </c>
      <c r="Y197" s="35" t="e">
        <f t="shared" si="61"/>
        <v>#DIV/0!</v>
      </c>
      <c r="Z197" s="35" t="e">
        <f t="shared" si="62"/>
        <v>#DIV/0!</v>
      </c>
      <c r="AA197" s="35" t="e">
        <f t="shared" si="63"/>
        <v>#DIV/0!</v>
      </c>
      <c r="AB197" s="35" t="e">
        <f t="shared" si="64"/>
        <v>#DIV/0!</v>
      </c>
      <c r="AC197" s="35" t="e">
        <f t="shared" si="65"/>
        <v>#DIV/0!</v>
      </c>
      <c r="AD197" s="36"/>
      <c r="AE197" s="36"/>
      <c r="AF197">
        <v>1.85</v>
      </c>
      <c r="AG197">
        <v>2.06</v>
      </c>
      <c r="AH197" s="41"/>
      <c r="AI197" s="36"/>
      <c r="AJ197" t="s">
        <v>379</v>
      </c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67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7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7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2022-04-26T17:29:20Z</dcterms:modified>
</cp:coreProperties>
</file>