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T420" i="8" l="1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D420" i="8"/>
  <c r="E420" i="8"/>
  <c r="F420" i="8"/>
  <c r="G420" i="8"/>
  <c r="H420" i="8"/>
  <c r="I420" i="8"/>
  <c r="J420" i="8"/>
  <c r="K420" i="8"/>
  <c r="L420" i="8"/>
  <c r="M420" i="8"/>
  <c r="O420" i="8"/>
  <c r="P420" i="8"/>
  <c r="Q420" i="8"/>
  <c r="R420" i="8"/>
  <c r="S420" i="8"/>
  <c r="D421" i="8"/>
  <c r="E421" i="8"/>
  <c r="F421" i="8"/>
  <c r="G421" i="8"/>
  <c r="H421" i="8"/>
  <c r="I421" i="8"/>
  <c r="J421" i="8"/>
  <c r="K421" i="8"/>
  <c r="L421" i="8"/>
  <c r="M421" i="8"/>
  <c r="O421" i="8"/>
  <c r="P421" i="8"/>
  <c r="Q421" i="8"/>
  <c r="S421" i="8" s="1"/>
  <c r="R421" i="8"/>
  <c r="D422" i="8"/>
  <c r="E422" i="8"/>
  <c r="F422" i="8"/>
  <c r="G422" i="8"/>
  <c r="H422" i="8"/>
  <c r="I422" i="8"/>
  <c r="J422" i="8"/>
  <c r="K422" i="8"/>
  <c r="L422" i="8"/>
  <c r="M422" i="8"/>
  <c r="O422" i="8"/>
  <c r="P422" i="8"/>
  <c r="Q422" i="8"/>
  <c r="S422" i="8" s="1"/>
  <c r="R422" i="8"/>
  <c r="D423" i="8"/>
  <c r="E423" i="8"/>
  <c r="F423" i="8"/>
  <c r="G423" i="8"/>
  <c r="H423" i="8"/>
  <c r="I423" i="8"/>
  <c r="J423" i="8"/>
  <c r="K423" i="8"/>
  <c r="L423" i="8"/>
  <c r="M423" i="8"/>
  <c r="O423" i="8"/>
  <c r="S423" i="8" s="1"/>
  <c r="P423" i="8"/>
  <c r="Q423" i="8"/>
  <c r="R423" i="8"/>
  <c r="D424" i="8"/>
  <c r="E424" i="8"/>
  <c r="F424" i="8"/>
  <c r="G424" i="8"/>
  <c r="H424" i="8"/>
  <c r="I424" i="8"/>
  <c r="J424" i="8"/>
  <c r="K424" i="8"/>
  <c r="L424" i="8"/>
  <c r="M424" i="8"/>
  <c r="O424" i="8"/>
  <c r="P424" i="8"/>
  <c r="Q424" i="8"/>
  <c r="S424" i="8" s="1"/>
  <c r="R424" i="8"/>
  <c r="D425" i="8"/>
  <c r="L425" i="8" s="1"/>
  <c r="E425" i="8"/>
  <c r="F425" i="8"/>
  <c r="G425" i="8"/>
  <c r="H425" i="8"/>
  <c r="I425" i="8"/>
  <c r="J425" i="8"/>
  <c r="K425" i="8"/>
  <c r="M425" i="8"/>
  <c r="O425" i="8"/>
  <c r="P425" i="8"/>
  <c r="Q425" i="8"/>
  <c r="S425" i="8" s="1"/>
  <c r="R425" i="8"/>
  <c r="D426" i="8"/>
  <c r="E426" i="8"/>
  <c r="M426" i="8" s="1"/>
  <c r="F426" i="8"/>
  <c r="G426" i="8"/>
  <c r="H426" i="8"/>
  <c r="I426" i="8"/>
  <c r="J426" i="8"/>
  <c r="K426" i="8"/>
  <c r="L426" i="8"/>
  <c r="O426" i="8"/>
  <c r="P426" i="8"/>
  <c r="Q426" i="8"/>
  <c r="R426" i="8"/>
  <c r="S426" i="8"/>
  <c r="D427" i="8"/>
  <c r="E427" i="8"/>
  <c r="F427" i="8"/>
  <c r="G427" i="8"/>
  <c r="H427" i="8"/>
  <c r="I427" i="8"/>
  <c r="J427" i="8"/>
  <c r="K427" i="8"/>
  <c r="L427" i="8"/>
  <c r="M427" i="8"/>
  <c r="O427" i="8"/>
  <c r="P427" i="8"/>
  <c r="Q427" i="8"/>
  <c r="R427" i="8"/>
  <c r="S427" i="8"/>
  <c r="D428" i="8"/>
  <c r="E428" i="8"/>
  <c r="F428" i="8"/>
  <c r="G428" i="8"/>
  <c r="H428" i="8"/>
  <c r="I428" i="8"/>
  <c r="J428" i="8"/>
  <c r="K428" i="8"/>
  <c r="L428" i="8"/>
  <c r="M428" i="8"/>
  <c r="O428" i="8"/>
  <c r="P428" i="8"/>
  <c r="Q428" i="8"/>
  <c r="S428" i="8" s="1"/>
  <c r="R428" i="8"/>
  <c r="D429" i="8"/>
  <c r="L429" i="8" s="1"/>
  <c r="E429" i="8"/>
  <c r="F429" i="8"/>
  <c r="G429" i="8"/>
  <c r="H429" i="8"/>
  <c r="I429" i="8"/>
  <c r="J429" i="8"/>
  <c r="K429" i="8"/>
  <c r="M429" i="8"/>
  <c r="O429" i="8"/>
  <c r="P429" i="8"/>
  <c r="Q429" i="8"/>
  <c r="S429" i="8" s="1"/>
  <c r="R429" i="8"/>
  <c r="D430" i="8"/>
  <c r="E430" i="8"/>
  <c r="M430" i="8" s="1"/>
  <c r="F430" i="8"/>
  <c r="G430" i="8"/>
  <c r="H430" i="8"/>
  <c r="I430" i="8"/>
  <c r="J430" i="8"/>
  <c r="K430" i="8"/>
  <c r="L430" i="8"/>
  <c r="O430" i="8"/>
  <c r="P430" i="8"/>
  <c r="Q430" i="8"/>
  <c r="R430" i="8"/>
  <c r="S430" i="8"/>
  <c r="D431" i="8"/>
  <c r="E431" i="8"/>
  <c r="F431" i="8"/>
  <c r="G431" i="8"/>
  <c r="H431" i="8"/>
  <c r="I431" i="8"/>
  <c r="J431" i="8"/>
  <c r="K431" i="8"/>
  <c r="L431" i="8"/>
  <c r="M431" i="8"/>
  <c r="O431" i="8"/>
  <c r="P431" i="8"/>
  <c r="Q431" i="8"/>
  <c r="R431" i="8"/>
  <c r="S431" i="8"/>
  <c r="D432" i="8"/>
  <c r="E432" i="8"/>
  <c r="F432" i="8"/>
  <c r="G432" i="8"/>
  <c r="H432" i="8"/>
  <c r="I432" i="8"/>
  <c r="J432" i="8"/>
  <c r="K432" i="8"/>
  <c r="L432" i="8"/>
  <c r="M432" i="8"/>
  <c r="O432" i="8"/>
  <c r="P432" i="8"/>
  <c r="Q432" i="8"/>
  <c r="S432" i="8" s="1"/>
  <c r="R432" i="8"/>
  <c r="D433" i="8"/>
  <c r="L433" i="8" s="1"/>
  <c r="E433" i="8"/>
  <c r="F433" i="8"/>
  <c r="G433" i="8"/>
  <c r="H433" i="8"/>
  <c r="I433" i="8"/>
  <c r="J433" i="8"/>
  <c r="K433" i="8"/>
  <c r="M433" i="8"/>
  <c r="O433" i="8"/>
  <c r="P433" i="8"/>
  <c r="Q433" i="8"/>
  <c r="S433" i="8" s="1"/>
  <c r="R433" i="8"/>
  <c r="D434" i="8"/>
  <c r="E434" i="8"/>
  <c r="M434" i="8" s="1"/>
  <c r="F434" i="8"/>
  <c r="G434" i="8"/>
  <c r="H434" i="8"/>
  <c r="I434" i="8"/>
  <c r="J434" i="8"/>
  <c r="K434" i="8"/>
  <c r="L434" i="8"/>
  <c r="O434" i="8"/>
  <c r="P434" i="8"/>
  <c r="Q434" i="8"/>
  <c r="R434" i="8"/>
  <c r="S434" i="8"/>
  <c r="D435" i="8"/>
  <c r="E435" i="8"/>
  <c r="F435" i="8"/>
  <c r="G435" i="8"/>
  <c r="H435" i="8"/>
  <c r="I435" i="8"/>
  <c r="J435" i="8"/>
  <c r="K435" i="8"/>
  <c r="L435" i="8"/>
  <c r="M435" i="8"/>
  <c r="O435" i="8"/>
  <c r="P435" i="8"/>
  <c r="Q435" i="8"/>
  <c r="R435" i="8"/>
  <c r="S435" i="8"/>
  <c r="D436" i="8"/>
  <c r="E436" i="8"/>
  <c r="F436" i="8"/>
  <c r="G436" i="8"/>
  <c r="H436" i="8"/>
  <c r="I436" i="8"/>
  <c r="J436" i="8"/>
  <c r="K436" i="8"/>
  <c r="L436" i="8"/>
  <c r="M436" i="8"/>
  <c r="O436" i="8"/>
  <c r="P436" i="8"/>
  <c r="Q436" i="8"/>
  <c r="S436" i="8" s="1"/>
  <c r="R436" i="8"/>
  <c r="D437" i="8"/>
  <c r="L437" i="8" s="1"/>
  <c r="E437" i="8"/>
  <c r="F437" i="8"/>
  <c r="G437" i="8"/>
  <c r="H437" i="8"/>
  <c r="I437" i="8"/>
  <c r="J437" i="8"/>
  <c r="K437" i="8"/>
  <c r="M437" i="8"/>
  <c r="O437" i="8"/>
  <c r="P437" i="8"/>
  <c r="Q437" i="8"/>
  <c r="S437" i="8" s="1"/>
  <c r="R437" i="8"/>
  <c r="D438" i="8"/>
  <c r="E438" i="8"/>
  <c r="M438" i="8" s="1"/>
  <c r="F438" i="8"/>
  <c r="G438" i="8"/>
  <c r="H438" i="8"/>
  <c r="I438" i="8"/>
  <c r="J438" i="8"/>
  <c r="K438" i="8"/>
  <c r="L438" i="8"/>
  <c r="O438" i="8"/>
  <c r="P438" i="8"/>
  <c r="Q438" i="8"/>
  <c r="R438" i="8"/>
  <c r="S438" i="8"/>
  <c r="D439" i="8"/>
  <c r="E439" i="8"/>
  <c r="F439" i="8"/>
  <c r="G439" i="8"/>
  <c r="H439" i="8"/>
  <c r="I439" i="8"/>
  <c r="J439" i="8"/>
  <c r="K439" i="8"/>
  <c r="L439" i="8"/>
  <c r="M439" i="8"/>
  <c r="O439" i="8"/>
  <c r="P439" i="8"/>
  <c r="Q439" i="8"/>
  <c r="R439" i="8"/>
  <c r="S439" i="8"/>
  <c r="D440" i="8"/>
  <c r="E440" i="8"/>
  <c r="F440" i="8"/>
  <c r="G440" i="8"/>
  <c r="H440" i="8"/>
  <c r="I440" i="8"/>
  <c r="J440" i="8"/>
  <c r="K440" i="8"/>
  <c r="L440" i="8"/>
  <c r="M440" i="8"/>
  <c r="O440" i="8"/>
  <c r="P440" i="8"/>
  <c r="Q440" i="8"/>
  <c r="S440" i="8" s="1"/>
  <c r="R440" i="8"/>
  <c r="D441" i="8"/>
  <c r="L441" i="8" s="1"/>
  <c r="E441" i="8"/>
  <c r="F441" i="8"/>
  <c r="G441" i="8"/>
  <c r="H441" i="8"/>
  <c r="I441" i="8"/>
  <c r="J441" i="8"/>
  <c r="K441" i="8"/>
  <c r="M441" i="8"/>
  <c r="O441" i="8"/>
  <c r="P441" i="8"/>
  <c r="Q441" i="8"/>
  <c r="S441" i="8" s="1"/>
  <c r="R441" i="8"/>
  <c r="D442" i="8"/>
  <c r="E442" i="8"/>
  <c r="M442" i="8" s="1"/>
  <c r="F442" i="8"/>
  <c r="G442" i="8"/>
  <c r="H442" i="8"/>
  <c r="I442" i="8"/>
  <c r="J442" i="8"/>
  <c r="K442" i="8"/>
  <c r="L442" i="8"/>
  <c r="O442" i="8"/>
  <c r="P442" i="8"/>
  <c r="Q442" i="8"/>
  <c r="R442" i="8"/>
  <c r="S442" i="8"/>
  <c r="D443" i="8"/>
  <c r="E443" i="8"/>
  <c r="F443" i="8"/>
  <c r="G443" i="8"/>
  <c r="H443" i="8"/>
  <c r="I443" i="8"/>
  <c r="J443" i="8"/>
  <c r="K443" i="8"/>
  <c r="L443" i="8"/>
  <c r="M443" i="8"/>
  <c r="O443" i="8"/>
  <c r="S443" i="8" s="1"/>
  <c r="P443" i="8"/>
  <c r="Q443" i="8"/>
  <c r="R443" i="8"/>
  <c r="D444" i="8"/>
  <c r="E444" i="8"/>
  <c r="F444" i="8"/>
  <c r="G444" i="8"/>
  <c r="H444" i="8"/>
  <c r="I444" i="8"/>
  <c r="J444" i="8"/>
  <c r="K444" i="8"/>
  <c r="L444" i="8"/>
  <c r="M444" i="8"/>
  <c r="O444" i="8"/>
  <c r="P444" i="8"/>
  <c r="Q444" i="8"/>
  <c r="S444" i="8" s="1"/>
  <c r="R444" i="8"/>
  <c r="D445" i="8"/>
  <c r="L445" i="8" s="1"/>
  <c r="E445" i="8"/>
  <c r="F445" i="8"/>
  <c r="G445" i="8"/>
  <c r="H445" i="8"/>
  <c r="I445" i="8"/>
  <c r="J445" i="8"/>
  <c r="K445" i="8"/>
  <c r="M445" i="8"/>
  <c r="O445" i="8"/>
  <c r="P445" i="8"/>
  <c r="Q445" i="8"/>
  <c r="S445" i="8" s="1"/>
  <c r="R445" i="8"/>
  <c r="D446" i="8"/>
  <c r="E446" i="8"/>
  <c r="M446" i="8" s="1"/>
  <c r="F446" i="8"/>
  <c r="G446" i="8"/>
  <c r="H446" i="8"/>
  <c r="I446" i="8"/>
  <c r="J446" i="8"/>
  <c r="K446" i="8"/>
  <c r="L446" i="8"/>
  <c r="O446" i="8"/>
  <c r="P446" i="8"/>
  <c r="Q446" i="8"/>
  <c r="R446" i="8"/>
  <c r="S446" i="8"/>
  <c r="D447" i="8"/>
  <c r="E447" i="8"/>
  <c r="F447" i="8"/>
  <c r="G447" i="8"/>
  <c r="H447" i="8"/>
  <c r="I447" i="8"/>
  <c r="J447" i="8"/>
  <c r="K447" i="8"/>
  <c r="L447" i="8"/>
  <c r="M447" i="8"/>
  <c r="O447" i="8"/>
  <c r="P447" i="8"/>
  <c r="Q447" i="8"/>
  <c r="R447" i="8"/>
  <c r="S447" i="8"/>
  <c r="D448" i="8"/>
  <c r="E448" i="8"/>
  <c r="F448" i="8"/>
  <c r="G448" i="8"/>
  <c r="H448" i="8"/>
  <c r="I448" i="8"/>
  <c r="J448" i="8"/>
  <c r="K448" i="8"/>
  <c r="L448" i="8"/>
  <c r="M448" i="8"/>
  <c r="O448" i="8"/>
  <c r="P448" i="8"/>
  <c r="Q448" i="8"/>
  <c r="S448" i="8" s="1"/>
  <c r="R448" i="8"/>
  <c r="D449" i="8"/>
  <c r="L449" i="8" s="1"/>
  <c r="E449" i="8"/>
  <c r="F449" i="8"/>
  <c r="G449" i="8"/>
  <c r="H449" i="8"/>
  <c r="I449" i="8"/>
  <c r="J449" i="8"/>
  <c r="K449" i="8"/>
  <c r="M449" i="8"/>
  <c r="O449" i="8"/>
  <c r="P449" i="8"/>
  <c r="Q449" i="8"/>
  <c r="S449" i="8" s="1"/>
  <c r="R449" i="8"/>
  <c r="D450" i="8"/>
  <c r="E450" i="8"/>
  <c r="M450" i="8" s="1"/>
  <c r="F450" i="8"/>
  <c r="G450" i="8"/>
  <c r="H450" i="8"/>
  <c r="I450" i="8"/>
  <c r="J450" i="8"/>
  <c r="K450" i="8"/>
  <c r="L450" i="8"/>
  <c r="O450" i="8"/>
  <c r="P450" i="8"/>
  <c r="Q450" i="8"/>
  <c r="R450" i="8"/>
  <c r="S450" i="8"/>
  <c r="D451" i="8"/>
  <c r="E451" i="8"/>
  <c r="F451" i="8"/>
  <c r="G451" i="8"/>
  <c r="H451" i="8"/>
  <c r="I451" i="8"/>
  <c r="J451" i="8"/>
  <c r="K451" i="8"/>
  <c r="L451" i="8"/>
  <c r="M451" i="8"/>
  <c r="O451" i="8"/>
  <c r="P451" i="8"/>
  <c r="Q451" i="8"/>
  <c r="R451" i="8"/>
  <c r="S451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U420" i="2"/>
  <c r="V420" i="2"/>
  <c r="W420" i="2"/>
  <c r="X420" i="2"/>
  <c r="AA420" i="2" s="1"/>
  <c r="Y420" i="2"/>
  <c r="AB420" i="2" s="1"/>
  <c r="Z420" i="2"/>
  <c r="AC420" i="2" s="1"/>
  <c r="U421" i="2"/>
  <c r="V421" i="2"/>
  <c r="W421" i="2"/>
  <c r="X421" i="2"/>
  <c r="Y421" i="2"/>
  <c r="Z421" i="2"/>
  <c r="U422" i="2"/>
  <c r="V422" i="2"/>
  <c r="W422" i="2"/>
  <c r="X422" i="2"/>
  <c r="Y422" i="2"/>
  <c r="Z422" i="2"/>
  <c r="U423" i="2"/>
  <c r="V423" i="2"/>
  <c r="W423" i="2"/>
  <c r="X423" i="2"/>
  <c r="Y423" i="2"/>
  <c r="Z423" i="2"/>
  <c r="AC423" i="2" s="1"/>
  <c r="U424" i="2"/>
  <c r="V424" i="2"/>
  <c r="W424" i="2"/>
  <c r="X424" i="2"/>
  <c r="Y424" i="2"/>
  <c r="Z424" i="2"/>
  <c r="U425" i="2"/>
  <c r="V425" i="2"/>
  <c r="W425" i="2"/>
  <c r="X425" i="2"/>
  <c r="Y425" i="2"/>
  <c r="Z425" i="2"/>
  <c r="AA425" i="2"/>
  <c r="U426" i="2"/>
  <c r="V426" i="2"/>
  <c r="W426" i="2"/>
  <c r="AC426" i="2" s="1"/>
  <c r="X426" i="2"/>
  <c r="Y426" i="2"/>
  <c r="Z426" i="2"/>
  <c r="AA426" i="2"/>
  <c r="U427" i="2"/>
  <c r="V427" i="2"/>
  <c r="W427" i="2"/>
  <c r="X427" i="2"/>
  <c r="Y427" i="2"/>
  <c r="Z427" i="2"/>
  <c r="AC427" i="2" s="1"/>
  <c r="U428" i="2"/>
  <c r="V428" i="2"/>
  <c r="AB428" i="2" s="1"/>
  <c r="W428" i="2"/>
  <c r="X428" i="2"/>
  <c r="Y428" i="2"/>
  <c r="Z428" i="2"/>
  <c r="U429" i="2"/>
  <c r="V429" i="2"/>
  <c r="W429" i="2"/>
  <c r="X429" i="2"/>
  <c r="Y429" i="2"/>
  <c r="Z429" i="2"/>
  <c r="U430" i="2"/>
  <c r="V430" i="2"/>
  <c r="W430" i="2"/>
  <c r="X430" i="2"/>
  <c r="Y430" i="2"/>
  <c r="Z430" i="2"/>
  <c r="U431" i="2"/>
  <c r="V431" i="2"/>
  <c r="W431" i="2"/>
  <c r="X431" i="2"/>
  <c r="Y431" i="2"/>
  <c r="Z431" i="2"/>
  <c r="AC431" i="2" s="1"/>
  <c r="U432" i="2"/>
  <c r="V432" i="2"/>
  <c r="AB432" i="2" s="1"/>
  <c r="W432" i="2"/>
  <c r="X432" i="2"/>
  <c r="Y432" i="2"/>
  <c r="Z432" i="2"/>
  <c r="U433" i="2"/>
  <c r="V433" i="2"/>
  <c r="W433" i="2"/>
  <c r="X433" i="2"/>
  <c r="AA433" i="2" s="1"/>
  <c r="Y433" i="2"/>
  <c r="Z433" i="2"/>
  <c r="U434" i="2"/>
  <c r="V434" i="2"/>
  <c r="W434" i="2"/>
  <c r="X434" i="2"/>
  <c r="Y434" i="2"/>
  <c r="Z434" i="2"/>
  <c r="U435" i="2"/>
  <c r="V435" i="2"/>
  <c r="W435" i="2"/>
  <c r="X435" i="2"/>
  <c r="Y435" i="2"/>
  <c r="Z435" i="2"/>
  <c r="AC435" i="2" s="1"/>
  <c r="U436" i="2"/>
  <c r="V436" i="2"/>
  <c r="W436" i="2"/>
  <c r="X436" i="2"/>
  <c r="Y436" i="2"/>
  <c r="Z436" i="2"/>
  <c r="U437" i="2"/>
  <c r="V437" i="2"/>
  <c r="W437" i="2"/>
  <c r="X437" i="2"/>
  <c r="Y437" i="2"/>
  <c r="Z437" i="2"/>
  <c r="U438" i="2"/>
  <c r="V438" i="2"/>
  <c r="W438" i="2"/>
  <c r="X438" i="2"/>
  <c r="Y438" i="2"/>
  <c r="Z438" i="2"/>
  <c r="U439" i="2"/>
  <c r="V439" i="2"/>
  <c r="W439" i="2"/>
  <c r="X439" i="2"/>
  <c r="Y439" i="2"/>
  <c r="Z439" i="2"/>
  <c r="AC439" i="2" s="1"/>
  <c r="U440" i="2"/>
  <c r="V440" i="2"/>
  <c r="W440" i="2"/>
  <c r="X440" i="2"/>
  <c r="Y440" i="2"/>
  <c r="Z440" i="2"/>
  <c r="U441" i="2"/>
  <c r="AA441" i="2" s="1"/>
  <c r="V441" i="2"/>
  <c r="W441" i="2"/>
  <c r="X441" i="2"/>
  <c r="Y441" i="2"/>
  <c r="Z441" i="2"/>
  <c r="U442" i="2"/>
  <c r="AA442" i="2" s="1"/>
  <c r="V442" i="2"/>
  <c r="W442" i="2"/>
  <c r="X442" i="2"/>
  <c r="Y442" i="2"/>
  <c r="Z442" i="2"/>
  <c r="U443" i="2"/>
  <c r="V443" i="2"/>
  <c r="W443" i="2"/>
  <c r="X443" i="2"/>
  <c r="Y443" i="2"/>
  <c r="Z443" i="2"/>
  <c r="AC443" i="2" s="1"/>
  <c r="U444" i="2"/>
  <c r="V444" i="2"/>
  <c r="W444" i="2"/>
  <c r="X444" i="2"/>
  <c r="Y444" i="2"/>
  <c r="Z444" i="2"/>
  <c r="U445" i="2"/>
  <c r="V445" i="2"/>
  <c r="W445" i="2"/>
  <c r="X445" i="2"/>
  <c r="Y445" i="2"/>
  <c r="Z445" i="2"/>
  <c r="U446" i="2"/>
  <c r="V446" i="2"/>
  <c r="W446" i="2"/>
  <c r="X446" i="2"/>
  <c r="Y446" i="2"/>
  <c r="Z446" i="2"/>
  <c r="U447" i="2"/>
  <c r="V447" i="2"/>
  <c r="W447" i="2"/>
  <c r="X447" i="2"/>
  <c r="Y447" i="2"/>
  <c r="Z447" i="2"/>
  <c r="AC447" i="2" s="1"/>
  <c r="U448" i="2"/>
  <c r="V448" i="2"/>
  <c r="W448" i="2"/>
  <c r="X448" i="2"/>
  <c r="Y448" i="2"/>
  <c r="Z448" i="2"/>
  <c r="U449" i="2"/>
  <c r="V449" i="2"/>
  <c r="W449" i="2"/>
  <c r="X449" i="2"/>
  <c r="AA449" i="2" s="1"/>
  <c r="Y449" i="2"/>
  <c r="Z449" i="2"/>
  <c r="U450" i="2"/>
  <c r="V450" i="2"/>
  <c r="W450" i="2"/>
  <c r="X450" i="2"/>
  <c r="Y450" i="2"/>
  <c r="Z450" i="2"/>
  <c r="U451" i="2"/>
  <c r="V451" i="2"/>
  <c r="W451" i="2"/>
  <c r="X451" i="2"/>
  <c r="Y451" i="2"/>
  <c r="Z451" i="2"/>
  <c r="AC451" i="2" s="1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AB449" i="2" l="1"/>
  <c r="AA434" i="2"/>
  <c r="AB421" i="2"/>
  <c r="AB448" i="2"/>
  <c r="AB444" i="2"/>
  <c r="AC442" i="2"/>
  <c r="AB439" i="2"/>
  <c r="AB431" i="2"/>
  <c r="AA450" i="2"/>
  <c r="AC434" i="2"/>
  <c r="AC450" i="2"/>
  <c r="AB447" i="2"/>
  <c r="AB440" i="2"/>
  <c r="AB436" i="2"/>
  <c r="AB424" i="2"/>
  <c r="AC441" i="2"/>
  <c r="AB433" i="2"/>
  <c r="AC425" i="2"/>
  <c r="AB423" i="2"/>
  <c r="AC449" i="2"/>
  <c r="AB441" i="2"/>
  <c r="AC433" i="2"/>
  <c r="AB425" i="2"/>
  <c r="AA446" i="2"/>
  <c r="AA444" i="2"/>
  <c r="AA438" i="2"/>
  <c r="AA436" i="2"/>
  <c r="AA430" i="2"/>
  <c r="AA428" i="2"/>
  <c r="AA422" i="2"/>
  <c r="AA421" i="2"/>
  <c r="AC421" i="2"/>
  <c r="AC448" i="2"/>
  <c r="AA445" i="2"/>
  <c r="AC444" i="2"/>
  <c r="AC440" i="2"/>
  <c r="AA437" i="2"/>
  <c r="AC436" i="2"/>
  <c r="AC432" i="2"/>
  <c r="AA429" i="2"/>
  <c r="AC428" i="2"/>
  <c r="AC424" i="2"/>
  <c r="AB445" i="2"/>
  <c r="AB437" i="2"/>
  <c r="AB429" i="2"/>
  <c r="AB450" i="2"/>
  <c r="AA447" i="2"/>
  <c r="AB442" i="2"/>
  <c r="AA439" i="2"/>
  <c r="AB434" i="2"/>
  <c r="AA431" i="2"/>
  <c r="AB426" i="2"/>
  <c r="AA423" i="2"/>
  <c r="AB451" i="2"/>
  <c r="AA448" i="2"/>
  <c r="AC446" i="2"/>
  <c r="AC445" i="2"/>
  <c r="AB443" i="2"/>
  <c r="AA440" i="2"/>
  <c r="AC438" i="2"/>
  <c r="AC437" i="2"/>
  <c r="AB435" i="2"/>
  <c r="AA432" i="2"/>
  <c r="AC430" i="2"/>
  <c r="AC429" i="2"/>
  <c r="AB427" i="2"/>
  <c r="AA424" i="2"/>
  <c r="AC422" i="2"/>
  <c r="AA451" i="2"/>
  <c r="AB446" i="2"/>
  <c r="AA443" i="2"/>
  <c r="AB438" i="2"/>
  <c r="AA435" i="2"/>
  <c r="AB430" i="2"/>
  <c r="AA427" i="2"/>
  <c r="AB422" i="2"/>
  <c r="D352" i="8"/>
  <c r="E352" i="8"/>
  <c r="F352" i="8"/>
  <c r="G352" i="8"/>
  <c r="H352" i="8"/>
  <c r="I352" i="8"/>
  <c r="J352" i="8"/>
  <c r="K352" i="8"/>
  <c r="L352" i="8"/>
  <c r="M352" i="8"/>
  <c r="O352" i="8"/>
  <c r="P352" i="8"/>
  <c r="Q352" i="8"/>
  <c r="R352" i="8"/>
  <c r="S352" i="8"/>
  <c r="T352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Q353" i="8"/>
  <c r="R353" i="8"/>
  <c r="S353" i="8"/>
  <c r="T353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R354" i="8"/>
  <c r="S354" i="8"/>
  <c r="T354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Q355" i="8"/>
  <c r="R355" i="8"/>
  <c r="S355" i="8"/>
  <c r="T355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R356" i="8"/>
  <c r="S356" i="8"/>
  <c r="T356" i="8"/>
  <c r="D357" i="8"/>
  <c r="E357" i="8"/>
  <c r="F357" i="8"/>
  <c r="G357" i="8"/>
  <c r="H357" i="8"/>
  <c r="I357" i="8"/>
  <c r="J357" i="8"/>
  <c r="K357" i="8"/>
  <c r="L357" i="8"/>
  <c r="M357" i="8"/>
  <c r="O357" i="8"/>
  <c r="P357" i="8"/>
  <c r="Q357" i="8"/>
  <c r="R357" i="8"/>
  <c r="S357" i="8"/>
  <c r="T357" i="8"/>
  <c r="D358" i="8"/>
  <c r="E358" i="8"/>
  <c r="F358" i="8"/>
  <c r="G358" i="8"/>
  <c r="H358" i="8"/>
  <c r="I358" i="8"/>
  <c r="J358" i="8"/>
  <c r="K358" i="8"/>
  <c r="L358" i="8"/>
  <c r="M358" i="8"/>
  <c r="O358" i="8"/>
  <c r="P358" i="8"/>
  <c r="Q358" i="8"/>
  <c r="R358" i="8"/>
  <c r="S358" i="8"/>
  <c r="T358" i="8"/>
  <c r="D359" i="8"/>
  <c r="E359" i="8"/>
  <c r="F359" i="8"/>
  <c r="G359" i="8"/>
  <c r="H359" i="8"/>
  <c r="I359" i="8"/>
  <c r="J359" i="8"/>
  <c r="K359" i="8"/>
  <c r="L359" i="8"/>
  <c r="M359" i="8"/>
  <c r="O359" i="8"/>
  <c r="P359" i="8"/>
  <c r="Q359" i="8"/>
  <c r="R359" i="8"/>
  <c r="S359" i="8"/>
  <c r="T359" i="8"/>
  <c r="D360" i="8"/>
  <c r="E360" i="8"/>
  <c r="F360" i="8"/>
  <c r="G360" i="8"/>
  <c r="H360" i="8"/>
  <c r="I360" i="8"/>
  <c r="J360" i="8"/>
  <c r="K360" i="8"/>
  <c r="L360" i="8"/>
  <c r="M360" i="8"/>
  <c r="O360" i="8"/>
  <c r="P360" i="8"/>
  <c r="Q360" i="8"/>
  <c r="R360" i="8"/>
  <c r="S360" i="8"/>
  <c r="T360" i="8"/>
  <c r="D361" i="8"/>
  <c r="E361" i="8"/>
  <c r="F361" i="8"/>
  <c r="G361" i="8"/>
  <c r="H361" i="8"/>
  <c r="I361" i="8"/>
  <c r="J361" i="8"/>
  <c r="K361" i="8"/>
  <c r="L361" i="8"/>
  <c r="M361" i="8"/>
  <c r="O361" i="8"/>
  <c r="P361" i="8"/>
  <c r="Q361" i="8"/>
  <c r="R361" i="8"/>
  <c r="S361" i="8"/>
  <c r="T361" i="8"/>
  <c r="D362" i="8"/>
  <c r="E362" i="8"/>
  <c r="F362" i="8"/>
  <c r="G362" i="8"/>
  <c r="H362" i="8"/>
  <c r="I362" i="8"/>
  <c r="J362" i="8"/>
  <c r="K362" i="8"/>
  <c r="L362" i="8"/>
  <c r="M362" i="8"/>
  <c r="O362" i="8"/>
  <c r="P362" i="8"/>
  <c r="Q362" i="8"/>
  <c r="R362" i="8"/>
  <c r="S362" i="8"/>
  <c r="T362" i="8"/>
  <c r="D363" i="8"/>
  <c r="E363" i="8"/>
  <c r="F363" i="8"/>
  <c r="G363" i="8"/>
  <c r="H363" i="8"/>
  <c r="I363" i="8"/>
  <c r="J363" i="8"/>
  <c r="K363" i="8"/>
  <c r="L363" i="8"/>
  <c r="M363" i="8"/>
  <c r="O363" i="8"/>
  <c r="P363" i="8"/>
  <c r="Q363" i="8"/>
  <c r="R363" i="8"/>
  <c r="S363" i="8"/>
  <c r="T363" i="8"/>
  <c r="D364" i="8"/>
  <c r="E364" i="8"/>
  <c r="F364" i="8"/>
  <c r="G364" i="8"/>
  <c r="H364" i="8"/>
  <c r="I364" i="8"/>
  <c r="J364" i="8"/>
  <c r="K364" i="8"/>
  <c r="L364" i="8"/>
  <c r="M364" i="8"/>
  <c r="O364" i="8"/>
  <c r="P364" i="8"/>
  <c r="Q364" i="8"/>
  <c r="R364" i="8"/>
  <c r="S364" i="8"/>
  <c r="T364" i="8"/>
  <c r="D365" i="8"/>
  <c r="E365" i="8"/>
  <c r="F365" i="8"/>
  <c r="G365" i="8"/>
  <c r="H365" i="8"/>
  <c r="I365" i="8"/>
  <c r="J365" i="8"/>
  <c r="K365" i="8"/>
  <c r="L365" i="8"/>
  <c r="M365" i="8"/>
  <c r="O365" i="8"/>
  <c r="P365" i="8"/>
  <c r="Q365" i="8"/>
  <c r="R365" i="8"/>
  <c r="S365" i="8"/>
  <c r="T365" i="8"/>
  <c r="D366" i="8"/>
  <c r="E366" i="8"/>
  <c r="F366" i="8"/>
  <c r="G366" i="8"/>
  <c r="H366" i="8"/>
  <c r="I366" i="8"/>
  <c r="J366" i="8"/>
  <c r="K366" i="8"/>
  <c r="L366" i="8"/>
  <c r="M366" i="8"/>
  <c r="O366" i="8"/>
  <c r="P366" i="8"/>
  <c r="Q366" i="8"/>
  <c r="R366" i="8"/>
  <c r="S366" i="8"/>
  <c r="T366" i="8"/>
  <c r="D367" i="8"/>
  <c r="E367" i="8"/>
  <c r="F367" i="8"/>
  <c r="G367" i="8"/>
  <c r="H367" i="8"/>
  <c r="I367" i="8"/>
  <c r="J367" i="8"/>
  <c r="K367" i="8"/>
  <c r="L367" i="8"/>
  <c r="M367" i="8"/>
  <c r="O367" i="8"/>
  <c r="P367" i="8"/>
  <c r="Q367" i="8"/>
  <c r="R367" i="8"/>
  <c r="S367" i="8"/>
  <c r="T367" i="8"/>
  <c r="D368" i="8"/>
  <c r="E368" i="8"/>
  <c r="F368" i="8"/>
  <c r="G368" i="8"/>
  <c r="H368" i="8"/>
  <c r="I368" i="8"/>
  <c r="J368" i="8"/>
  <c r="K368" i="8"/>
  <c r="L368" i="8"/>
  <c r="M368" i="8"/>
  <c r="O368" i="8"/>
  <c r="P368" i="8"/>
  <c r="Q368" i="8"/>
  <c r="R368" i="8"/>
  <c r="S368" i="8"/>
  <c r="T368" i="8"/>
  <c r="D369" i="8"/>
  <c r="E369" i="8"/>
  <c r="F369" i="8"/>
  <c r="G369" i="8"/>
  <c r="H369" i="8"/>
  <c r="I369" i="8"/>
  <c r="J369" i="8"/>
  <c r="K369" i="8"/>
  <c r="L369" i="8"/>
  <c r="M369" i="8"/>
  <c r="O369" i="8"/>
  <c r="P369" i="8"/>
  <c r="Q369" i="8"/>
  <c r="R369" i="8"/>
  <c r="S369" i="8"/>
  <c r="T369" i="8"/>
  <c r="D370" i="8"/>
  <c r="E370" i="8"/>
  <c r="F370" i="8"/>
  <c r="G370" i="8"/>
  <c r="H370" i="8"/>
  <c r="I370" i="8"/>
  <c r="J370" i="8"/>
  <c r="K370" i="8"/>
  <c r="L370" i="8"/>
  <c r="M370" i="8"/>
  <c r="O370" i="8"/>
  <c r="P370" i="8"/>
  <c r="Q370" i="8"/>
  <c r="R370" i="8"/>
  <c r="S370" i="8"/>
  <c r="T370" i="8"/>
  <c r="D371" i="8"/>
  <c r="E371" i="8"/>
  <c r="F371" i="8"/>
  <c r="G371" i="8"/>
  <c r="H371" i="8"/>
  <c r="I371" i="8"/>
  <c r="J371" i="8"/>
  <c r="K371" i="8"/>
  <c r="L371" i="8"/>
  <c r="M371" i="8"/>
  <c r="O371" i="8"/>
  <c r="P371" i="8"/>
  <c r="Q371" i="8"/>
  <c r="R371" i="8"/>
  <c r="S371" i="8"/>
  <c r="T371" i="8"/>
  <c r="D372" i="8"/>
  <c r="E372" i="8"/>
  <c r="F372" i="8"/>
  <c r="G372" i="8"/>
  <c r="H372" i="8"/>
  <c r="I372" i="8"/>
  <c r="J372" i="8"/>
  <c r="K372" i="8"/>
  <c r="L372" i="8"/>
  <c r="M372" i="8"/>
  <c r="O372" i="8"/>
  <c r="P372" i="8"/>
  <c r="Q372" i="8"/>
  <c r="R372" i="8"/>
  <c r="S372" i="8"/>
  <c r="T372" i="8"/>
  <c r="D373" i="8"/>
  <c r="E373" i="8"/>
  <c r="F373" i="8"/>
  <c r="G373" i="8"/>
  <c r="H373" i="8"/>
  <c r="I373" i="8"/>
  <c r="J373" i="8"/>
  <c r="K373" i="8"/>
  <c r="L373" i="8"/>
  <c r="M373" i="8"/>
  <c r="O373" i="8"/>
  <c r="P373" i="8"/>
  <c r="Q373" i="8"/>
  <c r="R373" i="8"/>
  <c r="S373" i="8"/>
  <c r="T373" i="8"/>
  <c r="D374" i="8"/>
  <c r="E374" i="8"/>
  <c r="F374" i="8"/>
  <c r="G374" i="8"/>
  <c r="H374" i="8"/>
  <c r="I374" i="8"/>
  <c r="J374" i="8"/>
  <c r="K374" i="8"/>
  <c r="L374" i="8"/>
  <c r="M374" i="8"/>
  <c r="O374" i="8"/>
  <c r="P374" i="8"/>
  <c r="Q374" i="8"/>
  <c r="R374" i="8"/>
  <c r="S374" i="8"/>
  <c r="T374" i="8"/>
  <c r="D375" i="8"/>
  <c r="E375" i="8"/>
  <c r="F375" i="8"/>
  <c r="G375" i="8"/>
  <c r="H375" i="8"/>
  <c r="I375" i="8"/>
  <c r="J375" i="8"/>
  <c r="K375" i="8"/>
  <c r="L375" i="8"/>
  <c r="M375" i="8"/>
  <c r="O375" i="8"/>
  <c r="P375" i="8"/>
  <c r="Q375" i="8"/>
  <c r="R375" i="8"/>
  <c r="S375" i="8"/>
  <c r="T375" i="8"/>
  <c r="D376" i="8"/>
  <c r="E376" i="8"/>
  <c r="F376" i="8"/>
  <c r="G376" i="8"/>
  <c r="H376" i="8"/>
  <c r="I376" i="8"/>
  <c r="J376" i="8"/>
  <c r="K376" i="8"/>
  <c r="L376" i="8"/>
  <c r="M376" i="8"/>
  <c r="O376" i="8"/>
  <c r="P376" i="8"/>
  <c r="Q376" i="8"/>
  <c r="R376" i="8"/>
  <c r="S376" i="8"/>
  <c r="T376" i="8"/>
  <c r="D377" i="8"/>
  <c r="E377" i="8"/>
  <c r="F377" i="8"/>
  <c r="G377" i="8"/>
  <c r="H377" i="8"/>
  <c r="I377" i="8"/>
  <c r="J377" i="8"/>
  <c r="K377" i="8"/>
  <c r="L377" i="8"/>
  <c r="M377" i="8"/>
  <c r="O377" i="8"/>
  <c r="P377" i="8"/>
  <c r="Q377" i="8"/>
  <c r="R377" i="8"/>
  <c r="S377" i="8"/>
  <c r="T377" i="8"/>
  <c r="D378" i="8"/>
  <c r="E378" i="8"/>
  <c r="F378" i="8"/>
  <c r="G378" i="8"/>
  <c r="H378" i="8"/>
  <c r="I378" i="8"/>
  <c r="J378" i="8"/>
  <c r="K378" i="8"/>
  <c r="L378" i="8"/>
  <c r="M378" i="8"/>
  <c r="O378" i="8"/>
  <c r="P378" i="8"/>
  <c r="Q378" i="8"/>
  <c r="R378" i="8"/>
  <c r="S378" i="8"/>
  <c r="T378" i="8"/>
  <c r="D379" i="8"/>
  <c r="E379" i="8"/>
  <c r="F379" i="8"/>
  <c r="G379" i="8"/>
  <c r="H379" i="8"/>
  <c r="I379" i="8"/>
  <c r="J379" i="8"/>
  <c r="K379" i="8"/>
  <c r="L379" i="8"/>
  <c r="M379" i="8"/>
  <c r="O379" i="8"/>
  <c r="P379" i="8"/>
  <c r="Q379" i="8"/>
  <c r="R379" i="8"/>
  <c r="S379" i="8"/>
  <c r="T379" i="8"/>
  <c r="D380" i="8"/>
  <c r="E380" i="8"/>
  <c r="F380" i="8"/>
  <c r="G380" i="8"/>
  <c r="H380" i="8"/>
  <c r="I380" i="8"/>
  <c r="J380" i="8"/>
  <c r="K380" i="8"/>
  <c r="L380" i="8"/>
  <c r="M380" i="8"/>
  <c r="O380" i="8"/>
  <c r="P380" i="8"/>
  <c r="Q380" i="8"/>
  <c r="R380" i="8"/>
  <c r="S380" i="8"/>
  <c r="T380" i="8"/>
  <c r="D381" i="8"/>
  <c r="E381" i="8"/>
  <c r="F381" i="8"/>
  <c r="G381" i="8"/>
  <c r="H381" i="8"/>
  <c r="I381" i="8"/>
  <c r="J381" i="8"/>
  <c r="K381" i="8"/>
  <c r="L381" i="8"/>
  <c r="M381" i="8"/>
  <c r="O381" i="8"/>
  <c r="P381" i="8"/>
  <c r="Q381" i="8"/>
  <c r="R381" i="8"/>
  <c r="S381" i="8"/>
  <c r="T381" i="8"/>
  <c r="D382" i="8"/>
  <c r="E382" i="8"/>
  <c r="F382" i="8"/>
  <c r="G382" i="8"/>
  <c r="H382" i="8"/>
  <c r="I382" i="8"/>
  <c r="J382" i="8"/>
  <c r="K382" i="8"/>
  <c r="L382" i="8"/>
  <c r="M382" i="8"/>
  <c r="O382" i="8"/>
  <c r="P382" i="8"/>
  <c r="Q382" i="8"/>
  <c r="R382" i="8"/>
  <c r="S382" i="8"/>
  <c r="T382" i="8"/>
  <c r="D383" i="8"/>
  <c r="E383" i="8"/>
  <c r="F383" i="8"/>
  <c r="G383" i="8"/>
  <c r="H383" i="8"/>
  <c r="I383" i="8"/>
  <c r="J383" i="8"/>
  <c r="K383" i="8"/>
  <c r="L383" i="8"/>
  <c r="M383" i="8"/>
  <c r="O383" i="8"/>
  <c r="P383" i="8"/>
  <c r="Q383" i="8"/>
  <c r="R383" i="8"/>
  <c r="S383" i="8"/>
  <c r="T383" i="8"/>
  <c r="D384" i="8"/>
  <c r="E384" i="8"/>
  <c r="F384" i="8"/>
  <c r="G384" i="8"/>
  <c r="H384" i="8"/>
  <c r="I384" i="8"/>
  <c r="J384" i="8"/>
  <c r="K384" i="8"/>
  <c r="L384" i="8"/>
  <c r="M384" i="8"/>
  <c r="O384" i="8"/>
  <c r="P384" i="8"/>
  <c r="Q384" i="8"/>
  <c r="R384" i="8"/>
  <c r="S384" i="8"/>
  <c r="T384" i="8"/>
  <c r="D385" i="8"/>
  <c r="E385" i="8"/>
  <c r="F385" i="8"/>
  <c r="G385" i="8"/>
  <c r="H385" i="8"/>
  <c r="I385" i="8"/>
  <c r="J385" i="8"/>
  <c r="K385" i="8"/>
  <c r="L385" i="8"/>
  <c r="M385" i="8"/>
  <c r="O385" i="8"/>
  <c r="P385" i="8"/>
  <c r="Q385" i="8"/>
  <c r="R385" i="8"/>
  <c r="S385" i="8"/>
  <c r="T385" i="8"/>
  <c r="D386" i="8"/>
  <c r="E386" i="8"/>
  <c r="F386" i="8"/>
  <c r="G386" i="8"/>
  <c r="H386" i="8"/>
  <c r="I386" i="8"/>
  <c r="J386" i="8"/>
  <c r="K386" i="8"/>
  <c r="L386" i="8"/>
  <c r="M386" i="8"/>
  <c r="O386" i="8"/>
  <c r="P386" i="8"/>
  <c r="Q386" i="8"/>
  <c r="R386" i="8"/>
  <c r="S386" i="8"/>
  <c r="T386" i="8"/>
  <c r="D387" i="8"/>
  <c r="E387" i="8"/>
  <c r="F387" i="8"/>
  <c r="G387" i="8"/>
  <c r="H387" i="8"/>
  <c r="I387" i="8"/>
  <c r="J387" i="8"/>
  <c r="K387" i="8"/>
  <c r="L387" i="8"/>
  <c r="M387" i="8"/>
  <c r="O387" i="8"/>
  <c r="P387" i="8"/>
  <c r="Q387" i="8"/>
  <c r="R387" i="8"/>
  <c r="S387" i="8"/>
  <c r="T387" i="8"/>
  <c r="D388" i="8"/>
  <c r="E388" i="8"/>
  <c r="F388" i="8"/>
  <c r="G388" i="8"/>
  <c r="H388" i="8"/>
  <c r="I388" i="8"/>
  <c r="J388" i="8"/>
  <c r="K388" i="8"/>
  <c r="L388" i="8"/>
  <c r="M388" i="8"/>
  <c r="O388" i="8"/>
  <c r="P388" i="8"/>
  <c r="Q388" i="8"/>
  <c r="R388" i="8"/>
  <c r="S388" i="8"/>
  <c r="T388" i="8"/>
  <c r="D389" i="8"/>
  <c r="E389" i="8"/>
  <c r="F389" i="8"/>
  <c r="G389" i="8"/>
  <c r="H389" i="8"/>
  <c r="I389" i="8"/>
  <c r="J389" i="8"/>
  <c r="K389" i="8"/>
  <c r="L389" i="8"/>
  <c r="M389" i="8"/>
  <c r="O389" i="8"/>
  <c r="P389" i="8"/>
  <c r="Q389" i="8"/>
  <c r="R389" i="8"/>
  <c r="S389" i="8"/>
  <c r="T389" i="8"/>
  <c r="D390" i="8"/>
  <c r="E390" i="8"/>
  <c r="F390" i="8"/>
  <c r="G390" i="8"/>
  <c r="H390" i="8"/>
  <c r="I390" i="8"/>
  <c r="J390" i="8"/>
  <c r="K390" i="8"/>
  <c r="L390" i="8"/>
  <c r="M390" i="8"/>
  <c r="O390" i="8"/>
  <c r="P390" i="8"/>
  <c r="Q390" i="8"/>
  <c r="R390" i="8"/>
  <c r="S390" i="8"/>
  <c r="T390" i="8"/>
  <c r="D391" i="8"/>
  <c r="E391" i="8"/>
  <c r="F391" i="8"/>
  <c r="G391" i="8"/>
  <c r="H391" i="8"/>
  <c r="I391" i="8"/>
  <c r="J391" i="8"/>
  <c r="K391" i="8"/>
  <c r="L391" i="8"/>
  <c r="M391" i="8"/>
  <c r="O391" i="8"/>
  <c r="P391" i="8"/>
  <c r="Q391" i="8"/>
  <c r="R391" i="8"/>
  <c r="S391" i="8"/>
  <c r="T391" i="8"/>
  <c r="D392" i="8"/>
  <c r="E392" i="8"/>
  <c r="F392" i="8"/>
  <c r="G392" i="8"/>
  <c r="H392" i="8"/>
  <c r="I392" i="8"/>
  <c r="J392" i="8"/>
  <c r="K392" i="8"/>
  <c r="L392" i="8"/>
  <c r="M392" i="8"/>
  <c r="O392" i="8"/>
  <c r="P392" i="8"/>
  <c r="Q392" i="8"/>
  <c r="R392" i="8"/>
  <c r="S392" i="8"/>
  <c r="T392" i="8"/>
  <c r="D393" i="8"/>
  <c r="E393" i="8"/>
  <c r="F393" i="8"/>
  <c r="G393" i="8"/>
  <c r="H393" i="8"/>
  <c r="I393" i="8"/>
  <c r="J393" i="8"/>
  <c r="K393" i="8"/>
  <c r="L393" i="8"/>
  <c r="M393" i="8"/>
  <c r="O393" i="8"/>
  <c r="P393" i="8"/>
  <c r="Q393" i="8"/>
  <c r="R393" i="8"/>
  <c r="S393" i="8"/>
  <c r="T393" i="8"/>
  <c r="D394" i="8"/>
  <c r="E394" i="8"/>
  <c r="F394" i="8"/>
  <c r="G394" i="8"/>
  <c r="H394" i="8"/>
  <c r="I394" i="8"/>
  <c r="J394" i="8"/>
  <c r="K394" i="8"/>
  <c r="L394" i="8"/>
  <c r="M394" i="8"/>
  <c r="O394" i="8"/>
  <c r="P394" i="8"/>
  <c r="Q394" i="8"/>
  <c r="R394" i="8"/>
  <c r="S394" i="8"/>
  <c r="T394" i="8"/>
  <c r="D395" i="8"/>
  <c r="E395" i="8"/>
  <c r="F395" i="8"/>
  <c r="G395" i="8"/>
  <c r="H395" i="8"/>
  <c r="I395" i="8"/>
  <c r="J395" i="8"/>
  <c r="K395" i="8"/>
  <c r="L395" i="8"/>
  <c r="M395" i="8"/>
  <c r="O395" i="8"/>
  <c r="P395" i="8"/>
  <c r="Q395" i="8"/>
  <c r="R395" i="8"/>
  <c r="S395" i="8"/>
  <c r="T395" i="8"/>
  <c r="D396" i="8"/>
  <c r="E396" i="8"/>
  <c r="F396" i="8"/>
  <c r="G396" i="8"/>
  <c r="H396" i="8"/>
  <c r="I396" i="8"/>
  <c r="J396" i="8"/>
  <c r="K396" i="8"/>
  <c r="L396" i="8"/>
  <c r="M396" i="8"/>
  <c r="O396" i="8"/>
  <c r="P396" i="8"/>
  <c r="Q396" i="8"/>
  <c r="R396" i="8"/>
  <c r="S396" i="8"/>
  <c r="T396" i="8"/>
  <c r="D397" i="8"/>
  <c r="E397" i="8"/>
  <c r="F397" i="8"/>
  <c r="G397" i="8"/>
  <c r="H397" i="8"/>
  <c r="I397" i="8"/>
  <c r="J397" i="8"/>
  <c r="K397" i="8"/>
  <c r="L397" i="8"/>
  <c r="M397" i="8"/>
  <c r="O397" i="8"/>
  <c r="P397" i="8"/>
  <c r="Q397" i="8"/>
  <c r="R397" i="8"/>
  <c r="S397" i="8"/>
  <c r="T397" i="8"/>
  <c r="D398" i="8"/>
  <c r="E398" i="8"/>
  <c r="F398" i="8"/>
  <c r="G398" i="8"/>
  <c r="H398" i="8"/>
  <c r="I398" i="8"/>
  <c r="J398" i="8"/>
  <c r="K398" i="8"/>
  <c r="L398" i="8"/>
  <c r="M398" i="8"/>
  <c r="O398" i="8"/>
  <c r="P398" i="8"/>
  <c r="Q398" i="8"/>
  <c r="R398" i="8"/>
  <c r="S398" i="8"/>
  <c r="T398" i="8"/>
  <c r="D399" i="8"/>
  <c r="E399" i="8"/>
  <c r="F399" i="8"/>
  <c r="G399" i="8"/>
  <c r="H399" i="8"/>
  <c r="I399" i="8"/>
  <c r="J399" i="8"/>
  <c r="K399" i="8"/>
  <c r="L399" i="8"/>
  <c r="M399" i="8"/>
  <c r="O399" i="8"/>
  <c r="P399" i="8"/>
  <c r="Q399" i="8"/>
  <c r="R399" i="8"/>
  <c r="S399" i="8"/>
  <c r="T399" i="8"/>
  <c r="D400" i="8"/>
  <c r="E400" i="8"/>
  <c r="F400" i="8"/>
  <c r="G400" i="8"/>
  <c r="H400" i="8"/>
  <c r="I400" i="8"/>
  <c r="J400" i="8"/>
  <c r="K400" i="8"/>
  <c r="L400" i="8"/>
  <c r="M400" i="8"/>
  <c r="O400" i="8"/>
  <c r="P400" i="8"/>
  <c r="Q400" i="8"/>
  <c r="R400" i="8"/>
  <c r="S400" i="8"/>
  <c r="T400" i="8"/>
  <c r="D401" i="8"/>
  <c r="E401" i="8"/>
  <c r="F401" i="8"/>
  <c r="G401" i="8"/>
  <c r="H401" i="8"/>
  <c r="I401" i="8"/>
  <c r="J401" i="8"/>
  <c r="K401" i="8"/>
  <c r="L401" i="8"/>
  <c r="M401" i="8"/>
  <c r="O401" i="8"/>
  <c r="P401" i="8"/>
  <c r="Q401" i="8"/>
  <c r="R401" i="8"/>
  <c r="S401" i="8"/>
  <c r="T401" i="8"/>
  <c r="D402" i="8"/>
  <c r="E402" i="8"/>
  <c r="F402" i="8"/>
  <c r="G402" i="8"/>
  <c r="H402" i="8"/>
  <c r="I402" i="8"/>
  <c r="J402" i="8"/>
  <c r="K402" i="8"/>
  <c r="L402" i="8"/>
  <c r="M402" i="8"/>
  <c r="O402" i="8"/>
  <c r="P402" i="8"/>
  <c r="Q402" i="8"/>
  <c r="R402" i="8"/>
  <c r="S402" i="8"/>
  <c r="T402" i="8"/>
  <c r="D403" i="8"/>
  <c r="E403" i="8"/>
  <c r="F403" i="8"/>
  <c r="G403" i="8"/>
  <c r="H403" i="8"/>
  <c r="I403" i="8"/>
  <c r="J403" i="8"/>
  <c r="K403" i="8"/>
  <c r="L403" i="8"/>
  <c r="M403" i="8"/>
  <c r="O403" i="8"/>
  <c r="P403" i="8"/>
  <c r="Q403" i="8"/>
  <c r="R403" i="8"/>
  <c r="S403" i="8"/>
  <c r="T403" i="8"/>
  <c r="D404" i="8"/>
  <c r="E404" i="8"/>
  <c r="F404" i="8"/>
  <c r="G404" i="8"/>
  <c r="H404" i="8"/>
  <c r="I404" i="8"/>
  <c r="J404" i="8"/>
  <c r="K404" i="8"/>
  <c r="L404" i="8"/>
  <c r="M404" i="8"/>
  <c r="O404" i="8"/>
  <c r="P404" i="8"/>
  <c r="Q404" i="8"/>
  <c r="R404" i="8"/>
  <c r="S404" i="8"/>
  <c r="T404" i="8"/>
  <c r="D405" i="8"/>
  <c r="E405" i="8"/>
  <c r="F405" i="8"/>
  <c r="G405" i="8"/>
  <c r="H405" i="8"/>
  <c r="I405" i="8"/>
  <c r="J405" i="8"/>
  <c r="K405" i="8"/>
  <c r="L405" i="8"/>
  <c r="M405" i="8"/>
  <c r="O405" i="8"/>
  <c r="P405" i="8"/>
  <c r="Q405" i="8"/>
  <c r="R405" i="8"/>
  <c r="S405" i="8"/>
  <c r="T405" i="8"/>
  <c r="D406" i="8"/>
  <c r="E406" i="8"/>
  <c r="F406" i="8"/>
  <c r="G406" i="8"/>
  <c r="H406" i="8"/>
  <c r="I406" i="8"/>
  <c r="J406" i="8"/>
  <c r="K406" i="8"/>
  <c r="L406" i="8"/>
  <c r="M406" i="8"/>
  <c r="O406" i="8"/>
  <c r="P406" i="8"/>
  <c r="Q406" i="8"/>
  <c r="R406" i="8"/>
  <c r="S406" i="8"/>
  <c r="T406" i="8"/>
  <c r="D407" i="8"/>
  <c r="E407" i="8"/>
  <c r="F407" i="8"/>
  <c r="G407" i="8"/>
  <c r="H407" i="8"/>
  <c r="I407" i="8"/>
  <c r="J407" i="8"/>
  <c r="K407" i="8"/>
  <c r="L407" i="8"/>
  <c r="M407" i="8"/>
  <c r="O407" i="8"/>
  <c r="P407" i="8"/>
  <c r="Q407" i="8"/>
  <c r="R407" i="8"/>
  <c r="S407" i="8"/>
  <c r="T407" i="8"/>
  <c r="D408" i="8"/>
  <c r="E408" i="8"/>
  <c r="F408" i="8"/>
  <c r="G408" i="8"/>
  <c r="H408" i="8"/>
  <c r="I408" i="8"/>
  <c r="J408" i="8"/>
  <c r="K408" i="8"/>
  <c r="L408" i="8"/>
  <c r="M408" i="8"/>
  <c r="O408" i="8"/>
  <c r="P408" i="8"/>
  <c r="Q408" i="8"/>
  <c r="R408" i="8"/>
  <c r="S408" i="8"/>
  <c r="T408" i="8"/>
  <c r="D409" i="8"/>
  <c r="E409" i="8"/>
  <c r="F409" i="8"/>
  <c r="G409" i="8"/>
  <c r="H409" i="8"/>
  <c r="I409" i="8"/>
  <c r="J409" i="8"/>
  <c r="K409" i="8"/>
  <c r="L409" i="8"/>
  <c r="M409" i="8"/>
  <c r="O409" i="8"/>
  <c r="P409" i="8"/>
  <c r="Q409" i="8"/>
  <c r="R409" i="8"/>
  <c r="S409" i="8"/>
  <c r="T409" i="8"/>
  <c r="D410" i="8"/>
  <c r="E410" i="8"/>
  <c r="F410" i="8"/>
  <c r="G410" i="8"/>
  <c r="H410" i="8"/>
  <c r="I410" i="8"/>
  <c r="J410" i="8"/>
  <c r="K410" i="8"/>
  <c r="L410" i="8"/>
  <c r="M410" i="8"/>
  <c r="O410" i="8"/>
  <c r="P410" i="8"/>
  <c r="Q410" i="8"/>
  <c r="R410" i="8"/>
  <c r="S410" i="8"/>
  <c r="T410" i="8"/>
  <c r="D411" i="8"/>
  <c r="E411" i="8"/>
  <c r="F411" i="8"/>
  <c r="G411" i="8"/>
  <c r="H411" i="8"/>
  <c r="I411" i="8"/>
  <c r="J411" i="8"/>
  <c r="K411" i="8"/>
  <c r="L411" i="8"/>
  <c r="M411" i="8"/>
  <c r="O411" i="8"/>
  <c r="P411" i="8"/>
  <c r="Q411" i="8"/>
  <c r="R411" i="8"/>
  <c r="S411" i="8"/>
  <c r="T411" i="8"/>
  <c r="D412" i="8"/>
  <c r="E412" i="8"/>
  <c r="F412" i="8"/>
  <c r="G412" i="8"/>
  <c r="H412" i="8"/>
  <c r="I412" i="8"/>
  <c r="J412" i="8"/>
  <c r="K412" i="8"/>
  <c r="L412" i="8"/>
  <c r="M412" i="8"/>
  <c r="O412" i="8"/>
  <c r="P412" i="8"/>
  <c r="Q412" i="8"/>
  <c r="R412" i="8"/>
  <c r="S412" i="8"/>
  <c r="T412" i="8"/>
  <c r="D413" i="8"/>
  <c r="E413" i="8"/>
  <c r="F413" i="8"/>
  <c r="G413" i="8"/>
  <c r="H413" i="8"/>
  <c r="I413" i="8"/>
  <c r="J413" i="8"/>
  <c r="K413" i="8"/>
  <c r="L413" i="8"/>
  <c r="M413" i="8"/>
  <c r="O413" i="8"/>
  <c r="P413" i="8"/>
  <c r="Q413" i="8"/>
  <c r="R413" i="8"/>
  <c r="S413" i="8"/>
  <c r="T413" i="8"/>
  <c r="D414" i="8"/>
  <c r="E414" i="8"/>
  <c r="F414" i="8"/>
  <c r="G414" i="8"/>
  <c r="H414" i="8"/>
  <c r="I414" i="8"/>
  <c r="J414" i="8"/>
  <c r="K414" i="8"/>
  <c r="L414" i="8"/>
  <c r="M414" i="8"/>
  <c r="O414" i="8"/>
  <c r="P414" i="8"/>
  <c r="Q414" i="8"/>
  <c r="R414" i="8"/>
  <c r="S414" i="8"/>
  <c r="T414" i="8"/>
  <c r="D415" i="8"/>
  <c r="E415" i="8"/>
  <c r="F415" i="8"/>
  <c r="G415" i="8"/>
  <c r="H415" i="8"/>
  <c r="I415" i="8"/>
  <c r="J415" i="8"/>
  <c r="K415" i="8"/>
  <c r="L415" i="8"/>
  <c r="M415" i="8"/>
  <c r="O415" i="8"/>
  <c r="P415" i="8"/>
  <c r="Q415" i="8"/>
  <c r="R415" i="8"/>
  <c r="S415" i="8"/>
  <c r="T415" i="8"/>
  <c r="D416" i="8"/>
  <c r="E416" i="8"/>
  <c r="F416" i="8"/>
  <c r="G416" i="8"/>
  <c r="H416" i="8"/>
  <c r="I416" i="8"/>
  <c r="J416" i="8"/>
  <c r="K416" i="8"/>
  <c r="L416" i="8"/>
  <c r="M416" i="8"/>
  <c r="O416" i="8"/>
  <c r="P416" i="8"/>
  <c r="Q416" i="8"/>
  <c r="R416" i="8"/>
  <c r="S416" i="8"/>
  <c r="T416" i="8"/>
  <c r="D417" i="8"/>
  <c r="E417" i="8"/>
  <c r="F417" i="8"/>
  <c r="G417" i="8"/>
  <c r="H417" i="8"/>
  <c r="I417" i="8"/>
  <c r="J417" i="8"/>
  <c r="K417" i="8"/>
  <c r="L417" i="8"/>
  <c r="M417" i="8"/>
  <c r="O417" i="8"/>
  <c r="P417" i="8"/>
  <c r="Q417" i="8"/>
  <c r="R417" i="8"/>
  <c r="S417" i="8"/>
  <c r="T417" i="8"/>
  <c r="D418" i="8"/>
  <c r="E418" i="8"/>
  <c r="F418" i="8"/>
  <c r="G418" i="8"/>
  <c r="H418" i="8"/>
  <c r="I418" i="8"/>
  <c r="J418" i="8"/>
  <c r="K418" i="8"/>
  <c r="L418" i="8"/>
  <c r="M418" i="8"/>
  <c r="O418" i="8"/>
  <c r="P418" i="8"/>
  <c r="Q418" i="8"/>
  <c r="R418" i="8"/>
  <c r="S418" i="8"/>
  <c r="T418" i="8"/>
  <c r="D419" i="8"/>
  <c r="E419" i="8"/>
  <c r="F419" i="8"/>
  <c r="G419" i="8"/>
  <c r="H419" i="8"/>
  <c r="I419" i="8"/>
  <c r="J419" i="8"/>
  <c r="K419" i="8"/>
  <c r="L419" i="8"/>
  <c r="M419" i="8"/>
  <c r="O419" i="8"/>
  <c r="P419" i="8"/>
  <c r="Q419" i="8"/>
  <c r="R419" i="8"/>
  <c r="S419" i="8"/>
  <c r="T419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U352" i="2"/>
  <c r="V352" i="2"/>
  <c r="W352" i="2"/>
  <c r="X352" i="2"/>
  <c r="AA352" i="2" s="1"/>
  <c r="Y352" i="2"/>
  <c r="Z352" i="2"/>
  <c r="AC352" i="2" s="1"/>
  <c r="U353" i="2"/>
  <c r="V353" i="2"/>
  <c r="W353" i="2"/>
  <c r="X353" i="2"/>
  <c r="AA353" i="2" s="1"/>
  <c r="Y353" i="2"/>
  <c r="Z353" i="2"/>
  <c r="U354" i="2"/>
  <c r="V354" i="2"/>
  <c r="AB354" i="2" s="1"/>
  <c r="W354" i="2"/>
  <c r="X354" i="2"/>
  <c r="Y354" i="2"/>
  <c r="Z354" i="2"/>
  <c r="AC354" i="2" s="1"/>
  <c r="U355" i="2"/>
  <c r="V355" i="2"/>
  <c r="W355" i="2"/>
  <c r="X355" i="2"/>
  <c r="AA355" i="2" s="1"/>
  <c r="Y355" i="2"/>
  <c r="Z355" i="2"/>
  <c r="U356" i="2"/>
  <c r="V356" i="2"/>
  <c r="W356" i="2"/>
  <c r="X356" i="2"/>
  <c r="Y356" i="2"/>
  <c r="Z356" i="2"/>
  <c r="AC356" i="2" s="1"/>
  <c r="U357" i="2"/>
  <c r="V357" i="2"/>
  <c r="W357" i="2"/>
  <c r="X357" i="2"/>
  <c r="Y357" i="2"/>
  <c r="Z357" i="2"/>
  <c r="U358" i="2"/>
  <c r="V358" i="2"/>
  <c r="W358" i="2"/>
  <c r="X358" i="2"/>
  <c r="Y358" i="2"/>
  <c r="Z358" i="2"/>
  <c r="AC358" i="2" s="1"/>
  <c r="U359" i="2"/>
  <c r="V359" i="2"/>
  <c r="W359" i="2"/>
  <c r="X359" i="2"/>
  <c r="AA359" i="2" s="1"/>
  <c r="Y359" i="2"/>
  <c r="Z359" i="2"/>
  <c r="U360" i="2"/>
  <c r="V360" i="2"/>
  <c r="W360" i="2"/>
  <c r="X360" i="2"/>
  <c r="Y360" i="2"/>
  <c r="Z360" i="2"/>
  <c r="AC360" i="2" s="1"/>
  <c r="U361" i="2"/>
  <c r="V361" i="2"/>
  <c r="W361" i="2"/>
  <c r="X361" i="2"/>
  <c r="Y361" i="2"/>
  <c r="Z361" i="2"/>
  <c r="U362" i="2"/>
  <c r="V362" i="2"/>
  <c r="W362" i="2"/>
  <c r="X362" i="2"/>
  <c r="Y362" i="2"/>
  <c r="Z362" i="2"/>
  <c r="AC362" i="2" s="1"/>
  <c r="U363" i="2"/>
  <c r="V363" i="2"/>
  <c r="W363" i="2"/>
  <c r="X363" i="2"/>
  <c r="AA363" i="2" s="1"/>
  <c r="Y363" i="2"/>
  <c r="Z363" i="2"/>
  <c r="U364" i="2"/>
  <c r="V364" i="2"/>
  <c r="W364" i="2"/>
  <c r="X364" i="2"/>
  <c r="Y364" i="2"/>
  <c r="Z364" i="2"/>
  <c r="U365" i="2"/>
  <c r="AA365" i="2" s="1"/>
  <c r="V365" i="2"/>
  <c r="W365" i="2"/>
  <c r="X365" i="2"/>
  <c r="Y365" i="2"/>
  <c r="AB365" i="2" s="1"/>
  <c r="Z365" i="2"/>
  <c r="U366" i="2"/>
  <c r="V366" i="2"/>
  <c r="W366" i="2"/>
  <c r="X366" i="2"/>
  <c r="Y366" i="2"/>
  <c r="Z366" i="2"/>
  <c r="U367" i="2"/>
  <c r="AA367" i="2" s="1"/>
  <c r="V367" i="2"/>
  <c r="W367" i="2"/>
  <c r="X367" i="2"/>
  <c r="Y367" i="2"/>
  <c r="Z367" i="2"/>
  <c r="U368" i="2"/>
  <c r="V368" i="2"/>
  <c r="W368" i="2"/>
  <c r="X368" i="2"/>
  <c r="Y368" i="2"/>
  <c r="Z368" i="2"/>
  <c r="U369" i="2"/>
  <c r="V369" i="2"/>
  <c r="W369" i="2"/>
  <c r="X369" i="2"/>
  <c r="Y369" i="2"/>
  <c r="AB369" i="2" s="1"/>
  <c r="Z369" i="2"/>
  <c r="U370" i="2"/>
  <c r="V370" i="2"/>
  <c r="W370" i="2"/>
  <c r="X370" i="2"/>
  <c r="Y370" i="2"/>
  <c r="Z370" i="2"/>
  <c r="U371" i="2"/>
  <c r="V371" i="2"/>
  <c r="W371" i="2"/>
  <c r="X371" i="2"/>
  <c r="Y371" i="2"/>
  <c r="Z371" i="2"/>
  <c r="U372" i="2"/>
  <c r="V372" i="2"/>
  <c r="W372" i="2"/>
  <c r="X372" i="2"/>
  <c r="Y372" i="2"/>
  <c r="Z372" i="2"/>
  <c r="U373" i="2"/>
  <c r="V373" i="2"/>
  <c r="W373" i="2"/>
  <c r="X373" i="2"/>
  <c r="Y373" i="2"/>
  <c r="Z373" i="2"/>
  <c r="U374" i="2"/>
  <c r="V374" i="2"/>
  <c r="W374" i="2"/>
  <c r="X374" i="2"/>
  <c r="Y374" i="2"/>
  <c r="Z374" i="2"/>
  <c r="U375" i="2"/>
  <c r="AA375" i="2" s="1"/>
  <c r="V375" i="2"/>
  <c r="W375" i="2"/>
  <c r="AC375" i="2" s="1"/>
  <c r="X375" i="2"/>
  <c r="Y375" i="2"/>
  <c r="Z375" i="2"/>
  <c r="U376" i="2"/>
  <c r="V376" i="2"/>
  <c r="W376" i="2"/>
  <c r="X376" i="2"/>
  <c r="Y376" i="2"/>
  <c r="Z376" i="2"/>
  <c r="U377" i="2"/>
  <c r="V377" i="2"/>
  <c r="W377" i="2"/>
  <c r="X377" i="2"/>
  <c r="Y377" i="2"/>
  <c r="Z377" i="2"/>
  <c r="U378" i="2"/>
  <c r="V378" i="2"/>
  <c r="W378" i="2"/>
  <c r="X378" i="2"/>
  <c r="Y378" i="2"/>
  <c r="Z378" i="2"/>
  <c r="U379" i="2"/>
  <c r="V379" i="2"/>
  <c r="W379" i="2"/>
  <c r="X379" i="2"/>
  <c r="Y379" i="2"/>
  <c r="Z379" i="2"/>
  <c r="U380" i="2"/>
  <c r="V380" i="2"/>
  <c r="W380" i="2"/>
  <c r="X380" i="2"/>
  <c r="Y380" i="2"/>
  <c r="Z380" i="2"/>
  <c r="U381" i="2"/>
  <c r="V381" i="2"/>
  <c r="W381" i="2"/>
  <c r="X381" i="2"/>
  <c r="Y381" i="2"/>
  <c r="AB381" i="2" s="1"/>
  <c r="Z381" i="2"/>
  <c r="U382" i="2"/>
  <c r="V382" i="2"/>
  <c r="W382" i="2"/>
  <c r="X382" i="2"/>
  <c r="Y382" i="2"/>
  <c r="Z382" i="2"/>
  <c r="U383" i="2"/>
  <c r="V383" i="2"/>
  <c r="W383" i="2"/>
  <c r="X383" i="2"/>
  <c r="Y383" i="2"/>
  <c r="Z383" i="2"/>
  <c r="U384" i="2"/>
  <c r="V384" i="2"/>
  <c r="W384" i="2"/>
  <c r="X384" i="2"/>
  <c r="Y384" i="2"/>
  <c r="Z384" i="2"/>
  <c r="U385" i="2"/>
  <c r="V385" i="2"/>
  <c r="W385" i="2"/>
  <c r="X385" i="2"/>
  <c r="Y385" i="2"/>
  <c r="AB385" i="2" s="1"/>
  <c r="Z385" i="2"/>
  <c r="U386" i="2"/>
  <c r="V386" i="2"/>
  <c r="W386" i="2"/>
  <c r="X386" i="2"/>
  <c r="Y386" i="2"/>
  <c r="Z386" i="2"/>
  <c r="U387" i="2"/>
  <c r="V387" i="2"/>
  <c r="W387" i="2"/>
  <c r="X387" i="2"/>
  <c r="Y387" i="2"/>
  <c r="Z387" i="2"/>
  <c r="U388" i="2"/>
  <c r="V388" i="2"/>
  <c r="W388" i="2"/>
  <c r="X388" i="2"/>
  <c r="Y388" i="2"/>
  <c r="Z388" i="2"/>
  <c r="U389" i="2"/>
  <c r="V389" i="2"/>
  <c r="W389" i="2"/>
  <c r="X389" i="2"/>
  <c r="Y389" i="2"/>
  <c r="Z389" i="2"/>
  <c r="U390" i="2"/>
  <c r="V390" i="2"/>
  <c r="W390" i="2"/>
  <c r="X390" i="2"/>
  <c r="Y390" i="2"/>
  <c r="Z390" i="2"/>
  <c r="U391" i="2"/>
  <c r="AA391" i="2" s="1"/>
  <c r="V391" i="2"/>
  <c r="W391" i="2"/>
  <c r="AC391" i="2" s="1"/>
  <c r="X391" i="2"/>
  <c r="Y391" i="2"/>
  <c r="Z391" i="2"/>
  <c r="U392" i="2"/>
  <c r="V392" i="2"/>
  <c r="W392" i="2"/>
  <c r="X392" i="2"/>
  <c r="Y392" i="2"/>
  <c r="Z392" i="2"/>
  <c r="AC392" i="2" s="1"/>
  <c r="U393" i="2"/>
  <c r="V393" i="2"/>
  <c r="W393" i="2"/>
  <c r="X393" i="2"/>
  <c r="Y393" i="2"/>
  <c r="Z393" i="2"/>
  <c r="U394" i="2"/>
  <c r="V394" i="2"/>
  <c r="W394" i="2"/>
  <c r="X394" i="2"/>
  <c r="Y394" i="2"/>
  <c r="Z394" i="2"/>
  <c r="U395" i="2"/>
  <c r="V395" i="2"/>
  <c r="W395" i="2"/>
  <c r="X395" i="2"/>
  <c r="AA395" i="2" s="1"/>
  <c r="Y395" i="2"/>
  <c r="Z395" i="2"/>
  <c r="U396" i="2"/>
  <c r="V396" i="2"/>
  <c r="W396" i="2"/>
  <c r="X396" i="2"/>
  <c r="Y396" i="2"/>
  <c r="Z396" i="2"/>
  <c r="U397" i="2"/>
  <c r="V397" i="2"/>
  <c r="W397" i="2"/>
  <c r="X397" i="2"/>
  <c r="Y397" i="2"/>
  <c r="AB397" i="2" s="1"/>
  <c r="Z397" i="2"/>
  <c r="U398" i="2"/>
  <c r="V398" i="2"/>
  <c r="W398" i="2"/>
  <c r="X398" i="2"/>
  <c r="Y398" i="2"/>
  <c r="Z398" i="2"/>
  <c r="U399" i="2"/>
  <c r="AA399" i="2" s="1"/>
  <c r="V399" i="2"/>
  <c r="W399" i="2"/>
  <c r="X399" i="2"/>
  <c r="Y399" i="2"/>
  <c r="Z399" i="2"/>
  <c r="U400" i="2"/>
  <c r="V400" i="2"/>
  <c r="W400" i="2"/>
  <c r="X400" i="2"/>
  <c r="Y400" i="2"/>
  <c r="Z400" i="2"/>
  <c r="U401" i="2"/>
  <c r="V401" i="2"/>
  <c r="W401" i="2"/>
  <c r="X401" i="2"/>
  <c r="Y401" i="2"/>
  <c r="AB401" i="2" s="1"/>
  <c r="Z401" i="2"/>
  <c r="U402" i="2"/>
  <c r="V402" i="2"/>
  <c r="W402" i="2"/>
  <c r="X402" i="2"/>
  <c r="Y402" i="2"/>
  <c r="Z402" i="2"/>
  <c r="U403" i="2"/>
  <c r="V403" i="2"/>
  <c r="W403" i="2"/>
  <c r="X403" i="2"/>
  <c r="Y403" i="2"/>
  <c r="Z403" i="2"/>
  <c r="U404" i="2"/>
  <c r="V404" i="2"/>
  <c r="W404" i="2"/>
  <c r="X404" i="2"/>
  <c r="Y404" i="2"/>
  <c r="Z404" i="2"/>
  <c r="U405" i="2"/>
  <c r="V405" i="2"/>
  <c r="W405" i="2"/>
  <c r="X405" i="2"/>
  <c r="Y405" i="2"/>
  <c r="Z405" i="2"/>
  <c r="U406" i="2"/>
  <c r="V406" i="2"/>
  <c r="W406" i="2"/>
  <c r="X406" i="2"/>
  <c r="Y406" i="2"/>
  <c r="Z406" i="2"/>
  <c r="U407" i="2"/>
  <c r="V407" i="2"/>
  <c r="W407" i="2"/>
  <c r="X407" i="2"/>
  <c r="Y407" i="2"/>
  <c r="Z407" i="2"/>
  <c r="U408" i="2"/>
  <c r="V408" i="2"/>
  <c r="W408" i="2"/>
  <c r="X408" i="2"/>
  <c r="Y408" i="2"/>
  <c r="Z408" i="2"/>
  <c r="U409" i="2"/>
  <c r="V409" i="2"/>
  <c r="W409" i="2"/>
  <c r="X409" i="2"/>
  <c r="Y409" i="2"/>
  <c r="Z409" i="2"/>
  <c r="U410" i="2"/>
  <c r="V410" i="2"/>
  <c r="W410" i="2"/>
  <c r="X410" i="2"/>
  <c r="Y410" i="2"/>
  <c r="Z410" i="2"/>
  <c r="U411" i="2"/>
  <c r="V411" i="2"/>
  <c r="W411" i="2"/>
  <c r="X411" i="2"/>
  <c r="AA411" i="2" s="1"/>
  <c r="Y411" i="2"/>
  <c r="Z411" i="2"/>
  <c r="U412" i="2"/>
  <c r="V412" i="2"/>
  <c r="W412" i="2"/>
  <c r="X412" i="2"/>
  <c r="Y412" i="2"/>
  <c r="Z412" i="2"/>
  <c r="U413" i="2"/>
  <c r="V413" i="2"/>
  <c r="W413" i="2"/>
  <c r="X413" i="2"/>
  <c r="Y413" i="2"/>
  <c r="Z413" i="2"/>
  <c r="U414" i="2"/>
  <c r="V414" i="2"/>
  <c r="W414" i="2"/>
  <c r="X414" i="2"/>
  <c r="Y414" i="2"/>
  <c r="Z414" i="2"/>
  <c r="U415" i="2"/>
  <c r="V415" i="2"/>
  <c r="W415" i="2"/>
  <c r="X415" i="2"/>
  <c r="Y415" i="2"/>
  <c r="Z415" i="2"/>
  <c r="U416" i="2"/>
  <c r="AA416" i="2" s="1"/>
  <c r="V416" i="2"/>
  <c r="W416" i="2"/>
  <c r="X416" i="2"/>
  <c r="Y416" i="2"/>
  <c r="AB416" i="2" s="1"/>
  <c r="Z416" i="2"/>
  <c r="U417" i="2"/>
  <c r="V417" i="2"/>
  <c r="W417" i="2"/>
  <c r="X417" i="2"/>
  <c r="Y417" i="2"/>
  <c r="Z417" i="2"/>
  <c r="U418" i="2"/>
  <c r="V418" i="2"/>
  <c r="W418" i="2"/>
  <c r="X418" i="2"/>
  <c r="Y418" i="2"/>
  <c r="AB418" i="2" s="1"/>
  <c r="Z418" i="2"/>
  <c r="U419" i="2"/>
  <c r="V419" i="2"/>
  <c r="W419" i="2"/>
  <c r="X419" i="2"/>
  <c r="AA419" i="2" s="1"/>
  <c r="Y419" i="2"/>
  <c r="Z419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AC413" i="2" l="1"/>
  <c r="AC411" i="2"/>
  <c r="AA408" i="2"/>
  <c r="AC390" i="2"/>
  <c r="AC388" i="2"/>
  <c r="AA387" i="2"/>
  <c r="AC386" i="2"/>
  <c r="AC384" i="2"/>
  <c r="AC376" i="2"/>
  <c r="AC374" i="2"/>
  <c r="AC372" i="2"/>
  <c r="AA371" i="2"/>
  <c r="AC370" i="2"/>
  <c r="AB370" i="2"/>
  <c r="AC368" i="2"/>
  <c r="AB368" i="2"/>
  <c r="AB366" i="2"/>
  <c r="AB353" i="2"/>
  <c r="AA407" i="2"/>
  <c r="AA397" i="2"/>
  <c r="AC389" i="2"/>
  <c r="AC387" i="2"/>
  <c r="AC385" i="2"/>
  <c r="AC373" i="2"/>
  <c r="AC359" i="2"/>
  <c r="AC357" i="2"/>
  <c r="AA414" i="2"/>
  <c r="AC406" i="2"/>
  <c r="AC404" i="2"/>
  <c r="AA403" i="2"/>
  <c r="AC402" i="2"/>
  <c r="AB402" i="2"/>
  <c r="AC400" i="2"/>
  <c r="AB400" i="2"/>
  <c r="AB398" i="2"/>
  <c r="AC371" i="2"/>
  <c r="AC369" i="2"/>
  <c r="AC419" i="2"/>
  <c r="AB419" i="2"/>
  <c r="AB417" i="2"/>
  <c r="AB411" i="2"/>
  <c r="AB409" i="2"/>
  <c r="AC407" i="2"/>
  <c r="AC403" i="2"/>
  <c r="AC401" i="2"/>
  <c r="AA383" i="2"/>
  <c r="AA381" i="2"/>
  <c r="AA379" i="2"/>
  <c r="AB352" i="2"/>
  <c r="AC418" i="2"/>
  <c r="AC410" i="2"/>
  <c r="AB386" i="2"/>
  <c r="AB384" i="2"/>
  <c r="AB382" i="2"/>
  <c r="AB380" i="2"/>
  <c r="AC355" i="2"/>
  <c r="AB364" i="2"/>
  <c r="AC415" i="2"/>
  <c r="AB415" i="2"/>
  <c r="AB412" i="2"/>
  <c r="AA412" i="2"/>
  <c r="AA404" i="2"/>
  <c r="AC398" i="2"/>
  <c r="AC396" i="2"/>
  <c r="AB396" i="2"/>
  <c r="AB393" i="2"/>
  <c r="AC382" i="2"/>
  <c r="AC380" i="2"/>
  <c r="AB377" i="2"/>
  <c r="AC366" i="2"/>
  <c r="AC364" i="2"/>
  <c r="AB361" i="2"/>
  <c r="AA417" i="2"/>
  <c r="AC416" i="2"/>
  <c r="AB410" i="2"/>
  <c r="AA409" i="2"/>
  <c r="AC408" i="2"/>
  <c r="AB408" i="2"/>
  <c r="AB405" i="2"/>
  <c r="AC397" i="2"/>
  <c r="AC394" i="2"/>
  <c r="AB392" i="2"/>
  <c r="AB389" i="2"/>
  <c r="AC381" i="2"/>
  <c r="AC378" i="2"/>
  <c r="AB376" i="2"/>
  <c r="AB373" i="2"/>
  <c r="AC365" i="2"/>
  <c r="AB360" i="2"/>
  <c r="AB357" i="2"/>
  <c r="AA415" i="2"/>
  <c r="AC412" i="2"/>
  <c r="AB404" i="2"/>
  <c r="AC393" i="2"/>
  <c r="AB388" i="2"/>
  <c r="AC377" i="2"/>
  <c r="AB372" i="2"/>
  <c r="AC361" i="2"/>
  <c r="AB356" i="2"/>
  <c r="AA393" i="2"/>
  <c r="AA377" i="2"/>
  <c r="AA361" i="2"/>
  <c r="AA418" i="2"/>
  <c r="AB413" i="2"/>
  <c r="AA410" i="2"/>
  <c r="AA405" i="2"/>
  <c r="AC399" i="2"/>
  <c r="AB394" i="2"/>
  <c r="AA389" i="2"/>
  <c r="AC383" i="2"/>
  <c r="AB378" i="2"/>
  <c r="AA373" i="2"/>
  <c r="AC367" i="2"/>
  <c r="AB362" i="2"/>
  <c r="AA357" i="2"/>
  <c r="AC414" i="2"/>
  <c r="AB406" i="2"/>
  <c r="AA401" i="2"/>
  <c r="AC395" i="2"/>
  <c r="AB390" i="2"/>
  <c r="AA385" i="2"/>
  <c r="AC379" i="2"/>
  <c r="AB374" i="2"/>
  <c r="AA369" i="2"/>
  <c r="AC363" i="2"/>
  <c r="AB358" i="2"/>
  <c r="AC417" i="2"/>
  <c r="AB414" i="2"/>
  <c r="AA413" i="2"/>
  <c r="AC409" i="2"/>
  <c r="AB407" i="2"/>
  <c r="AA406" i="2"/>
  <c r="AC405" i="2"/>
  <c r="AB403" i="2"/>
  <c r="AA402" i="2"/>
  <c r="AB399" i="2"/>
  <c r="AA398" i="2"/>
  <c r="AB395" i="2"/>
  <c r="AA394" i="2"/>
  <c r="AB391" i="2"/>
  <c r="AA390" i="2"/>
  <c r="AB387" i="2"/>
  <c r="AA386" i="2"/>
  <c r="AB383" i="2"/>
  <c r="AA382" i="2"/>
  <c r="AB379" i="2"/>
  <c r="AA378" i="2"/>
  <c r="AB375" i="2"/>
  <c r="AA374" i="2"/>
  <c r="AB371" i="2"/>
  <c r="AA370" i="2"/>
  <c r="AB367" i="2"/>
  <c r="AA366" i="2"/>
  <c r="AB363" i="2"/>
  <c r="AA362" i="2"/>
  <c r="AB359" i="2"/>
  <c r="AA358" i="2"/>
  <c r="AB355" i="2"/>
  <c r="AA354" i="2"/>
  <c r="AC353" i="2"/>
  <c r="AA400" i="2"/>
  <c r="AA396" i="2"/>
  <c r="AA392" i="2"/>
  <c r="AA388" i="2"/>
  <c r="AA384" i="2"/>
  <c r="AA380" i="2"/>
  <c r="AA376" i="2"/>
  <c r="AA372" i="2"/>
  <c r="AA368" i="2"/>
  <c r="AA364" i="2"/>
  <c r="AA360" i="2"/>
  <c r="AA356" i="2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R198" i="8"/>
  <c r="S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R202" i="8"/>
  <c r="S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T207" i="8" s="1"/>
  <c r="Q207" i="8"/>
  <c r="R207" i="8"/>
  <c r="S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R212" i="8"/>
  <c r="S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T214" i="8" s="1"/>
  <c r="Q214" i="8"/>
  <c r="R214" i="8"/>
  <c r="S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T217" i="8" s="1"/>
  <c r="Q217" i="8"/>
  <c r="R217" i="8"/>
  <c r="S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R219" i="8"/>
  <c r="S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T222" i="8" s="1"/>
  <c r="Q222" i="8"/>
  <c r="R222" i="8"/>
  <c r="S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R224" i="8"/>
  <c r="S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T226" i="8" s="1"/>
  <c r="Q226" i="8"/>
  <c r="R226" i="8"/>
  <c r="S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T228" i="8" s="1"/>
  <c r="Q228" i="8"/>
  <c r="R228" i="8"/>
  <c r="S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T230" i="8" s="1"/>
  <c r="Q230" i="8"/>
  <c r="R230" i="8"/>
  <c r="S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T231" i="8" s="1"/>
  <c r="Q231" i="8"/>
  <c r="R231" i="8"/>
  <c r="S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T233" i="8" s="1"/>
  <c r="Q233" i="8"/>
  <c r="R233" i="8"/>
  <c r="S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T235" i="8" s="1"/>
  <c r="Q235" i="8"/>
  <c r="R235" i="8"/>
  <c r="S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T238" i="8" s="1"/>
  <c r="Q238" i="8"/>
  <c r="R238" i="8"/>
  <c r="S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T248" i="8" s="1"/>
  <c r="Q248" i="8"/>
  <c r="R248" i="8"/>
  <c r="S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T250" i="8" s="1"/>
  <c r="Q250" i="8"/>
  <c r="R250" i="8"/>
  <c r="S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T260" i="8" s="1"/>
  <c r="Q260" i="8"/>
  <c r="R260" i="8"/>
  <c r="S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T261" i="8" s="1"/>
  <c r="Q261" i="8"/>
  <c r="R261" i="8"/>
  <c r="S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R262" i="8"/>
  <c r="S262" i="8"/>
  <c r="T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T263" i="8" s="1"/>
  <c r="Q263" i="8"/>
  <c r="R263" i="8"/>
  <c r="S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T268" i="8" s="1"/>
  <c r="Q268" i="8"/>
  <c r="R268" i="8"/>
  <c r="S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T271" i="8" s="1"/>
  <c r="Q271" i="8"/>
  <c r="R271" i="8"/>
  <c r="S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T273" i="8" s="1"/>
  <c r="Q273" i="8"/>
  <c r="R273" i="8"/>
  <c r="S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T275" i="8" s="1"/>
  <c r="Q275" i="8"/>
  <c r="R275" i="8"/>
  <c r="S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T277" i="8" s="1"/>
  <c r="Q277" i="8"/>
  <c r="R277" i="8"/>
  <c r="S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T280" i="8" s="1"/>
  <c r="Q280" i="8"/>
  <c r="R280" i="8"/>
  <c r="S280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T284" i="8" s="1"/>
  <c r="Q284" i="8"/>
  <c r="R284" i="8"/>
  <c r="S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T288" i="8" s="1"/>
  <c r="Q288" i="8"/>
  <c r="R288" i="8"/>
  <c r="S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S289" i="8"/>
  <c r="T289" i="8"/>
  <c r="D290" i="8"/>
  <c r="E290" i="8"/>
  <c r="F290" i="8"/>
  <c r="G290" i="8"/>
  <c r="H290" i="8"/>
  <c r="I290" i="8"/>
  <c r="J290" i="8"/>
  <c r="K290" i="8"/>
  <c r="L290" i="8"/>
  <c r="M290" i="8"/>
  <c r="O290" i="8"/>
  <c r="P290" i="8"/>
  <c r="Q290" i="8"/>
  <c r="R290" i="8"/>
  <c r="S290" i="8"/>
  <c r="T290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T291" i="8" s="1"/>
  <c r="Q291" i="8"/>
  <c r="R291" i="8"/>
  <c r="S291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R292" i="8"/>
  <c r="S292" i="8"/>
  <c r="T292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S293" i="8"/>
  <c r="T293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T294" i="8" s="1"/>
  <c r="Q294" i="8"/>
  <c r="R294" i="8"/>
  <c r="S294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Q295" i="8"/>
  <c r="R295" i="8"/>
  <c r="S295" i="8"/>
  <c r="T295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T296" i="8" s="1"/>
  <c r="Q296" i="8"/>
  <c r="R296" i="8"/>
  <c r="S296" i="8"/>
  <c r="D297" i="8"/>
  <c r="E297" i="8"/>
  <c r="F297" i="8"/>
  <c r="G297" i="8"/>
  <c r="H297" i="8"/>
  <c r="I297" i="8"/>
  <c r="J297" i="8"/>
  <c r="K297" i="8"/>
  <c r="L297" i="8"/>
  <c r="M297" i="8"/>
  <c r="O297" i="8"/>
  <c r="P297" i="8"/>
  <c r="Q297" i="8"/>
  <c r="R297" i="8"/>
  <c r="S297" i="8"/>
  <c r="T297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R298" i="8"/>
  <c r="S298" i="8"/>
  <c r="T298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T299" i="8" s="1"/>
  <c r="Q299" i="8"/>
  <c r="R299" i="8"/>
  <c r="S299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R300" i="8"/>
  <c r="S300" i="8"/>
  <c r="T300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T301" i="8" s="1"/>
  <c r="Q301" i="8"/>
  <c r="R301" i="8"/>
  <c r="S301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R302" i="8"/>
  <c r="S302" i="8"/>
  <c r="T302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T303" i="8" s="1"/>
  <c r="Q303" i="8"/>
  <c r="R303" i="8"/>
  <c r="S303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R304" i="8"/>
  <c r="S304" i="8"/>
  <c r="T304" i="8"/>
  <c r="D305" i="8"/>
  <c r="E305" i="8"/>
  <c r="F305" i="8"/>
  <c r="G305" i="8"/>
  <c r="H305" i="8"/>
  <c r="I305" i="8"/>
  <c r="J305" i="8"/>
  <c r="K305" i="8"/>
  <c r="L305" i="8"/>
  <c r="M305" i="8"/>
  <c r="O305" i="8"/>
  <c r="P305" i="8"/>
  <c r="T305" i="8" s="1"/>
  <c r="Q305" i="8"/>
  <c r="R305" i="8"/>
  <c r="S305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R306" i="8"/>
  <c r="S306" i="8"/>
  <c r="T306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T307" i="8" s="1"/>
  <c r="Q307" i="8"/>
  <c r="R307" i="8"/>
  <c r="S307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R308" i="8"/>
  <c r="S308" i="8"/>
  <c r="T308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T309" i="8" s="1"/>
  <c r="Q309" i="8"/>
  <c r="R309" i="8"/>
  <c r="S309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T310" i="8" s="1"/>
  <c r="Q310" i="8"/>
  <c r="R310" i="8"/>
  <c r="S310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Q311" i="8"/>
  <c r="R311" i="8"/>
  <c r="S311" i="8"/>
  <c r="T311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T312" i="8" s="1"/>
  <c r="Q312" i="8"/>
  <c r="R312" i="8"/>
  <c r="S312" i="8"/>
  <c r="D313" i="8"/>
  <c r="E313" i="8"/>
  <c r="F313" i="8"/>
  <c r="G313" i="8"/>
  <c r="H313" i="8"/>
  <c r="I313" i="8"/>
  <c r="J313" i="8"/>
  <c r="K313" i="8"/>
  <c r="L313" i="8"/>
  <c r="M313" i="8"/>
  <c r="O313" i="8"/>
  <c r="P313" i="8"/>
  <c r="Q313" i="8"/>
  <c r="R313" i="8"/>
  <c r="S313" i="8"/>
  <c r="T313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R314" i="8"/>
  <c r="S314" i="8"/>
  <c r="T314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T315" i="8" s="1"/>
  <c r="Q315" i="8"/>
  <c r="R315" i="8"/>
  <c r="S315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R317" i="8"/>
  <c r="S317" i="8"/>
  <c r="T317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T318" i="8" s="1"/>
  <c r="Q318" i="8"/>
  <c r="R318" i="8"/>
  <c r="S318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Q319" i="8"/>
  <c r="R319" i="8"/>
  <c r="S319" i="8"/>
  <c r="T319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T320" i="8" s="1"/>
  <c r="Q320" i="8"/>
  <c r="R320" i="8"/>
  <c r="S320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R321" i="8"/>
  <c r="S321" i="8"/>
  <c r="T321" i="8"/>
  <c r="D322" i="8"/>
  <c r="E322" i="8"/>
  <c r="F322" i="8"/>
  <c r="G322" i="8"/>
  <c r="H322" i="8"/>
  <c r="I322" i="8"/>
  <c r="J322" i="8"/>
  <c r="K322" i="8"/>
  <c r="L322" i="8"/>
  <c r="M322" i="8"/>
  <c r="O322" i="8"/>
  <c r="P322" i="8"/>
  <c r="T322" i="8" s="1"/>
  <c r="Q322" i="8"/>
  <c r="R322" i="8"/>
  <c r="S322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T323" i="8" s="1"/>
  <c r="Q323" i="8"/>
  <c r="R323" i="8"/>
  <c r="S323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R324" i="8"/>
  <c r="S324" i="8"/>
  <c r="T324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S325" i="8"/>
  <c r="T325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S326" i="8"/>
  <c r="T326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T327" i="8" s="1"/>
  <c r="Q327" i="8"/>
  <c r="R327" i="8"/>
  <c r="S327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R328" i="8"/>
  <c r="S328" i="8"/>
  <c r="T328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R330" i="8"/>
  <c r="S330" i="8"/>
  <c r="T330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T331" i="8" s="1"/>
  <c r="Q331" i="8"/>
  <c r="R331" i="8"/>
  <c r="S331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R332" i="8"/>
  <c r="S332" i="8"/>
  <c r="T332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T334" i="8" s="1"/>
  <c r="Q334" i="8"/>
  <c r="R334" i="8"/>
  <c r="S334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R335" i="8"/>
  <c r="S335" i="8"/>
  <c r="T335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T336" i="8" s="1"/>
  <c r="Q336" i="8"/>
  <c r="R336" i="8"/>
  <c r="S336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R338" i="8"/>
  <c r="S338" i="8"/>
  <c r="T338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R339" i="8"/>
  <c r="S339" i="8"/>
  <c r="T339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T340" i="8" s="1"/>
  <c r="Q340" i="8"/>
  <c r="R340" i="8"/>
  <c r="S340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T343" i="8" s="1"/>
  <c r="Q343" i="8"/>
  <c r="R343" i="8"/>
  <c r="S343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R344" i="8"/>
  <c r="S344" i="8"/>
  <c r="T344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Q345" i="8"/>
  <c r="R345" i="8"/>
  <c r="S345" i="8"/>
  <c r="T345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T346" i="8" s="1"/>
  <c r="Q346" i="8"/>
  <c r="R346" i="8"/>
  <c r="S346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S347" i="8"/>
  <c r="T347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Q348" i="8"/>
  <c r="R348" i="8"/>
  <c r="S348" i="8"/>
  <c r="T348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T349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T350" i="8" s="1"/>
  <c r="Q350" i="8"/>
  <c r="R350" i="8"/>
  <c r="S350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R351" i="8"/>
  <c r="S351" i="8"/>
  <c r="T351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U187" i="2"/>
  <c r="V187" i="2"/>
  <c r="AB187" i="2" s="1"/>
  <c r="W187" i="2"/>
  <c r="X187" i="2"/>
  <c r="AA187" i="2" s="1"/>
  <c r="Y187" i="2"/>
  <c r="Z187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AA191" i="2"/>
  <c r="U192" i="2"/>
  <c r="V192" i="2"/>
  <c r="W192" i="2"/>
  <c r="X192" i="2"/>
  <c r="AA192" i="2" s="1"/>
  <c r="Y192" i="2"/>
  <c r="Z192" i="2"/>
  <c r="U193" i="2"/>
  <c r="V193" i="2"/>
  <c r="W193" i="2"/>
  <c r="X193" i="2"/>
  <c r="Y193" i="2"/>
  <c r="Z193" i="2"/>
  <c r="U194" i="2"/>
  <c r="V194" i="2"/>
  <c r="W194" i="2"/>
  <c r="AC194" i="2" s="1"/>
  <c r="X194" i="2"/>
  <c r="Y194" i="2"/>
  <c r="AB194" i="2" s="1"/>
  <c r="Z194" i="2"/>
  <c r="U195" i="2"/>
  <c r="V195" i="2"/>
  <c r="W195" i="2"/>
  <c r="X195" i="2"/>
  <c r="Y195" i="2"/>
  <c r="Z195" i="2"/>
  <c r="U196" i="2"/>
  <c r="V196" i="2"/>
  <c r="W196" i="2"/>
  <c r="X196" i="2"/>
  <c r="Y196" i="2"/>
  <c r="Z196" i="2"/>
  <c r="U197" i="2"/>
  <c r="AA197" i="2" s="1"/>
  <c r="V197" i="2"/>
  <c r="W197" i="2"/>
  <c r="X197" i="2"/>
  <c r="Y197" i="2"/>
  <c r="Z197" i="2"/>
  <c r="U198" i="2"/>
  <c r="V198" i="2"/>
  <c r="W198" i="2"/>
  <c r="X198" i="2"/>
  <c r="Y198" i="2"/>
  <c r="AB198" i="2" s="1"/>
  <c r="Z198" i="2"/>
  <c r="AC198" i="2"/>
  <c r="U199" i="2"/>
  <c r="V199" i="2"/>
  <c r="W199" i="2"/>
  <c r="X199" i="2"/>
  <c r="Y199" i="2"/>
  <c r="Z199" i="2"/>
  <c r="U200" i="2"/>
  <c r="V200" i="2"/>
  <c r="AB200" i="2" s="1"/>
  <c r="W200" i="2"/>
  <c r="X200" i="2"/>
  <c r="AA200" i="2" s="1"/>
  <c r="Y200" i="2"/>
  <c r="Z200" i="2"/>
  <c r="U201" i="2"/>
  <c r="V201" i="2"/>
  <c r="W201" i="2"/>
  <c r="X201" i="2"/>
  <c r="Y201" i="2"/>
  <c r="Z201" i="2"/>
  <c r="U202" i="2"/>
  <c r="V202" i="2"/>
  <c r="AB202" i="2" s="1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AA213" i="2" s="1"/>
  <c r="V213" i="2"/>
  <c r="W213" i="2"/>
  <c r="X213" i="2"/>
  <c r="Y213" i="2"/>
  <c r="Z213" i="2"/>
  <c r="U214" i="2"/>
  <c r="V214" i="2"/>
  <c r="W214" i="2"/>
  <c r="AC214" i="2" s="1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AA217" i="2" s="1"/>
  <c r="V217" i="2"/>
  <c r="W217" i="2"/>
  <c r="X217" i="2"/>
  <c r="Y217" i="2"/>
  <c r="Z217" i="2"/>
  <c r="U218" i="2"/>
  <c r="V218" i="2"/>
  <c r="AB218" i="2" s="1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AA220" i="2" s="1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AA224" i="2" s="1"/>
  <c r="Y224" i="2"/>
  <c r="Z224" i="2"/>
  <c r="U225" i="2"/>
  <c r="V225" i="2"/>
  <c r="W225" i="2"/>
  <c r="X225" i="2"/>
  <c r="Y225" i="2"/>
  <c r="Z225" i="2"/>
  <c r="U226" i="2"/>
  <c r="V226" i="2"/>
  <c r="W226" i="2"/>
  <c r="AC226" i="2" s="1"/>
  <c r="X226" i="2"/>
  <c r="Y226" i="2"/>
  <c r="Z226" i="2"/>
  <c r="U227" i="2"/>
  <c r="V227" i="2"/>
  <c r="W227" i="2"/>
  <c r="X227" i="2"/>
  <c r="Y227" i="2"/>
  <c r="AB227" i="2" s="1"/>
  <c r="Z227" i="2"/>
  <c r="U228" i="2"/>
  <c r="V228" i="2"/>
  <c r="W228" i="2"/>
  <c r="X228" i="2"/>
  <c r="Y228" i="2"/>
  <c r="Z228" i="2"/>
  <c r="U229" i="2"/>
  <c r="AA229" i="2" s="1"/>
  <c r="V229" i="2"/>
  <c r="W229" i="2"/>
  <c r="X229" i="2"/>
  <c r="Y229" i="2"/>
  <c r="Z229" i="2"/>
  <c r="U230" i="2"/>
  <c r="AA230" i="2" s="1"/>
  <c r="V230" i="2"/>
  <c r="W230" i="2"/>
  <c r="AC230" i="2" s="1"/>
  <c r="X230" i="2"/>
  <c r="Y230" i="2"/>
  <c r="Z230" i="2"/>
  <c r="U231" i="2"/>
  <c r="V231" i="2"/>
  <c r="AB231" i="2" s="1"/>
  <c r="W231" i="2"/>
  <c r="X231" i="2"/>
  <c r="AA231" i="2" s="1"/>
  <c r="Y231" i="2"/>
  <c r="Z231" i="2"/>
  <c r="U232" i="2"/>
  <c r="V232" i="2"/>
  <c r="AB232" i="2" s="1"/>
  <c r="W232" i="2"/>
  <c r="X232" i="2"/>
  <c r="Y232" i="2"/>
  <c r="Z232" i="2"/>
  <c r="U233" i="2"/>
  <c r="V233" i="2"/>
  <c r="W233" i="2"/>
  <c r="X233" i="2"/>
  <c r="Y233" i="2"/>
  <c r="Z233" i="2"/>
  <c r="U234" i="2"/>
  <c r="V234" i="2"/>
  <c r="AB234" i="2" s="1"/>
  <c r="W234" i="2"/>
  <c r="X234" i="2"/>
  <c r="Y234" i="2"/>
  <c r="Z234" i="2"/>
  <c r="AC234" i="2" s="1"/>
  <c r="U235" i="2"/>
  <c r="V235" i="2"/>
  <c r="W235" i="2"/>
  <c r="X235" i="2"/>
  <c r="Y235" i="2"/>
  <c r="Z235" i="2"/>
  <c r="U236" i="2"/>
  <c r="AA236" i="2" s="1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AC239" i="2" s="1"/>
  <c r="X239" i="2"/>
  <c r="Y239" i="2"/>
  <c r="Z239" i="2"/>
  <c r="U240" i="2"/>
  <c r="AA240" i="2" s="1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AB242" i="2" s="1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AC246" i="2" s="1"/>
  <c r="U247" i="2"/>
  <c r="V247" i="2"/>
  <c r="AB247" i="2" s="1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AC250" i="2" s="1"/>
  <c r="U251" i="2"/>
  <c r="V251" i="2"/>
  <c r="W251" i="2"/>
  <c r="X251" i="2"/>
  <c r="AA251" i="2" s="1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AB258" i="2" s="1"/>
  <c r="Z258" i="2"/>
  <c r="U259" i="2"/>
  <c r="V259" i="2"/>
  <c r="W259" i="2"/>
  <c r="AC259" i="2" s="1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AA262" i="2" s="1"/>
  <c r="V262" i="2"/>
  <c r="W262" i="2"/>
  <c r="X262" i="2"/>
  <c r="Y262" i="2"/>
  <c r="AB262" i="2" s="1"/>
  <c r="Z262" i="2"/>
  <c r="U263" i="2"/>
  <c r="V263" i="2"/>
  <c r="W263" i="2"/>
  <c r="X263" i="2"/>
  <c r="AA263" i="2" s="1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AC266" i="2" s="1"/>
  <c r="U267" i="2"/>
  <c r="V267" i="2"/>
  <c r="AB267" i="2" s="1"/>
  <c r="W267" i="2"/>
  <c r="X267" i="2"/>
  <c r="AA267" i="2" s="1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AC270" i="2" s="1"/>
  <c r="U271" i="2"/>
  <c r="V271" i="2"/>
  <c r="AB271" i="2" s="1"/>
  <c r="W271" i="2"/>
  <c r="X271" i="2"/>
  <c r="Y271" i="2"/>
  <c r="Z271" i="2"/>
  <c r="U272" i="2"/>
  <c r="V272" i="2"/>
  <c r="W272" i="2"/>
  <c r="X272" i="2"/>
  <c r="Y272" i="2"/>
  <c r="Z272" i="2"/>
  <c r="U273" i="2"/>
  <c r="V273" i="2"/>
  <c r="AB273" i="2" s="1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AC278" i="2" s="1"/>
  <c r="U279" i="2"/>
  <c r="V279" i="2"/>
  <c r="W279" i="2"/>
  <c r="X279" i="2"/>
  <c r="Y279" i="2"/>
  <c r="Z279" i="2"/>
  <c r="AB279" i="2"/>
  <c r="U280" i="2"/>
  <c r="V280" i="2"/>
  <c r="W280" i="2"/>
  <c r="X280" i="2"/>
  <c r="AA280" i="2" s="1"/>
  <c r="Y280" i="2"/>
  <c r="Z280" i="2"/>
  <c r="U281" i="2"/>
  <c r="V281" i="2"/>
  <c r="W281" i="2"/>
  <c r="X281" i="2"/>
  <c r="Y281" i="2"/>
  <c r="Z281" i="2"/>
  <c r="AC281" i="2" s="1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AC284" i="2" s="1"/>
  <c r="X284" i="2"/>
  <c r="AA284" i="2" s="1"/>
  <c r="Y284" i="2"/>
  <c r="Z284" i="2"/>
  <c r="U285" i="2"/>
  <c r="V285" i="2"/>
  <c r="W285" i="2"/>
  <c r="X285" i="2"/>
  <c r="Y285" i="2"/>
  <c r="Z285" i="2"/>
  <c r="AC285" i="2" s="1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AC289" i="2" s="1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AA292" i="2" s="1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AC297" i="2" s="1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AA303" i="2" s="1"/>
  <c r="V303" i="2"/>
  <c r="W303" i="2"/>
  <c r="AC303" i="2" s="1"/>
  <c r="X303" i="2"/>
  <c r="Y303" i="2"/>
  <c r="AB303" i="2" s="1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AB308" i="2"/>
  <c r="U309" i="2"/>
  <c r="V309" i="2"/>
  <c r="W309" i="2"/>
  <c r="X309" i="2"/>
  <c r="AA309" i="2" s="1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AB314" i="2" s="1"/>
  <c r="W314" i="2"/>
  <c r="X314" i="2"/>
  <c r="Y314" i="2"/>
  <c r="Z314" i="2"/>
  <c r="AC314" i="2" s="1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AA317" i="2" s="1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AC322" i="2" s="1"/>
  <c r="U323" i="2"/>
  <c r="V323" i="2"/>
  <c r="W323" i="2"/>
  <c r="X323" i="2"/>
  <c r="Y323" i="2"/>
  <c r="Z323" i="2"/>
  <c r="U324" i="2"/>
  <c r="V324" i="2"/>
  <c r="AB324" i="2" s="1"/>
  <c r="W324" i="2"/>
  <c r="X324" i="2"/>
  <c r="Y324" i="2"/>
  <c r="Z324" i="2"/>
  <c r="U325" i="2"/>
  <c r="V325" i="2"/>
  <c r="W325" i="2"/>
  <c r="X325" i="2"/>
  <c r="Y325" i="2"/>
  <c r="Z325" i="2"/>
  <c r="U326" i="2"/>
  <c r="V326" i="2"/>
  <c r="AB326" i="2" s="1"/>
  <c r="W326" i="2"/>
  <c r="X326" i="2"/>
  <c r="Y326" i="2"/>
  <c r="Z326" i="2"/>
  <c r="AC326" i="2" s="1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AA329" i="2" s="1"/>
  <c r="Y329" i="2"/>
  <c r="Z329" i="2"/>
  <c r="U330" i="2"/>
  <c r="V330" i="2"/>
  <c r="W330" i="2"/>
  <c r="X330" i="2"/>
  <c r="Y330" i="2"/>
  <c r="Z330" i="2"/>
  <c r="AC330" i="2" s="1"/>
  <c r="U331" i="2"/>
  <c r="V331" i="2"/>
  <c r="W331" i="2"/>
  <c r="X331" i="2"/>
  <c r="Y331" i="2"/>
  <c r="Z331" i="2"/>
  <c r="U332" i="2"/>
  <c r="V332" i="2"/>
  <c r="AB332" i="2" s="1"/>
  <c r="W332" i="2"/>
  <c r="X332" i="2"/>
  <c r="Y332" i="2"/>
  <c r="Z332" i="2"/>
  <c r="U333" i="2"/>
  <c r="V333" i="2"/>
  <c r="W333" i="2"/>
  <c r="X333" i="2"/>
  <c r="AA333" i="2" s="1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AA336" i="2" s="1"/>
  <c r="V336" i="2"/>
  <c r="W336" i="2"/>
  <c r="X336" i="2"/>
  <c r="Y336" i="2"/>
  <c r="Z336" i="2"/>
  <c r="U337" i="2"/>
  <c r="V337" i="2"/>
  <c r="W337" i="2"/>
  <c r="X337" i="2"/>
  <c r="AA337" i="2" s="1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AB339" i="2" s="1"/>
  <c r="Z339" i="2"/>
  <c r="AC339" i="2"/>
  <c r="U340" i="2"/>
  <c r="V340" i="2"/>
  <c r="W340" i="2"/>
  <c r="X340" i="2"/>
  <c r="Y340" i="2"/>
  <c r="Z340" i="2"/>
  <c r="U341" i="2"/>
  <c r="V341" i="2"/>
  <c r="W341" i="2"/>
  <c r="X341" i="2"/>
  <c r="AA341" i="2" s="1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AA350" i="2" s="1"/>
  <c r="V350" i="2"/>
  <c r="W350" i="2"/>
  <c r="X350" i="2"/>
  <c r="Y350" i="2"/>
  <c r="Z350" i="2"/>
  <c r="U351" i="2"/>
  <c r="V351" i="2"/>
  <c r="W351" i="2"/>
  <c r="AC351" i="2" s="1"/>
  <c r="X351" i="2"/>
  <c r="Y351" i="2"/>
  <c r="Z351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AA340" i="2" l="1"/>
  <c r="AB336" i="2"/>
  <c r="AC298" i="2"/>
  <c r="AC294" i="2"/>
  <c r="AA287" i="2"/>
  <c r="AC286" i="2"/>
  <c r="AA276" i="2"/>
  <c r="AC273" i="2"/>
  <c r="AC269" i="2"/>
  <c r="AA252" i="2"/>
  <c r="AC249" i="2"/>
  <c r="AB246" i="2"/>
  <c r="AA219" i="2"/>
  <c r="AC218" i="2"/>
  <c r="AC202" i="2"/>
  <c r="AA199" i="2"/>
  <c r="AB195" i="2"/>
  <c r="AA188" i="2"/>
  <c r="AB351" i="2"/>
  <c r="AC327" i="2"/>
  <c r="AA324" i="2"/>
  <c r="AC315" i="2"/>
  <c r="AA312" i="2"/>
  <c r="AB309" i="2"/>
  <c r="AA302" i="2"/>
  <c r="AB300" i="2"/>
  <c r="AB259" i="2"/>
  <c r="AB255" i="2"/>
  <c r="AA255" i="2"/>
  <c r="AA249" i="2"/>
  <c r="AB243" i="2"/>
  <c r="AA232" i="2"/>
  <c r="AA208" i="2"/>
  <c r="AB340" i="2"/>
  <c r="AB250" i="2"/>
  <c r="AB348" i="2"/>
  <c r="AA346" i="2"/>
  <c r="AC332" i="2"/>
  <c r="AA304" i="2"/>
  <c r="AA296" i="2"/>
  <c r="AA288" i="2"/>
  <c r="AB280" i="2"/>
  <c r="AB275" i="2"/>
  <c r="AC265" i="2"/>
  <c r="AA264" i="2"/>
  <c r="AB263" i="2"/>
  <c r="AA256" i="2"/>
  <c r="AC255" i="2"/>
  <c r="AA247" i="2"/>
  <c r="AA245" i="2"/>
  <c r="AB230" i="2"/>
  <c r="AC227" i="2"/>
  <c r="AB226" i="2"/>
  <c r="AC223" i="2"/>
  <c r="AC217" i="2"/>
  <c r="AB214" i="2"/>
  <c r="AA214" i="2"/>
  <c r="AB210" i="2"/>
  <c r="AC207" i="2"/>
  <c r="AA204" i="2"/>
  <c r="AB312" i="2"/>
  <c r="AC308" i="2"/>
  <c r="AA301" i="2"/>
  <c r="AC300" i="2"/>
  <c r="AB289" i="2"/>
  <c r="AB287" i="2"/>
  <c r="AB276" i="2"/>
  <c r="AB274" i="2"/>
  <c r="AC262" i="2"/>
  <c r="AA261" i="2"/>
  <c r="AC258" i="2"/>
  <c r="AB251" i="2"/>
  <c r="AC242" i="2"/>
  <c r="AA239" i="2"/>
  <c r="AC236" i="2"/>
  <c r="AB219" i="2"/>
  <c r="AB215" i="2"/>
  <c r="AB211" i="2"/>
  <c r="AB199" i="2"/>
  <c r="AA198" i="2"/>
  <c r="AC195" i="2"/>
  <c r="AC348" i="2"/>
  <c r="AC346" i="2"/>
  <c r="AB335" i="2"/>
  <c r="AB333" i="2"/>
  <c r="AB328" i="2"/>
  <c r="AA305" i="2"/>
  <c r="AB304" i="2"/>
  <c r="AB298" i="2"/>
  <c r="AA297" i="2"/>
  <c r="AC275" i="2"/>
  <c r="AB264" i="2"/>
  <c r="AA246" i="2"/>
  <c r="AA223" i="2"/>
  <c r="AC210" i="2"/>
  <c r="AA207" i="2"/>
  <c r="AC204" i="2"/>
  <c r="AC191" i="2"/>
  <c r="AA339" i="2"/>
  <c r="AC336" i="2"/>
  <c r="AB329" i="2"/>
  <c r="AB327" i="2"/>
  <c r="AB317" i="2"/>
  <c r="AB292" i="2"/>
  <c r="AA215" i="2"/>
  <c r="AB349" i="2"/>
  <c r="AC347" i="2"/>
  <c r="AB345" i="2"/>
  <c r="AA344" i="2"/>
  <c r="AC343" i="2"/>
  <c r="AB343" i="2"/>
  <c r="AC338" i="2"/>
  <c r="AC335" i="2"/>
  <c r="AA334" i="2"/>
  <c r="AA328" i="2"/>
  <c r="AC323" i="2"/>
  <c r="AC321" i="2"/>
  <c r="AB320" i="2"/>
  <c r="AA320" i="2"/>
  <c r="AC319" i="2"/>
  <c r="AA318" i="2"/>
  <c r="AB316" i="2"/>
  <c r="AC313" i="2"/>
  <c r="AC311" i="2"/>
  <c r="AA310" i="2"/>
  <c r="AC306" i="2"/>
  <c r="AB306" i="2"/>
  <c r="AB301" i="2"/>
  <c r="AB299" i="2"/>
  <c r="AB296" i="2"/>
  <c r="AA295" i="2"/>
  <c r="AA293" i="2"/>
  <c r="AB291" i="2"/>
  <c r="AC290" i="2"/>
  <c r="AC287" i="2"/>
  <c r="AA283" i="2"/>
  <c r="AC282" i="2"/>
  <c r="AB282" i="2"/>
  <c r="AA281" i="2"/>
  <c r="AB278" i="2"/>
  <c r="AA278" i="2"/>
  <c r="AC274" i="2"/>
  <c r="AA271" i="2"/>
  <c r="AC268" i="2"/>
  <c r="AB260" i="2"/>
  <c r="AC253" i="2"/>
  <c r="AB248" i="2"/>
  <c r="AA244" i="2"/>
  <c r="AC243" i="2"/>
  <c r="AC238" i="2"/>
  <c r="AA235" i="2"/>
  <c r="AA233" i="2"/>
  <c r="AA228" i="2"/>
  <c r="AC225" i="2"/>
  <c r="AB225" i="2"/>
  <c r="AC222" i="2"/>
  <c r="AC220" i="2"/>
  <c r="AA216" i="2"/>
  <c r="AB212" i="2"/>
  <c r="AC209" i="2"/>
  <c r="AB209" i="2"/>
  <c r="AB207" i="2"/>
  <c r="AC205" i="2"/>
  <c r="AB203" i="2"/>
  <c r="AC201" i="2"/>
  <c r="AB196" i="2"/>
  <c r="AB191" i="2"/>
  <c r="AC189" i="2"/>
  <c r="AA349" i="2"/>
  <c r="AA345" i="2"/>
  <c r="AB344" i="2"/>
  <c r="AC342" i="2"/>
  <c r="AB342" i="2"/>
  <c r="AC337" i="2"/>
  <c r="AC331" i="2"/>
  <c r="AA330" i="2"/>
  <c r="AA325" i="2"/>
  <c r="AB323" i="2"/>
  <c r="AA323" i="2"/>
  <c r="AA321" i="2"/>
  <c r="AC320" i="2"/>
  <c r="AB319" i="2"/>
  <c r="AA319" i="2"/>
  <c r="AC316" i="2"/>
  <c r="AA313" i="2"/>
  <c r="AB311" i="2"/>
  <c r="AA311" i="2"/>
  <c r="AC307" i="2"/>
  <c r="AC305" i="2"/>
  <c r="AA299" i="2"/>
  <c r="AB295" i="2"/>
  <c r="AB294" i="2"/>
  <c r="AA294" i="2"/>
  <c r="AC291" i="2"/>
  <c r="AB290" i="2"/>
  <c r="AB283" i="2"/>
  <c r="AA279" i="2"/>
  <c r="AA277" i="2"/>
  <c r="AA272" i="2"/>
  <c r="AC271" i="2"/>
  <c r="AA268" i="2"/>
  <c r="AB266" i="2"/>
  <c r="AA265" i="2"/>
  <c r="AA260" i="2"/>
  <c r="AC257" i="2"/>
  <c r="AB257" i="2"/>
  <c r="AC254" i="2"/>
  <c r="AC252" i="2"/>
  <c r="AA248" i="2"/>
  <c r="AB244" i="2"/>
  <c r="AC241" i="2"/>
  <c r="AB241" i="2"/>
  <c r="AB239" i="2"/>
  <c r="AC237" i="2"/>
  <c r="AB235" i="2"/>
  <c r="AC233" i="2"/>
  <c r="AB228" i="2"/>
  <c r="AB223" i="2"/>
  <c r="AC221" i="2"/>
  <c r="AB216" i="2"/>
  <c r="AA212" i="2"/>
  <c r="AC211" i="2"/>
  <c r="AC206" i="2"/>
  <c r="AA203" i="2"/>
  <c r="AA201" i="2"/>
  <c r="AA196" i="2"/>
  <c r="AC193" i="2"/>
  <c r="AB193" i="2"/>
  <c r="AC190" i="2"/>
  <c r="AC188" i="2"/>
  <c r="AC350" i="2"/>
  <c r="AB350" i="2"/>
  <c r="AA348" i="2"/>
  <c r="AB341" i="2"/>
  <c r="AB337" i="2"/>
  <c r="AB331" i="2"/>
  <c r="AA331" i="2"/>
  <c r="AC329" i="2"/>
  <c r="AC328" i="2"/>
  <c r="AA326" i="2"/>
  <c r="AC324" i="2"/>
  <c r="AA322" i="2"/>
  <c r="AC318" i="2"/>
  <c r="AB318" i="2"/>
  <c r="AA316" i="2"/>
  <c r="AA314" i="2"/>
  <c r="AC312" i="2"/>
  <c r="AC309" i="2"/>
  <c r="AB307" i="2"/>
  <c r="AA307" i="2"/>
  <c r="AB305" i="2"/>
  <c r="AC302" i="2"/>
  <c r="AB302" i="2"/>
  <c r="AA300" i="2"/>
  <c r="AC299" i="2"/>
  <c r="AB297" i="2"/>
  <c r="AC293" i="2"/>
  <c r="AA291" i="2"/>
  <c r="AB288" i="2"/>
  <c r="AB286" i="2"/>
  <c r="AA286" i="2"/>
  <c r="AB284" i="2"/>
  <c r="AC279" i="2"/>
  <c r="AC276" i="2"/>
  <c r="AA273" i="2"/>
  <c r="AA269" i="2"/>
  <c r="AC267" i="2"/>
  <c r="AB265" i="2"/>
  <c r="AC261" i="2"/>
  <c r="AA259" i="2"/>
  <c r="AB256" i="2"/>
  <c r="AB254" i="2"/>
  <c r="AA254" i="2"/>
  <c r="AB252" i="2"/>
  <c r="AC247" i="2"/>
  <c r="AC244" i="2"/>
  <c r="AA241" i="2"/>
  <c r="AA237" i="2"/>
  <c r="AC235" i="2"/>
  <c r="AB233" i="2"/>
  <c r="AC229" i="2"/>
  <c r="AA227" i="2"/>
  <c r="AB224" i="2"/>
  <c r="AB222" i="2"/>
  <c r="AA222" i="2"/>
  <c r="AB220" i="2"/>
  <c r="AC215" i="2"/>
  <c r="AC212" i="2"/>
  <c r="AA209" i="2"/>
  <c r="AA205" i="2"/>
  <c r="AC203" i="2"/>
  <c r="AB201" i="2"/>
  <c r="AC197" i="2"/>
  <c r="AA195" i="2"/>
  <c r="AB192" i="2"/>
  <c r="AB190" i="2"/>
  <c r="AA190" i="2"/>
  <c r="AB188" i="2"/>
  <c r="AB347" i="2"/>
  <c r="AA347" i="2"/>
  <c r="AC345" i="2"/>
  <c r="AC344" i="2"/>
  <c r="AA342" i="2"/>
  <c r="AC340" i="2"/>
  <c r="AA338" i="2"/>
  <c r="AC334" i="2"/>
  <c r="AB334" i="2"/>
  <c r="AA332" i="2"/>
  <c r="AB325" i="2"/>
  <c r="AB321" i="2"/>
  <c r="AC317" i="2"/>
  <c r="AB315" i="2"/>
  <c r="AA315" i="2"/>
  <c r="AB313" i="2"/>
  <c r="AC310" i="2"/>
  <c r="AB310" i="2"/>
  <c r="AA308" i="2"/>
  <c r="AA306" i="2"/>
  <c r="AC304" i="2"/>
  <c r="AC301" i="2"/>
  <c r="AC295" i="2"/>
  <c r="AC292" i="2"/>
  <c r="AA289" i="2"/>
  <c r="AA285" i="2"/>
  <c r="AC283" i="2"/>
  <c r="AB281" i="2"/>
  <c r="AC277" i="2"/>
  <c r="AA275" i="2"/>
  <c r="AB272" i="2"/>
  <c r="AB270" i="2"/>
  <c r="AA270" i="2"/>
  <c r="AB268" i="2"/>
  <c r="AC263" i="2"/>
  <c r="AC260" i="2"/>
  <c r="AA257" i="2"/>
  <c r="AA253" i="2"/>
  <c r="AC251" i="2"/>
  <c r="AB249" i="2"/>
  <c r="AC245" i="2"/>
  <c r="AA243" i="2"/>
  <c r="AB240" i="2"/>
  <c r="AB238" i="2"/>
  <c r="AA238" i="2"/>
  <c r="AB236" i="2"/>
  <c r="AC231" i="2"/>
  <c r="AC228" i="2"/>
  <c r="AA225" i="2"/>
  <c r="AA221" i="2"/>
  <c r="AC219" i="2"/>
  <c r="AB217" i="2"/>
  <c r="AC213" i="2"/>
  <c r="AA211" i="2"/>
  <c r="AB208" i="2"/>
  <c r="AB206" i="2"/>
  <c r="AA206" i="2"/>
  <c r="AB204" i="2"/>
  <c r="AC199" i="2"/>
  <c r="AC196" i="2"/>
  <c r="AA193" i="2"/>
  <c r="AA189" i="2"/>
  <c r="AC187" i="2"/>
  <c r="AA351" i="2"/>
  <c r="AC349" i="2"/>
  <c r="AB346" i="2"/>
  <c r="AA343" i="2"/>
  <c r="AC341" i="2"/>
  <c r="AB338" i="2"/>
  <c r="AA335" i="2"/>
  <c r="AC333" i="2"/>
  <c r="AB330" i="2"/>
  <c r="AA327" i="2"/>
  <c r="AC325" i="2"/>
  <c r="AB322" i="2"/>
  <c r="AA298" i="2"/>
  <c r="AC296" i="2"/>
  <c r="AB293" i="2"/>
  <c r="AA290" i="2"/>
  <c r="AC288" i="2"/>
  <c r="AB285" i="2"/>
  <c r="AA282" i="2"/>
  <c r="AC280" i="2"/>
  <c r="AB277" i="2"/>
  <c r="AA274" i="2"/>
  <c r="AC272" i="2"/>
  <c r="AB269" i="2"/>
  <c r="AA266" i="2"/>
  <c r="AC264" i="2"/>
  <c r="AB261" i="2"/>
  <c r="AA258" i="2"/>
  <c r="AC256" i="2"/>
  <c r="AB253" i="2"/>
  <c r="AA250" i="2"/>
  <c r="AC248" i="2"/>
  <c r="AB245" i="2"/>
  <c r="AA242" i="2"/>
  <c r="AC240" i="2"/>
  <c r="AB237" i="2"/>
  <c r="AA234" i="2"/>
  <c r="AC232" i="2"/>
  <c r="AB229" i="2"/>
  <c r="AA226" i="2"/>
  <c r="AC224" i="2"/>
  <c r="AB221" i="2"/>
  <c r="AA218" i="2"/>
  <c r="AC216" i="2"/>
  <c r="AB213" i="2"/>
  <c r="AA210" i="2"/>
  <c r="AC208" i="2"/>
  <c r="AB205" i="2"/>
  <c r="AA202" i="2"/>
  <c r="AC200" i="2"/>
  <c r="AB197" i="2"/>
  <c r="AA194" i="2"/>
  <c r="AC192" i="2"/>
  <c r="AB189" i="2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5" i="8" l="1"/>
  <c r="D660" i="8" l="1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AC186" i="2" s="1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E377" i="11" s="1"/>
  <c r="A377" i="11"/>
  <c r="C377" i="11" s="1"/>
  <c r="B378" i="11"/>
  <c r="D378" i="11" s="1"/>
  <c r="A378" i="11"/>
  <c r="C378" i="11" s="1"/>
  <c r="B379" i="11"/>
  <c r="D379" i="11" s="1"/>
  <c r="E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E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F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E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H562" i="11" s="1"/>
  <c r="B562" i="11"/>
  <c r="D562" i="11" s="1"/>
  <c r="A563" i="11"/>
  <c r="C563" i="11" s="1"/>
  <c r="B563" i="11"/>
  <c r="D563" i="11" s="1"/>
  <c r="A564" i="11"/>
  <c r="C564" i="11" s="1"/>
  <c r="E564" i="11" s="1"/>
  <c r="B564" i="11"/>
  <c r="D564" i="11" s="1"/>
  <c r="A565" i="11"/>
  <c r="C565" i="11" s="1"/>
  <c r="B565" i="11"/>
  <c r="D565" i="11" s="1"/>
  <c r="A566" i="11"/>
  <c r="C566" i="11" s="1"/>
  <c r="H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E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H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H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H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E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B632" i="11"/>
  <c r="D632" i="11" s="1"/>
  <c r="C632" i="1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H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E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F676" i="11" s="1"/>
  <c r="B676" i="11"/>
  <c r="D676" i="11" s="1"/>
  <c r="A677" i="11"/>
  <c r="C677" i="11" s="1"/>
  <c r="E677" i="11" s="1"/>
  <c r="B677" i="11"/>
  <c r="D677" i="11" s="1"/>
  <c r="A678" i="11"/>
  <c r="B678" i="11"/>
  <c r="D678" i="11" s="1"/>
  <c r="C678" i="1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E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B685" i="11"/>
  <c r="D685" i="11" s="1"/>
  <c r="C685" i="11"/>
  <c r="A686" i="11"/>
  <c r="C686" i="11" s="1"/>
  <c r="B686" i="11"/>
  <c r="D686" i="11" s="1"/>
  <c r="A687" i="11"/>
  <c r="C687" i="11" s="1"/>
  <c r="B687" i="11"/>
  <c r="D687" i="11" s="1"/>
  <c r="A688" i="11"/>
  <c r="B688" i="11"/>
  <c r="D688" i="11" s="1"/>
  <c r="C688" i="11"/>
  <c r="H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H544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76" i="11"/>
  <c r="E660" i="11"/>
  <c r="E514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E674" i="11"/>
  <c r="F616" i="11"/>
  <c r="E557" i="11"/>
  <c r="F538" i="11"/>
  <c r="E683" i="11"/>
  <c r="E662" i="11"/>
  <c r="E583" i="11"/>
  <c r="F564" i="11"/>
  <c r="E532" i="11"/>
  <c r="F526" i="11"/>
  <c r="E389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89" i="11"/>
  <c r="F686" i="11"/>
  <c r="H684" i="11"/>
  <c r="F683" i="11"/>
  <c r="F682" i="11"/>
  <c r="F679" i="11"/>
  <c r="F678" i="11"/>
  <c r="H676" i="11"/>
  <c r="I676" i="11" s="1"/>
  <c r="F674" i="11"/>
  <c r="F671" i="11"/>
  <c r="F667" i="11"/>
  <c r="E665" i="11"/>
  <c r="F662" i="11"/>
  <c r="H660" i="11"/>
  <c r="H616" i="11"/>
  <c r="F614" i="11"/>
  <c r="H612" i="11"/>
  <c r="H604" i="11"/>
  <c r="H588" i="11"/>
  <c r="E585" i="11"/>
  <c r="F583" i="11"/>
  <c r="E577" i="11"/>
  <c r="F575" i="11"/>
  <c r="F557" i="11"/>
  <c r="F553" i="11"/>
  <c r="F552" i="11"/>
  <c r="E551" i="11"/>
  <c r="E535" i="11"/>
  <c r="H534" i="11"/>
  <c r="F532" i="11"/>
  <c r="H526" i="11"/>
  <c r="F508" i="11"/>
  <c r="E395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83" i="11"/>
  <c r="H679" i="11"/>
  <c r="H675" i="11"/>
  <c r="H671" i="11"/>
  <c r="H667" i="11"/>
  <c r="J667" i="11" s="1"/>
  <c r="H665" i="11"/>
  <c r="H589" i="11"/>
  <c r="H585" i="11"/>
  <c r="H575" i="11"/>
  <c r="H557" i="11"/>
  <c r="I557" i="11" s="1"/>
  <c r="H553" i="11"/>
  <c r="H551" i="11"/>
  <c r="H535" i="11"/>
  <c r="H533" i="11"/>
  <c r="H511" i="11"/>
  <c r="F2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C342" i="9" s="1"/>
  <c r="B342" i="9"/>
  <c r="A343" i="9"/>
  <c r="B343" i="9"/>
  <c r="A344" i="9"/>
  <c r="C344" i="9" s="1"/>
  <c r="D344" i="9" s="1"/>
  <c r="B344" i="9"/>
  <c r="A345" i="9"/>
  <c r="B345" i="9"/>
  <c r="A346" i="9"/>
  <c r="B346" i="9"/>
  <c r="A347" i="9"/>
  <c r="B347" i="9"/>
  <c r="A348" i="9"/>
  <c r="C348" i="9" s="1"/>
  <c r="D348" i="9" s="1"/>
  <c r="B348" i="9"/>
  <c r="A349" i="9"/>
  <c r="B349" i="9"/>
  <c r="A350" i="9"/>
  <c r="C350" i="9" s="1"/>
  <c r="G350" i="9" s="1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B507" i="9"/>
  <c r="A508" i="9"/>
  <c r="B508" i="9"/>
  <c r="A509" i="9"/>
  <c r="B509" i="9"/>
  <c r="A510" i="9"/>
  <c r="C510" i="9" s="1"/>
  <c r="B510" i="9"/>
  <c r="A511" i="9"/>
  <c r="B511" i="9"/>
  <c r="A512" i="9"/>
  <c r="B512" i="9"/>
  <c r="A513" i="9"/>
  <c r="B513" i="9"/>
  <c r="A514" i="9"/>
  <c r="C514" i="9" s="1"/>
  <c r="B514" i="9"/>
  <c r="A515" i="9"/>
  <c r="B515" i="9"/>
  <c r="A516" i="9"/>
  <c r="B516" i="9"/>
  <c r="A517" i="9"/>
  <c r="B517" i="9"/>
  <c r="A518" i="9"/>
  <c r="C518" i="9" s="1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C526" i="9" s="1"/>
  <c r="B526" i="9"/>
  <c r="A527" i="9"/>
  <c r="B527" i="9"/>
  <c r="A528" i="9"/>
  <c r="B528" i="9"/>
  <c r="A529" i="9"/>
  <c r="B529" i="9"/>
  <c r="A530" i="9"/>
  <c r="C530" i="9" s="1"/>
  <c r="B530" i="9"/>
  <c r="A531" i="9"/>
  <c r="B531" i="9"/>
  <c r="A532" i="9"/>
  <c r="B532" i="9"/>
  <c r="A533" i="9"/>
  <c r="B533" i="9"/>
  <c r="A534" i="9"/>
  <c r="C534" i="9" s="1"/>
  <c r="B534" i="9"/>
  <c r="A535" i="9"/>
  <c r="B535" i="9"/>
  <c r="A536" i="9"/>
  <c r="B536" i="9"/>
  <c r="A537" i="9"/>
  <c r="B537" i="9"/>
  <c r="A538" i="9"/>
  <c r="C538" i="9" s="1"/>
  <c r="B538" i="9"/>
  <c r="A539" i="9"/>
  <c r="B539" i="9"/>
  <c r="A540" i="9"/>
  <c r="B540" i="9"/>
  <c r="A541" i="9"/>
  <c r="B541" i="9"/>
  <c r="A542" i="9"/>
  <c r="C542" i="9" s="1"/>
  <c r="B542" i="9"/>
  <c r="A543" i="9"/>
  <c r="B543" i="9"/>
  <c r="A544" i="9"/>
  <c r="B544" i="9"/>
  <c r="A545" i="9"/>
  <c r="B545" i="9"/>
  <c r="A546" i="9"/>
  <c r="B546" i="9"/>
  <c r="A547" i="9"/>
  <c r="B547" i="9"/>
  <c r="A548" i="9"/>
  <c r="B548" i="9"/>
  <c r="A549" i="9"/>
  <c r="B549" i="9"/>
  <c r="A550" i="9"/>
  <c r="C550" i="9" s="1"/>
  <c r="D550" i="9" s="1"/>
  <c r="B550" i="9"/>
  <c r="A551" i="9"/>
  <c r="B551" i="9"/>
  <c r="A552" i="9"/>
  <c r="B552" i="9"/>
  <c r="A553" i="9"/>
  <c r="B553" i="9"/>
  <c r="A554" i="9"/>
  <c r="B554" i="9"/>
  <c r="A555" i="9"/>
  <c r="B555" i="9"/>
  <c r="A556" i="9"/>
  <c r="B556" i="9"/>
  <c r="A557" i="9"/>
  <c r="B557" i="9"/>
  <c r="A558" i="9"/>
  <c r="C558" i="9" s="1"/>
  <c r="D558" i="9" s="1"/>
  <c r="B558" i="9"/>
  <c r="A559" i="9"/>
  <c r="B559" i="9"/>
  <c r="A560" i="9"/>
  <c r="B560" i="9"/>
  <c r="A561" i="9"/>
  <c r="B561" i="9"/>
  <c r="A562" i="9"/>
  <c r="B562" i="9"/>
  <c r="A563" i="9"/>
  <c r="B563" i="9"/>
  <c r="A564" i="9"/>
  <c r="B564" i="9"/>
  <c r="A565" i="9"/>
  <c r="B565" i="9"/>
  <c r="A566" i="9"/>
  <c r="B566" i="9"/>
  <c r="A567" i="9"/>
  <c r="B567" i="9"/>
  <c r="A568" i="9"/>
  <c r="C568" i="9" s="1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B581" i="9"/>
  <c r="A582" i="9"/>
  <c r="B582" i="9"/>
  <c r="A583" i="9"/>
  <c r="B583" i="9"/>
  <c r="A584" i="9"/>
  <c r="B584" i="9"/>
  <c r="A585" i="9"/>
  <c r="B585" i="9"/>
  <c r="C585" i="9" s="1"/>
  <c r="G585" i="9" s="1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C593" i="9" s="1"/>
  <c r="G593" i="9" s="1"/>
  <c r="A594" i="9"/>
  <c r="B594" i="9"/>
  <c r="A595" i="9"/>
  <c r="B595" i="9"/>
  <c r="A596" i="9"/>
  <c r="B596" i="9"/>
  <c r="A597" i="9"/>
  <c r="B597" i="9"/>
  <c r="A598" i="9"/>
  <c r="B598" i="9"/>
  <c r="A599" i="9"/>
  <c r="B599" i="9"/>
  <c r="A600" i="9"/>
  <c r="B600" i="9"/>
  <c r="A601" i="9"/>
  <c r="B601" i="9"/>
  <c r="C601" i="9" s="1"/>
  <c r="G601" i="9" s="1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C609" i="9" s="1"/>
  <c r="G609" i="9" s="1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C617" i="9" s="1"/>
  <c r="G617" i="9" s="1"/>
  <c r="A618" i="9"/>
  <c r="B618" i="9"/>
  <c r="A619" i="9"/>
  <c r="B619" i="9"/>
  <c r="A620" i="9"/>
  <c r="B620" i="9"/>
  <c r="A621" i="9"/>
  <c r="B621" i="9"/>
  <c r="A622" i="9"/>
  <c r="B622" i="9"/>
  <c r="A623" i="9"/>
  <c r="B623" i="9"/>
  <c r="A624" i="9"/>
  <c r="B624" i="9"/>
  <c r="A625" i="9"/>
  <c r="B625" i="9"/>
  <c r="C625" i="9" s="1"/>
  <c r="G625" i="9" s="1"/>
  <c r="A626" i="9"/>
  <c r="B626" i="9"/>
  <c r="A627" i="9"/>
  <c r="B627" i="9"/>
  <c r="A628" i="9"/>
  <c r="B628" i="9"/>
  <c r="A629" i="9"/>
  <c r="B629" i="9"/>
  <c r="A630" i="9"/>
  <c r="B630" i="9"/>
  <c r="A631" i="9"/>
  <c r="B631" i="9"/>
  <c r="A632" i="9"/>
  <c r="B632" i="9"/>
  <c r="A633" i="9"/>
  <c r="B633" i="9"/>
  <c r="A634" i="9"/>
  <c r="B634" i="9"/>
  <c r="A635" i="9"/>
  <c r="B635" i="9"/>
  <c r="A636" i="9"/>
  <c r="B636" i="9"/>
  <c r="A637" i="9"/>
  <c r="B637" i="9"/>
  <c r="A638" i="9"/>
  <c r="B638" i="9"/>
  <c r="A639" i="9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G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G672" i="9" s="1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G680" i="9" s="1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G688" i="9" s="1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P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P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P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Q46" i="4" s="1"/>
  <c r="O46" i="4"/>
  <c r="A47" i="4"/>
  <c r="K47" i="4" s="1"/>
  <c r="B47" i="4"/>
  <c r="C47" i="4"/>
  <c r="M47" i="4" s="1"/>
  <c r="O47" i="4"/>
  <c r="A48" i="4"/>
  <c r="K48" i="4" s="1"/>
  <c r="B48" i="4"/>
  <c r="L48" i="4" s="1"/>
  <c r="C48" i="4"/>
  <c r="M48" i="4" s="1"/>
  <c r="N48" i="4" s="1"/>
  <c r="R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L975" i="4" s="1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553" i="11"/>
  <c r="I589" i="11"/>
  <c r="I869" i="11"/>
  <c r="J684" i="11"/>
  <c r="I710" i="11"/>
  <c r="D882" i="5"/>
  <c r="D878" i="5"/>
  <c r="E874" i="5"/>
  <c r="D866" i="5"/>
  <c r="D850" i="5"/>
  <c r="D846" i="5"/>
  <c r="E846" i="5" s="1"/>
  <c r="J732" i="11"/>
  <c r="F992" i="11"/>
  <c r="J884" i="11"/>
  <c r="H987" i="11"/>
  <c r="F993" i="11"/>
  <c r="I993" i="11" s="1"/>
  <c r="C791" i="9"/>
  <c r="I679" i="11"/>
  <c r="I719" i="11"/>
  <c r="I727" i="11"/>
  <c r="F991" i="11"/>
  <c r="F987" i="11"/>
  <c r="J987" i="11" s="1"/>
  <c r="F989" i="11"/>
  <c r="I884" i="11"/>
  <c r="E992" i="11"/>
  <c r="I684" i="11"/>
  <c r="J710" i="11"/>
  <c r="E987" i="11"/>
  <c r="H989" i="11"/>
  <c r="E993" i="11"/>
  <c r="C778" i="9"/>
  <c r="C921" i="9"/>
  <c r="I753" i="11"/>
  <c r="J691" i="11"/>
  <c r="J755" i="11"/>
  <c r="I828" i="11"/>
  <c r="J828" i="11"/>
  <c r="J553" i="11"/>
  <c r="J753" i="11"/>
  <c r="J769" i="11"/>
  <c r="J785" i="11"/>
  <c r="J801" i="11"/>
  <c r="K801" i="11" s="1"/>
  <c r="M801" i="11" s="1"/>
  <c r="J830" i="11"/>
  <c r="J846" i="11"/>
  <c r="J533" i="11"/>
  <c r="L533" i="11" s="1"/>
  <c r="N533" i="11" s="1"/>
  <c r="J719" i="11"/>
  <c r="J767" i="11"/>
  <c r="J725" i="11"/>
  <c r="J773" i="11"/>
  <c r="J789" i="11"/>
  <c r="J869" i="11"/>
  <c r="C786" i="9"/>
  <c r="C917" i="9"/>
  <c r="C925" i="9"/>
  <c r="C633" i="9"/>
  <c r="G633" i="9" s="1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546" i="9"/>
  <c r="D546" i="9" s="1"/>
  <c r="C236" i="9"/>
  <c r="C324" i="9"/>
  <c r="E324" i="9" s="1"/>
  <c r="C475" i="9"/>
  <c r="C481" i="9"/>
  <c r="C483" i="9"/>
  <c r="C489" i="9"/>
  <c r="C491" i="9"/>
  <c r="G491" i="9" s="1"/>
  <c r="C497" i="9"/>
  <c r="C499" i="9"/>
  <c r="G499" i="9" s="1"/>
  <c r="C505" i="9"/>
  <c r="G505" i="9" s="1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5" i="9"/>
  <c r="C639" i="9"/>
  <c r="C629" i="9"/>
  <c r="C621" i="9"/>
  <c r="C613" i="9"/>
  <c r="C605" i="9"/>
  <c r="G605" i="9" s="1"/>
  <c r="C597" i="9"/>
  <c r="G597" i="9" s="1"/>
  <c r="C589" i="9"/>
  <c r="G589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G543" i="9" s="1"/>
  <c r="C541" i="9"/>
  <c r="C539" i="9"/>
  <c r="C537" i="9"/>
  <c r="C535" i="9"/>
  <c r="C533" i="9"/>
  <c r="C531" i="9"/>
  <c r="C529" i="9"/>
  <c r="C527" i="9"/>
  <c r="C525" i="9"/>
  <c r="C523" i="9"/>
  <c r="G475" i="9"/>
  <c r="G483" i="9"/>
  <c r="G507" i="9"/>
  <c r="G509" i="9"/>
  <c r="G511" i="9"/>
  <c r="G513" i="9"/>
  <c r="G515" i="9"/>
  <c r="G517" i="9"/>
  <c r="G519" i="9"/>
  <c r="G521" i="9"/>
  <c r="G523" i="9"/>
  <c r="G525" i="9"/>
  <c r="G526" i="9"/>
  <c r="G527" i="9"/>
  <c r="G529" i="9"/>
  <c r="G531" i="9"/>
  <c r="G533" i="9"/>
  <c r="G535" i="9"/>
  <c r="G537" i="9"/>
  <c r="G539" i="9"/>
  <c r="G541" i="9"/>
  <c r="G542" i="9"/>
  <c r="G545" i="9"/>
  <c r="G547" i="9"/>
  <c r="G549" i="9"/>
  <c r="G553" i="9"/>
  <c r="G555" i="9"/>
  <c r="G557" i="9"/>
  <c r="G558" i="9"/>
  <c r="G559" i="9"/>
  <c r="G613" i="9"/>
  <c r="G621" i="9"/>
  <c r="G629" i="9"/>
  <c r="G790" i="9"/>
  <c r="G639" i="9"/>
  <c r="G655" i="9"/>
  <c r="G659" i="9"/>
  <c r="G661" i="9"/>
  <c r="G663" i="9"/>
  <c r="G665" i="9"/>
  <c r="G667" i="9"/>
  <c r="G669" i="9"/>
  <c r="G671" i="9"/>
  <c r="G673" i="9"/>
  <c r="G675" i="9"/>
  <c r="G677" i="9"/>
  <c r="G679" i="9"/>
  <c r="G681" i="9"/>
  <c r="G683" i="9"/>
  <c r="G685" i="9"/>
  <c r="G687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6" i="4"/>
  <c r="K82" i="4"/>
  <c r="K78" i="4"/>
  <c r="K74" i="4"/>
  <c r="K72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L47" i="4"/>
  <c r="L32" i="4"/>
  <c r="L24" i="4"/>
  <c r="K16" i="4"/>
  <c r="K11" i="4"/>
  <c r="M808" i="4"/>
  <c r="L174" i="4"/>
  <c r="L138" i="4"/>
  <c r="L134" i="4"/>
  <c r="L132" i="4"/>
  <c r="L130" i="4"/>
  <c r="L126" i="4"/>
  <c r="L122" i="4"/>
  <c r="L118" i="4"/>
  <c r="L116" i="4"/>
  <c r="L114" i="4"/>
  <c r="K61" i="4"/>
  <c r="K59" i="4"/>
  <c r="K53" i="4"/>
  <c r="K51" i="4"/>
  <c r="K49" i="4"/>
  <c r="K45" i="4"/>
  <c r="L42" i="4"/>
  <c r="K38" i="4"/>
  <c r="K36" i="4"/>
  <c r="K34" i="4"/>
  <c r="K30" i="4"/>
  <c r="K28" i="4"/>
  <c r="K18" i="4"/>
  <c r="L752" i="4"/>
  <c r="M791" i="4"/>
  <c r="L148" i="4"/>
  <c r="L110" i="4"/>
  <c r="I991" i="11"/>
  <c r="I989" i="11"/>
  <c r="G884" i="5"/>
  <c r="F907" i="5"/>
  <c r="F923" i="5"/>
  <c r="J993" i="11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J989" i="11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84" i="4"/>
  <c r="G984" i="4" s="1"/>
  <c r="AR960" i="4"/>
  <c r="G960" i="4" s="1"/>
  <c r="J905" i="4"/>
  <c r="AR987" i="4"/>
  <c r="G987" i="4" s="1"/>
  <c r="AR994" i="4"/>
  <c r="H972" i="4"/>
  <c r="I936" i="4"/>
  <c r="H874" i="4"/>
  <c r="AR999" i="4"/>
  <c r="H978" i="4"/>
  <c r="K993" i="2"/>
  <c r="L993" i="2"/>
  <c r="M993" i="2"/>
  <c r="I975" i="4"/>
  <c r="J975" i="4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674" i="10"/>
  <c r="D769" i="10"/>
  <c r="D678" i="10"/>
  <c r="D662" i="10"/>
  <c r="D757" i="10"/>
  <c r="D675" i="10"/>
  <c r="D789" i="10"/>
  <c r="D690" i="10"/>
  <c r="D776" i="10"/>
  <c r="D817" i="10"/>
  <c r="D726" i="10"/>
  <c r="D760" i="10"/>
  <c r="D803" i="10"/>
  <c r="D700" i="10"/>
  <c r="D689" i="10"/>
  <c r="D765" i="10"/>
  <c r="D714" i="10"/>
  <c r="D781" i="10"/>
  <c r="D744" i="10"/>
  <c r="D706" i="10"/>
  <c r="D761" i="10"/>
  <c r="D811" i="10"/>
  <c r="D758" i="10"/>
  <c r="D814" i="10"/>
  <c r="D816" i="10"/>
  <c r="D736" i="10"/>
  <c r="D718" i="10"/>
  <c r="D779" i="10"/>
  <c r="D673" i="10"/>
  <c r="D696" i="10"/>
  <c r="D759" i="10"/>
  <c r="D694" i="10"/>
  <c r="D701" i="10"/>
  <c r="D740" i="10"/>
  <c r="D71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687" i="10"/>
  <c r="D721" i="10"/>
  <c r="D693" i="10"/>
  <c r="D666" i="10"/>
  <c r="D680" i="10"/>
  <c r="D785" i="10"/>
  <c r="D722" i="10"/>
  <c r="D660" i="10"/>
  <c r="D793" i="10"/>
  <c r="D695" i="10"/>
  <c r="D664" i="10"/>
  <c r="D791" i="10"/>
  <c r="D716" i="10"/>
  <c r="D782" i="10"/>
  <c r="D792" i="10"/>
  <c r="D737" i="10"/>
  <c r="D720" i="10"/>
  <c r="D670" i="10"/>
  <c r="D677" i="10"/>
  <c r="D754" i="10"/>
  <c r="D661" i="10"/>
  <c r="D745" i="10"/>
  <c r="D663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672" i="10"/>
  <c r="D730" i="10"/>
  <c r="D808" i="10"/>
  <c r="D797" i="10"/>
  <c r="D665" i="10"/>
  <c r="D659" i="10"/>
  <c r="D668" i="10"/>
  <c r="D692" i="10"/>
  <c r="D748" i="10"/>
  <c r="D686" i="10"/>
  <c r="D778" i="10"/>
  <c r="D750" i="10"/>
  <c r="D763" i="10"/>
  <c r="D732" i="10"/>
  <c r="D719" i="10"/>
  <c r="D786" i="10"/>
  <c r="D767" i="10"/>
  <c r="D812" i="10"/>
  <c r="D708" i="10"/>
  <c r="D702" i="10"/>
  <c r="D679" i="10"/>
  <c r="D713" i="10"/>
  <c r="D699" i="10"/>
  <c r="D715" i="10"/>
  <c r="D683" i="10"/>
  <c r="D762" i="10"/>
  <c r="D676" i="10"/>
  <c r="D724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667" i="10"/>
  <c r="D733" i="10"/>
  <c r="D770" i="10"/>
  <c r="D681" i="10"/>
  <c r="D800" i="10"/>
  <c r="D787" i="10"/>
  <c r="D725" i="10"/>
  <c r="D742" i="10"/>
  <c r="D775" i="10"/>
  <c r="D932" i="10"/>
  <c r="D904" i="10"/>
  <c r="D828" i="10"/>
  <c r="D842" i="10"/>
  <c r="D994" i="10"/>
  <c r="D845" i="10"/>
  <c r="D953" i="10"/>
  <c r="D838" i="10"/>
  <c r="D890" i="10"/>
  <c r="D833" i="10"/>
  <c r="D885" i="10"/>
  <c r="D682" i="10"/>
  <c r="D751" i="10"/>
  <c r="D773" i="10"/>
  <c r="D669" i="10"/>
  <c r="D783" i="10"/>
  <c r="D728" i="10"/>
  <c r="D804" i="10"/>
  <c r="D788" i="10"/>
  <c r="D684" i="10"/>
  <c r="D784" i="10"/>
  <c r="D807" i="10"/>
  <c r="D902" i="10"/>
  <c r="D998" i="10"/>
  <c r="D861" i="10"/>
  <c r="D956" i="10"/>
  <c r="D970" i="10"/>
  <c r="D855" i="10"/>
  <c r="D813" i="10"/>
  <c r="D705" i="10"/>
  <c r="D712" i="10"/>
  <c r="D753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688" i="10"/>
  <c r="D801" i="10"/>
  <c r="D799" i="10"/>
  <c r="D798" i="10"/>
  <c r="D806" i="10"/>
  <c r="D771" i="10"/>
  <c r="D749" i="10"/>
  <c r="D717" i="10"/>
  <c r="D878" i="10"/>
  <c r="D918" i="10"/>
  <c r="D832" i="10"/>
  <c r="D983" i="10"/>
  <c r="D912" i="10"/>
  <c r="D746" i="10"/>
  <c r="D671" i="10"/>
  <c r="D734" i="10"/>
  <c r="D685" i="10"/>
  <c r="D74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188" i="10"/>
  <c r="D278" i="10"/>
  <c r="D189" i="10"/>
  <c r="D276" i="10"/>
  <c r="D242" i="10"/>
  <c r="D263" i="10"/>
  <c r="D246" i="10"/>
  <c r="D203" i="10"/>
  <c r="D288" i="10"/>
  <c r="D259" i="10"/>
  <c r="D218" i="10"/>
  <c r="D248" i="10"/>
  <c r="D261" i="10"/>
  <c r="D280" i="10"/>
  <c r="D194" i="10"/>
  <c r="D256" i="10"/>
  <c r="D258" i="10"/>
  <c r="D201" i="10"/>
  <c r="D265" i="10"/>
  <c r="D206" i="10"/>
  <c r="D260" i="10"/>
  <c r="D195" i="10"/>
  <c r="D283" i="10"/>
  <c r="D212" i="10"/>
  <c r="D208" i="10"/>
  <c r="D233" i="10"/>
  <c r="D325" i="10"/>
  <c r="D324" i="10"/>
  <c r="D323" i="10"/>
  <c r="D309" i="10"/>
  <c r="D328" i="10"/>
  <c r="D326" i="10"/>
  <c r="D344" i="10"/>
  <c r="D308" i="10"/>
  <c r="D334" i="10"/>
  <c r="D304" i="10"/>
  <c r="D299" i="10"/>
  <c r="D331" i="10"/>
  <c r="D294" i="10"/>
  <c r="D319" i="10"/>
  <c r="D296" i="10"/>
  <c r="D273" i="10"/>
  <c r="D274" i="10"/>
  <c r="D247" i="10"/>
  <c r="D287" i="10"/>
  <c r="D215" i="10"/>
  <c r="D226" i="10"/>
  <c r="D192" i="10"/>
  <c r="D213" i="10"/>
  <c r="D228" i="10"/>
  <c r="D253" i="10"/>
  <c r="D245" i="10"/>
  <c r="D272" i="10"/>
  <c r="D205" i="10"/>
  <c r="D281" i="10"/>
  <c r="D240" i="10"/>
  <c r="D279" i="10"/>
  <c r="D193" i="10"/>
  <c r="D230" i="10"/>
  <c r="D284" i="10"/>
  <c r="D221" i="10"/>
  <c r="D285" i="10"/>
  <c r="D236" i="10"/>
  <c r="D257" i="10"/>
  <c r="D255" i="10"/>
  <c r="D200" i="10"/>
  <c r="D249" i="10"/>
  <c r="D305" i="10"/>
  <c r="D330" i="10"/>
  <c r="D346" i="10"/>
  <c r="D295" i="10"/>
  <c r="D333" i="10"/>
  <c r="D293" i="10"/>
  <c r="D298" i="10"/>
  <c r="D327" i="10"/>
  <c r="D338" i="10"/>
  <c r="D339" i="10"/>
  <c r="D348" i="10"/>
  <c r="D320" i="10"/>
  <c r="D316" i="10"/>
  <c r="D214" i="10"/>
  <c r="D186" i="10"/>
  <c r="D220" i="10"/>
  <c r="D251" i="10"/>
  <c r="D223" i="10"/>
  <c r="D227" i="10"/>
  <c r="D254" i="10"/>
  <c r="D209" i="10"/>
  <c r="D243" i="10"/>
  <c r="D224" i="10"/>
  <c r="D277" i="10"/>
  <c r="D270" i="10"/>
  <c r="D197" i="10"/>
  <c r="D275" i="10"/>
  <c r="D190" i="10"/>
  <c r="D210" i="10"/>
  <c r="D219" i="10"/>
  <c r="D238" i="10"/>
  <c r="D202" i="10"/>
  <c r="D231" i="10"/>
  <c r="D262" i="10"/>
  <c r="D241" i="10"/>
  <c r="D267" i="10"/>
  <c r="D207" i="10"/>
  <c r="D232" i="10"/>
  <c r="D312" i="10"/>
  <c r="D291" i="10"/>
  <c r="D315" i="10"/>
  <c r="D301" i="10"/>
  <c r="D292" i="10"/>
  <c r="D342" i="10"/>
  <c r="D322" i="10"/>
  <c r="D290" i="10"/>
  <c r="D335" i="10"/>
  <c r="D332" i="10"/>
  <c r="D307" i="10"/>
  <c r="D347" i="10"/>
  <c r="D306" i="10"/>
  <c r="D321" i="10"/>
  <c r="D235" i="10"/>
  <c r="D234" i="10"/>
  <c r="D250" i="10"/>
  <c r="D239" i="10"/>
  <c r="D225" i="10"/>
  <c r="D252" i="10"/>
  <c r="D297" i="10"/>
  <c r="D303" i="10"/>
  <c r="D343" i="10"/>
  <c r="D318" i="10"/>
  <c r="D289" i="10"/>
  <c r="D313" i="10"/>
  <c r="D531" i="10"/>
  <c r="D527" i="10"/>
  <c r="D515" i="10"/>
  <c r="D546" i="10"/>
  <c r="D557" i="10"/>
  <c r="D554" i="10"/>
  <c r="D528" i="10"/>
  <c r="D538" i="10"/>
  <c r="D516" i="10"/>
  <c r="D519" i="10"/>
  <c r="D520" i="10"/>
  <c r="D551" i="10"/>
  <c r="D457" i="10"/>
  <c r="D485" i="10"/>
  <c r="D492" i="10"/>
  <c r="D502" i="10"/>
  <c r="D464" i="10"/>
  <c r="D452" i="10"/>
  <c r="D468" i="10"/>
  <c r="D488" i="10"/>
  <c r="D493" i="10"/>
  <c r="D489" i="10"/>
  <c r="D456" i="10"/>
  <c r="D509" i="10"/>
  <c r="D471" i="10"/>
  <c r="D475" i="10"/>
  <c r="D498" i="10"/>
  <c r="D481" i="10"/>
  <c r="D574" i="10"/>
  <c r="D575" i="10"/>
  <c r="D578" i="10"/>
  <c r="D570" i="10"/>
  <c r="D571" i="10"/>
  <c r="D591" i="10"/>
  <c r="D586" i="10"/>
  <c r="D634" i="10"/>
  <c r="D623" i="10"/>
  <c r="D585" i="10"/>
  <c r="D588" i="10"/>
  <c r="D614" i="10"/>
  <c r="D627" i="10"/>
  <c r="D615" i="10"/>
  <c r="D602" i="10"/>
  <c r="D599" i="10"/>
  <c r="D581" i="10"/>
  <c r="D601" i="10"/>
  <c r="D631" i="10"/>
  <c r="D653" i="10"/>
  <c r="D640" i="10"/>
  <c r="D639" i="10"/>
  <c r="D636" i="10"/>
  <c r="D647" i="10"/>
  <c r="D652" i="10"/>
  <c r="D642" i="10"/>
  <c r="D217" i="10"/>
  <c r="D229" i="10"/>
  <c r="D222" i="10"/>
  <c r="D196" i="10"/>
  <c r="D268" i="10"/>
  <c r="D282" i="10"/>
  <c r="D237" i="10"/>
  <c r="D300" i="10"/>
  <c r="D329" i="10"/>
  <c r="D311" i="10"/>
  <c r="D336" i="10"/>
  <c r="D523" i="10"/>
  <c r="D524" i="10"/>
  <c r="D545" i="10"/>
  <c r="D547" i="10"/>
  <c r="D522" i="10"/>
  <c r="D536" i="10"/>
  <c r="D513" i="10"/>
  <c r="D556" i="10"/>
  <c r="D526" i="10"/>
  <c r="D525" i="10"/>
  <c r="D539" i="10"/>
  <c r="D550" i="10"/>
  <c r="D470" i="10"/>
  <c r="D469" i="10"/>
  <c r="D499" i="10"/>
  <c r="D505" i="10"/>
  <c r="D500" i="10"/>
  <c r="D461" i="10"/>
  <c r="D482" i="10"/>
  <c r="D453" i="10"/>
  <c r="D472" i="10"/>
  <c r="D507" i="10"/>
  <c r="D462" i="10"/>
  <c r="D510" i="10"/>
  <c r="D494" i="10"/>
  <c r="D479" i="10"/>
  <c r="D567" i="10"/>
  <c r="D569" i="10"/>
  <c r="D560" i="10"/>
  <c r="D561" i="10"/>
  <c r="D559" i="10"/>
  <c r="D562" i="10"/>
  <c r="D584" i="10"/>
  <c r="D582" i="10"/>
  <c r="D620" i="10"/>
  <c r="D621" i="10"/>
  <c r="D590" i="10"/>
  <c r="D605" i="10"/>
  <c r="D598" i="10"/>
  <c r="D613" i="10"/>
  <c r="D589" i="10"/>
  <c r="D622" i="10"/>
  <c r="D619" i="10"/>
  <c r="D596" i="10"/>
  <c r="D608" i="10"/>
  <c r="D656" i="10"/>
  <c r="D650" i="10"/>
  <c r="D657" i="10"/>
  <c r="D655" i="10"/>
  <c r="D635" i="10"/>
  <c r="D648" i="10"/>
  <c r="D211" i="10"/>
  <c r="D216" i="10"/>
  <c r="D286" i="10"/>
  <c r="D337" i="10"/>
  <c r="D341" i="10"/>
  <c r="D511" i="10"/>
  <c r="D548" i="10"/>
  <c r="D521" i="10"/>
  <c r="D518" i="10"/>
  <c r="D504" i="10"/>
  <c r="D497" i="10"/>
  <c r="D455" i="10"/>
  <c r="D490" i="10"/>
  <c r="D487" i="10"/>
  <c r="D477" i="10"/>
  <c r="D565" i="10"/>
  <c r="D577" i="10"/>
  <c r="D593" i="10"/>
  <c r="D611" i="10"/>
  <c r="D617" i="10"/>
  <c r="D597" i="10"/>
  <c r="D609" i="10"/>
  <c r="D651" i="10"/>
  <c r="D649" i="10"/>
  <c r="D191" i="10"/>
  <c r="D269" i="10"/>
  <c r="D244" i="10"/>
  <c r="D187" i="10"/>
  <c r="D204" i="10"/>
  <c r="D199" i="10"/>
  <c r="D264" i="10"/>
  <c r="D340" i="10"/>
  <c r="D314" i="10"/>
  <c r="D317" i="10"/>
  <c r="D310" i="10"/>
  <c r="D302" i="10"/>
  <c r="D534" i="10"/>
  <c r="D553" i="10"/>
  <c r="D555" i="10"/>
  <c r="D537" i="10"/>
  <c r="D530" i="10"/>
  <c r="D541" i="10"/>
  <c r="D542" i="10"/>
  <c r="D558" i="10"/>
  <c r="D544" i="10"/>
  <c r="D540" i="10"/>
  <c r="D549" i="10"/>
  <c r="D543" i="10"/>
  <c r="D508" i="10"/>
  <c r="D484" i="10"/>
  <c r="D486" i="10"/>
  <c r="D451" i="10"/>
  <c r="D454" i="10"/>
  <c r="D506" i="10"/>
  <c r="D466" i="10"/>
  <c r="D503" i="10"/>
  <c r="D465" i="10"/>
  <c r="D458" i="10"/>
  <c r="D476" i="10"/>
  <c r="D495" i="10"/>
  <c r="D459" i="10"/>
  <c r="D460" i="10"/>
  <c r="D491" i="10"/>
  <c r="D576" i="10"/>
  <c r="D563" i="10"/>
  <c r="D564" i="10"/>
  <c r="D579" i="10"/>
  <c r="D572" i="10"/>
  <c r="D594" i="10"/>
  <c r="D595" i="10"/>
  <c r="D587" i="10"/>
  <c r="D632" i="10"/>
  <c r="D612" i="10"/>
  <c r="D629" i="10"/>
  <c r="D603" i="10"/>
  <c r="D607" i="10"/>
  <c r="D616" i="10"/>
  <c r="D592" i="10"/>
  <c r="D583" i="10"/>
  <c r="D606" i="10"/>
  <c r="D610" i="10"/>
  <c r="D604" i="10"/>
  <c r="D645" i="10"/>
  <c r="D644" i="10"/>
  <c r="D637" i="10"/>
  <c r="D658" i="10"/>
  <c r="D654" i="10"/>
  <c r="D643" i="10"/>
  <c r="D271" i="10"/>
  <c r="D266" i="10"/>
  <c r="D349" i="10"/>
  <c r="D345" i="10"/>
  <c r="D535" i="10"/>
  <c r="D514" i="10"/>
  <c r="D532" i="10"/>
  <c r="D517" i="10"/>
  <c r="D467" i="10"/>
  <c r="D474" i="10"/>
  <c r="D501" i="10"/>
  <c r="D473" i="10"/>
  <c r="D483" i="10"/>
  <c r="D496" i="10"/>
  <c r="D573" i="10"/>
  <c r="D568" i="10"/>
  <c r="D625" i="10"/>
  <c r="D633" i="10"/>
  <c r="D618" i="10"/>
  <c r="D600" i="10"/>
  <c r="D626" i="10"/>
  <c r="D638" i="10"/>
  <c r="D198" i="10"/>
  <c r="D350" i="10"/>
  <c r="D512" i="10"/>
  <c r="D552" i="10"/>
  <c r="D533" i="10"/>
  <c r="D529" i="10"/>
  <c r="D478" i="10"/>
  <c r="D463" i="10"/>
  <c r="D480" i="10"/>
  <c r="D566" i="10"/>
  <c r="D630" i="10"/>
  <c r="D624" i="10"/>
  <c r="D628" i="10"/>
  <c r="D580" i="10"/>
  <c r="D641" i="10"/>
  <c r="D646" i="10"/>
  <c r="D369" i="10"/>
  <c r="D382" i="10"/>
  <c r="D381" i="10"/>
  <c r="D389" i="10"/>
  <c r="D378" i="10"/>
  <c r="D411" i="10"/>
  <c r="D404" i="10"/>
  <c r="D374" i="10"/>
  <c r="D372" i="10"/>
  <c r="D392" i="10"/>
  <c r="D397" i="10"/>
  <c r="D377" i="10"/>
  <c r="D366" i="10"/>
  <c r="D367" i="10"/>
  <c r="D375" i="10"/>
  <c r="D406" i="10"/>
  <c r="D388" i="10"/>
  <c r="D391" i="10"/>
  <c r="D413" i="10"/>
  <c r="D396" i="10"/>
  <c r="D379" i="10"/>
  <c r="D365" i="10"/>
  <c r="D412" i="10"/>
  <c r="D408" i="10"/>
  <c r="D399" i="10"/>
  <c r="D414" i="10"/>
  <c r="D380" i="10"/>
  <c r="D370" i="10"/>
  <c r="D400" i="10"/>
  <c r="D405" i="10"/>
  <c r="D395" i="10"/>
  <c r="D376" i="10"/>
  <c r="D384" i="10"/>
  <c r="D407" i="10"/>
  <c r="D386" i="10"/>
  <c r="D417" i="10"/>
  <c r="D401" i="10"/>
  <c r="D409" i="10"/>
  <c r="D385" i="10"/>
  <c r="D402" i="10"/>
  <c r="D368" i="10"/>
  <c r="D393" i="10"/>
  <c r="D373" i="10"/>
  <c r="D371" i="10"/>
  <c r="D418" i="10"/>
  <c r="D390" i="10"/>
  <c r="D383" i="10"/>
  <c r="D394" i="10"/>
  <c r="D403" i="10"/>
  <c r="D416" i="10"/>
  <c r="D415" i="10"/>
  <c r="D410" i="10"/>
  <c r="D398" i="10"/>
  <c r="D387" i="10"/>
  <c r="D351" i="10"/>
  <c r="D360" i="10"/>
  <c r="D363" i="10"/>
  <c r="D361" i="10"/>
  <c r="D352" i="10"/>
  <c r="D356" i="10"/>
  <c r="D359" i="10"/>
  <c r="D364" i="10"/>
  <c r="D358" i="10"/>
  <c r="D355" i="10"/>
  <c r="D362" i="10"/>
  <c r="D353" i="10"/>
  <c r="D354" i="10"/>
  <c r="D357" i="10"/>
  <c r="D428" i="10"/>
  <c r="D419" i="10"/>
  <c r="D446" i="10"/>
  <c r="D421" i="10"/>
  <c r="D433" i="10"/>
  <c r="D431" i="10"/>
  <c r="D434" i="10"/>
  <c r="D448" i="10"/>
  <c r="D432" i="10"/>
  <c r="D423" i="10"/>
  <c r="D437" i="10"/>
  <c r="D442" i="10"/>
  <c r="D447" i="10"/>
  <c r="D438" i="10"/>
  <c r="D443" i="10"/>
  <c r="D449" i="10"/>
  <c r="D450" i="10"/>
  <c r="D429" i="10"/>
  <c r="D427" i="10"/>
  <c r="D440" i="10"/>
  <c r="D439" i="10"/>
  <c r="D426" i="10"/>
  <c r="D420" i="10"/>
  <c r="D435" i="10"/>
  <c r="D424" i="10"/>
  <c r="D422" i="10"/>
  <c r="D436" i="10"/>
  <c r="D444" i="10"/>
  <c r="D445" i="10"/>
  <c r="D430" i="10"/>
  <c r="D425" i="10"/>
  <c r="D441" i="10"/>
  <c r="D20" i="3"/>
  <c r="D95" i="3"/>
  <c r="D915" i="3"/>
  <c r="D141" i="3"/>
  <c r="D109" i="3"/>
  <c r="D850" i="3"/>
  <c r="D877" i="3"/>
  <c r="D898" i="3"/>
  <c r="D931" i="3"/>
  <c r="D84" i="3"/>
  <c r="D83" i="3"/>
  <c r="D118" i="3"/>
  <c r="D996" i="3"/>
  <c r="D902" i="3"/>
  <c r="D98" i="3"/>
  <c r="D857" i="3"/>
  <c r="D101" i="3"/>
  <c r="D913" i="3"/>
  <c r="D166" i="3"/>
  <c r="D26" i="3"/>
  <c r="D173" i="3"/>
  <c r="D161" i="3"/>
  <c r="D980" i="3"/>
  <c r="D994" i="3"/>
  <c r="D138" i="3"/>
  <c r="D982" i="3"/>
  <c r="D121" i="3"/>
  <c r="D929" i="3"/>
  <c r="D46" i="3"/>
  <c r="D66" i="3"/>
  <c r="D932" i="3"/>
  <c r="D854" i="3"/>
  <c r="D183" i="3"/>
  <c r="D909" i="3"/>
  <c r="D70" i="3"/>
  <c r="D935" i="3"/>
  <c r="D59" i="3"/>
  <c r="D904" i="3"/>
  <c r="D81" i="3"/>
  <c r="D862" i="3"/>
  <c r="D927" i="3"/>
  <c r="D908" i="3"/>
  <c r="D924" i="3"/>
  <c r="D889" i="3"/>
  <c r="D906" i="3"/>
  <c r="D963" i="3"/>
  <c r="D116" i="3"/>
  <c r="D7" i="3"/>
  <c r="D891" i="3"/>
  <c r="D90" i="3"/>
  <c r="D119" i="3"/>
  <c r="D6" i="3"/>
  <c r="D887" i="3"/>
  <c r="D130" i="3"/>
  <c r="D894" i="3"/>
  <c r="D890" i="3"/>
  <c r="D61" i="3"/>
  <c r="D999" i="3"/>
  <c r="D942" i="3"/>
  <c r="D1000" i="3"/>
  <c r="D73" i="3"/>
  <c r="D995" i="3"/>
  <c r="D64" i="3"/>
  <c r="D911" i="3"/>
  <c r="D53" i="3"/>
  <c r="D160" i="3"/>
  <c r="D86" i="3"/>
  <c r="D955" i="3"/>
  <c r="D861" i="3"/>
  <c r="D144" i="3"/>
  <c r="D885" i="3"/>
  <c r="D977" i="3"/>
  <c r="D964" i="3"/>
  <c r="D24" i="3"/>
  <c r="D57" i="3"/>
  <c r="D165" i="3"/>
  <c r="D8" i="3"/>
  <c r="D164" i="3"/>
  <c r="D886" i="3"/>
  <c r="D920" i="3"/>
  <c r="D864" i="3"/>
  <c r="D87" i="3"/>
  <c r="D897" i="3"/>
  <c r="D849" i="3"/>
  <c r="D981" i="3"/>
  <c r="D107" i="3"/>
  <c r="D838" i="3"/>
  <c r="D787" i="3"/>
  <c r="D840" i="3"/>
  <c r="D762" i="3"/>
  <c r="D809" i="3"/>
  <c r="D766" i="3"/>
  <c r="D806" i="3"/>
  <c r="D844" i="3"/>
  <c r="D805" i="3"/>
  <c r="D783" i="3"/>
  <c r="D843" i="3"/>
  <c r="D828" i="3"/>
  <c r="D774" i="3"/>
  <c r="D799" i="3"/>
  <c r="D817" i="3"/>
  <c r="D802" i="3"/>
  <c r="D751" i="3"/>
  <c r="D790" i="3"/>
  <c r="D789" i="3"/>
  <c r="D822" i="3"/>
  <c r="D831" i="3"/>
  <c r="D780" i="3"/>
  <c r="D973" i="3"/>
  <c r="D29" i="3"/>
  <c r="D75" i="3"/>
  <c r="D859" i="3"/>
  <c r="D878" i="3"/>
  <c r="D10" i="3"/>
  <c r="D41" i="3"/>
  <c r="D143" i="3"/>
  <c r="D873" i="3"/>
  <c r="D106" i="3"/>
  <c r="D876" i="3"/>
  <c r="D34" i="3"/>
  <c r="D114" i="3"/>
  <c r="D910" i="3"/>
  <c r="D155" i="3"/>
  <c r="D948" i="3"/>
  <c r="D851" i="3"/>
  <c r="D986" i="3"/>
  <c r="D916" i="3"/>
  <c r="D993" i="3"/>
  <c r="D928" i="3"/>
  <c r="D991" i="3"/>
  <c r="D865" i="3"/>
  <c r="D18" i="3"/>
  <c r="D874" i="3"/>
  <c r="D145" i="3"/>
  <c r="D97" i="3"/>
  <c r="D128" i="3"/>
  <c r="D925" i="3"/>
  <c r="D4" i="3"/>
  <c r="D42" i="3"/>
  <c r="D13" i="3"/>
  <c r="D152" i="3"/>
  <c r="D58" i="3"/>
  <c r="D900" i="3"/>
  <c r="D44" i="3"/>
  <c r="D37" i="3"/>
  <c r="D896" i="3"/>
  <c r="D930" i="3"/>
  <c r="D868" i="3"/>
  <c r="D852" i="3"/>
  <c r="D182" i="3"/>
  <c r="D879" i="3"/>
  <c r="D938" i="3"/>
  <c r="D142" i="3"/>
  <c r="D988" i="3"/>
  <c r="D912" i="3"/>
  <c r="D881" i="3"/>
  <c r="D923" i="3"/>
  <c r="D985" i="3"/>
  <c r="D123" i="3"/>
  <c r="D919" i="3"/>
  <c r="D137" i="3"/>
  <c r="D105" i="3"/>
  <c r="D965" i="3"/>
  <c r="D941" i="3"/>
  <c r="D151" i="3"/>
  <c r="D56" i="3"/>
  <c r="D117" i="3"/>
  <c r="D82" i="3"/>
  <c r="D77" i="3"/>
  <c r="D125" i="3"/>
  <c r="D847" i="3"/>
  <c r="D32" i="3"/>
  <c r="D837" i="3"/>
  <c r="D793" i="3"/>
  <c r="D825" i="3"/>
  <c r="D784" i="3"/>
  <c r="D781" i="3"/>
  <c r="D769" i="3"/>
  <c r="D779" i="3"/>
  <c r="D761" i="3"/>
  <c r="D763" i="3"/>
  <c r="D801" i="3"/>
  <c r="D35" i="3"/>
  <c r="D65" i="3"/>
  <c r="D102" i="3"/>
  <c r="D181" i="3"/>
  <c r="D3" i="3"/>
  <c r="D126" i="3"/>
  <c r="D157" i="3"/>
  <c r="D979" i="3"/>
  <c r="D176" i="3"/>
  <c r="D926" i="3"/>
  <c r="D19" i="3"/>
  <c r="D812" i="3"/>
  <c r="D88" i="3"/>
  <c r="D936" i="3"/>
  <c r="D69" i="3"/>
  <c r="D23" i="3"/>
  <c r="D899" i="3"/>
  <c r="D43" i="3"/>
  <c r="D168" i="3"/>
  <c r="D71" i="3"/>
  <c r="D139" i="3"/>
  <c r="D11" i="3"/>
  <c r="D129" i="3"/>
  <c r="D870" i="3"/>
  <c r="D959" i="3"/>
  <c r="D48" i="3"/>
  <c r="D163" i="3"/>
  <c r="D39" i="3"/>
  <c r="D30" i="3"/>
  <c r="D132" i="3"/>
  <c r="D149" i="3"/>
  <c r="D883" i="3"/>
  <c r="D67" i="3"/>
  <c r="D100" i="3"/>
  <c r="D91" i="3"/>
  <c r="D62" i="3"/>
  <c r="D895" i="3"/>
  <c r="D816" i="3"/>
  <c r="D170" i="3"/>
  <c r="D146" i="3"/>
  <c r="D148" i="3"/>
  <c r="D38" i="3"/>
  <c r="D918" i="3"/>
  <c r="D131" i="3"/>
  <c r="D866" i="3"/>
  <c r="D848" i="3"/>
  <c r="D127" i="3"/>
  <c r="D960" i="3"/>
  <c r="D99" i="3"/>
  <c r="D815" i="3"/>
  <c r="D967" i="3"/>
  <c r="D1001" i="3"/>
  <c r="D943" i="3"/>
  <c r="D950" i="3"/>
  <c r="D167" i="3"/>
  <c r="D970" i="3"/>
  <c r="D933" i="3"/>
  <c r="D976" i="3"/>
  <c r="D52" i="3"/>
  <c r="D845" i="3"/>
  <c r="D921" i="3"/>
  <c r="D60" i="3"/>
  <c r="D869" i="3"/>
  <c r="D92" i="3"/>
  <c r="D171" i="3"/>
  <c r="D796" i="3"/>
  <c r="D834" i="3"/>
  <c r="D821" i="3"/>
  <c r="D753" i="3"/>
  <c r="D772" i="3"/>
  <c r="D752" i="3"/>
  <c r="D810" i="3"/>
  <c r="D791" i="3"/>
  <c r="D760" i="3"/>
  <c r="D759" i="3"/>
  <c r="D820" i="3"/>
  <c r="D827" i="3"/>
  <c r="D750" i="3"/>
  <c r="D830" i="3"/>
  <c r="D792" i="3"/>
  <c r="D813" i="3"/>
  <c r="D785" i="3"/>
  <c r="D699" i="3"/>
  <c r="D695" i="3"/>
  <c r="D748" i="3"/>
  <c r="D720" i="3"/>
  <c r="D715" i="3"/>
  <c r="D728" i="3"/>
  <c r="D713" i="3"/>
  <c r="D742" i="3"/>
  <c r="D718" i="3"/>
  <c r="D712" i="3"/>
  <c r="D704" i="3"/>
  <c r="D703" i="3"/>
  <c r="D708" i="3"/>
  <c r="D735" i="3"/>
  <c r="D672" i="3"/>
  <c r="D668" i="3"/>
  <c r="D663" i="3"/>
  <c r="D680" i="3"/>
  <c r="D671" i="3"/>
  <c r="D688" i="3"/>
  <c r="D683" i="3"/>
  <c r="D676" i="3"/>
  <c r="D686" i="3"/>
  <c r="D303" i="3"/>
  <c r="D305" i="3"/>
  <c r="D263" i="3"/>
  <c r="D328" i="3"/>
  <c r="D264" i="3"/>
  <c r="D265" i="3"/>
  <c r="D312" i="3"/>
  <c r="D259" i="3"/>
  <c r="D281" i="3"/>
  <c r="D344" i="3"/>
  <c r="D469" i="3"/>
  <c r="D523" i="3"/>
  <c r="D461" i="3"/>
  <c r="D540" i="3"/>
  <c r="D471" i="3"/>
  <c r="D513" i="3"/>
  <c r="D547" i="3"/>
  <c r="D563" i="3"/>
  <c r="D625" i="3"/>
  <c r="D585" i="3"/>
  <c r="D604" i="3"/>
  <c r="D587" i="3"/>
  <c r="D649" i="3"/>
  <c r="D243" i="3"/>
  <c r="D291" i="3"/>
  <c r="D289" i="3"/>
  <c r="D257" i="3"/>
  <c r="D299" i="3"/>
  <c r="D491" i="3"/>
  <c r="D617" i="3"/>
  <c r="D267" i="3"/>
  <c r="D341" i="3"/>
  <c r="D207" i="3"/>
  <c r="D327" i="3"/>
  <c r="D324" i="3"/>
  <c r="D293" i="3"/>
  <c r="D285" i="3"/>
  <c r="D347" i="3"/>
  <c r="D509" i="3"/>
  <c r="D474" i="3"/>
  <c r="D487" i="3"/>
  <c r="D465" i="3"/>
  <c r="D478" i="3"/>
  <c r="D579" i="3"/>
  <c r="D607" i="3"/>
  <c r="D622" i="3"/>
  <c r="D654" i="3"/>
  <c r="D192" i="3"/>
  <c r="D545" i="3"/>
  <c r="D584" i="3"/>
  <c r="D223" i="3"/>
  <c r="D308" i="3"/>
  <c r="D321" i="3"/>
  <c r="D226" i="3"/>
  <c r="D241" i="3"/>
  <c r="D295" i="3"/>
  <c r="D195" i="3"/>
  <c r="D480" i="3"/>
  <c r="D554" i="3"/>
  <c r="D530" i="3"/>
  <c r="D541" i="3"/>
  <c r="D557" i="3"/>
  <c r="D576" i="3"/>
  <c r="D597" i="3"/>
  <c r="D610" i="3"/>
  <c r="D588" i="3"/>
  <c r="D647" i="3"/>
  <c r="D633" i="3"/>
  <c r="D642" i="3"/>
  <c r="D272" i="3"/>
  <c r="D524" i="3"/>
  <c r="D595" i="3"/>
  <c r="D244" i="3"/>
  <c r="D307" i="3"/>
  <c r="D235" i="3"/>
  <c r="D287" i="3"/>
  <c r="D250" i="3"/>
  <c r="D350" i="3"/>
  <c r="D269" i="3"/>
  <c r="D296" i="3"/>
  <c r="D507" i="3"/>
  <c r="D516" i="3"/>
  <c r="D529" i="3"/>
  <c r="D551" i="3"/>
  <c r="D522" i="3"/>
  <c r="D572" i="3"/>
  <c r="D616" i="3"/>
  <c r="D626" i="3"/>
  <c r="D214" i="3"/>
  <c r="D213" i="3"/>
  <c r="D457" i="3"/>
  <c r="D619" i="3"/>
  <c r="D415" i="3"/>
  <c r="D80" i="3"/>
  <c r="D903" i="3"/>
  <c r="D872" i="3"/>
  <c r="D907" i="3"/>
  <c r="D55" i="3"/>
  <c r="D180" i="3"/>
  <c r="D134" i="3"/>
  <c r="D162" i="3"/>
  <c r="D974" i="3"/>
  <c r="D111" i="3"/>
  <c r="D175" i="3"/>
  <c r="D860" i="3"/>
  <c r="D983" i="3"/>
  <c r="D922" i="3"/>
  <c r="D975" i="3"/>
  <c r="D12" i="3"/>
  <c r="D36" i="3"/>
  <c r="D154" i="3"/>
  <c r="D47" i="3"/>
  <c r="D54" i="3"/>
  <c r="D150" i="3"/>
  <c r="D984" i="3"/>
  <c r="D50" i="3"/>
  <c r="D856" i="3"/>
  <c r="D880" i="3"/>
  <c r="D989" i="3"/>
  <c r="D945" i="3"/>
  <c r="D957" i="3"/>
  <c r="D875" i="3"/>
  <c r="D893" i="3"/>
  <c r="D135" i="3"/>
  <c r="D147" i="3"/>
  <c r="D185" i="3"/>
  <c r="D944" i="3"/>
  <c r="D972" i="3"/>
  <c r="D992" i="3"/>
  <c r="D110" i="3"/>
  <c r="D858" i="3"/>
  <c r="D998" i="3"/>
  <c r="D863" i="3"/>
  <c r="D122" i="3"/>
  <c r="D937" i="3"/>
  <c r="D174" i="3"/>
  <c r="D179" i="3"/>
  <c r="D140" i="3"/>
  <c r="D124" i="3"/>
  <c r="D946" i="3"/>
  <c r="D2" i="3"/>
  <c r="D74" i="3"/>
  <c r="D63" i="3"/>
  <c r="D156" i="3"/>
  <c r="D72" i="3"/>
  <c r="D901" i="3"/>
  <c r="D16" i="3"/>
  <c r="D33" i="3"/>
  <c r="D158" i="3"/>
  <c r="D15" i="3"/>
  <c r="D962" i="3"/>
  <c r="D94" i="3"/>
  <c r="D21" i="3"/>
  <c r="D103" i="3"/>
  <c r="D954" i="3"/>
  <c r="D997" i="3"/>
  <c r="D115" i="3"/>
  <c r="D846" i="3"/>
  <c r="D836" i="3"/>
  <c r="D776" i="3"/>
  <c r="D797" i="3"/>
  <c r="D811" i="3"/>
  <c r="D808" i="3"/>
  <c r="D757" i="3"/>
  <c r="D819" i="3"/>
  <c r="D788" i="3"/>
  <c r="D756" i="3"/>
  <c r="D807" i="3"/>
  <c r="D833" i="3"/>
  <c r="D824" i="3"/>
  <c r="D804" i="3"/>
  <c r="D803" i="3"/>
  <c r="D832" i="3"/>
  <c r="D775" i="3"/>
  <c r="D758" i="3"/>
  <c r="D768" i="3"/>
  <c r="D732" i="3"/>
  <c r="D724" i="3"/>
  <c r="D721" i="3"/>
  <c r="D739" i="3"/>
  <c r="D731" i="3"/>
  <c r="D729" i="3"/>
  <c r="D714" i="3"/>
  <c r="D746" i="3"/>
  <c r="D711" i="3"/>
  <c r="D698" i="3"/>
  <c r="D701" i="3"/>
  <c r="D722" i="3"/>
  <c r="D744" i="3"/>
  <c r="D719" i="3"/>
  <c r="D681" i="3"/>
  <c r="D661" i="3"/>
  <c r="D678" i="3"/>
  <c r="D677" i="3"/>
  <c r="D684" i="3"/>
  <c r="D667" i="3"/>
  <c r="D690" i="3"/>
  <c r="D660" i="3"/>
  <c r="D692" i="3"/>
  <c r="D333" i="3"/>
  <c r="D319" i="3"/>
  <c r="D254" i="3"/>
  <c r="D339" i="3"/>
  <c r="D284" i="3"/>
  <c r="D237" i="3"/>
  <c r="D212" i="3"/>
  <c r="D345" i="3"/>
  <c r="D266" i="3"/>
  <c r="D282" i="3"/>
  <c r="D455" i="3"/>
  <c r="D512" i="3"/>
  <c r="D525" i="3"/>
  <c r="D481" i="3"/>
  <c r="D473" i="3"/>
  <c r="D467" i="3"/>
  <c r="D544" i="3"/>
  <c r="D565" i="3"/>
  <c r="D615" i="3"/>
  <c r="D613" i="3"/>
  <c r="D614" i="3"/>
  <c r="D646" i="3"/>
  <c r="D656" i="3"/>
  <c r="D205" i="3"/>
  <c r="D343" i="3"/>
  <c r="D229" i="3"/>
  <c r="D220" i="3"/>
  <c r="D225" i="3"/>
  <c r="D538" i="3"/>
  <c r="D624" i="3"/>
  <c r="D216" i="3"/>
  <c r="D221" i="3"/>
  <c r="D238" i="3"/>
  <c r="D304" i="3"/>
  <c r="D326" i="3"/>
  <c r="D306" i="3"/>
  <c r="D342" i="3"/>
  <c r="D497" i="3"/>
  <c r="D542" i="3"/>
  <c r="D546" i="3"/>
  <c r="D500" i="3"/>
  <c r="D558" i="3"/>
  <c r="D562" i="3"/>
  <c r="D590" i="3"/>
  <c r="D623" i="3"/>
  <c r="D620" i="3"/>
  <c r="D650" i="3"/>
  <c r="D476" i="3"/>
  <c r="D528" i="3"/>
  <c r="D627" i="3"/>
  <c r="D249" i="3"/>
  <c r="D240" i="3"/>
  <c r="D209" i="3"/>
  <c r="D219" i="3"/>
  <c r="D191" i="3"/>
  <c r="D242" i="3"/>
  <c r="D208" i="3"/>
  <c r="D508" i="3"/>
  <c r="D502" i="3"/>
  <c r="D526" i="3"/>
  <c r="D483" i="3"/>
  <c r="D553" i="3"/>
  <c r="D578" i="3"/>
  <c r="D608" i="3"/>
  <c r="D596" i="3"/>
  <c r="D637" i="3"/>
  <c r="D655" i="3"/>
  <c r="D594" i="3"/>
  <c r="D239" i="3"/>
  <c r="D329" i="3"/>
  <c r="D548" i="3"/>
  <c r="D629" i="3"/>
  <c r="D211" i="3"/>
  <c r="D218" i="3"/>
  <c r="D334" i="3"/>
  <c r="D228" i="3"/>
  <c r="D258" i="3"/>
  <c r="D316" i="3"/>
  <c r="D200" i="3"/>
  <c r="D186" i="3"/>
  <c r="D475" i="3"/>
  <c r="D514" i="3"/>
  <c r="D501" i="3"/>
  <c r="D511" i="3"/>
  <c r="D484" i="3"/>
  <c r="D560" i="3"/>
  <c r="D602" i="3"/>
  <c r="D652" i="3"/>
  <c r="D297" i="3"/>
  <c r="D245" i="3"/>
  <c r="D498" i="3"/>
  <c r="D628" i="3"/>
  <c r="D412" i="3"/>
  <c r="D385" i="3"/>
  <c r="D394" i="3"/>
  <c r="D406" i="3"/>
  <c r="D377" i="3"/>
  <c r="D387" i="3"/>
  <c r="D376" i="3"/>
  <c r="D404" i="3"/>
  <c r="D396" i="3"/>
  <c r="D401" i="3"/>
  <c r="D370" i="3"/>
  <c r="D372" i="3"/>
  <c r="D390" i="3"/>
  <c r="D361" i="3"/>
  <c r="D362" i="3"/>
  <c r="D351" i="3"/>
  <c r="D76" i="3"/>
  <c r="D159" i="3"/>
  <c r="D153" i="3"/>
  <c r="D113" i="3"/>
  <c r="D120" i="3"/>
  <c r="D968" i="3"/>
  <c r="D40" i="3"/>
  <c r="D78" i="3"/>
  <c r="D888" i="3"/>
  <c r="D184" i="3"/>
  <c r="D68" i="3"/>
  <c r="D987" i="3"/>
  <c r="D952" i="3"/>
  <c r="D940" i="3"/>
  <c r="D939" i="3"/>
  <c r="D169" i="3"/>
  <c r="D842" i="3"/>
  <c r="D771" i="3"/>
  <c r="D800" i="3"/>
  <c r="D798" i="3"/>
  <c r="D823" i="3"/>
  <c r="D765" i="3"/>
  <c r="D829" i="3"/>
  <c r="D730" i="3"/>
  <c r="D734" i="3"/>
  <c r="D702" i="3"/>
  <c r="D747" i="3"/>
  <c r="D740" i="3"/>
  <c r="D733" i="3"/>
  <c r="D691" i="3"/>
  <c r="D665" i="3"/>
  <c r="D659" i="3"/>
  <c r="D679" i="3"/>
  <c r="D674" i="3"/>
  <c r="D311" i="3"/>
  <c r="D234" i="3"/>
  <c r="D197" i="3"/>
  <c r="D325" i="3"/>
  <c r="D332" i="3"/>
  <c r="D499" i="3"/>
  <c r="D490" i="3"/>
  <c r="D543" i="3"/>
  <c r="D561" i="3"/>
  <c r="D632" i="3"/>
  <c r="D593" i="3"/>
  <c r="D309" i="3"/>
  <c r="D253" i="3"/>
  <c r="D224" i="3"/>
  <c r="D575" i="3"/>
  <c r="D217" i="3"/>
  <c r="D199" i="3"/>
  <c r="D227" i="3"/>
  <c r="D302" i="3"/>
  <c r="D482" i="3"/>
  <c r="D494" i="3"/>
  <c r="D571" i="3"/>
  <c r="D611" i="3"/>
  <c r="D644" i="3"/>
  <c r="D618" i="3"/>
  <c r="D198" i="3"/>
  <c r="D236" i="3"/>
  <c r="D330" i="3"/>
  <c r="D466" i="3"/>
  <c r="D470" i="3"/>
  <c r="D505" i="3"/>
  <c r="D586" i="3"/>
  <c r="D580" i="3"/>
  <c r="D600" i="3"/>
  <c r="D187" i="3"/>
  <c r="D569" i="3"/>
  <c r="D300" i="3"/>
  <c r="D210" i="3"/>
  <c r="D283" i="3"/>
  <c r="D231" i="3"/>
  <c r="D464" i="3"/>
  <c r="D462" i="3"/>
  <c r="D564" i="3"/>
  <c r="D606" i="3"/>
  <c r="D315" i="3"/>
  <c r="D559" i="3"/>
  <c r="D403" i="3"/>
  <c r="D399" i="3"/>
  <c r="D389" i="3"/>
  <c r="D374" i="3"/>
  <c r="D409" i="3"/>
  <c r="D418" i="3"/>
  <c r="D381" i="3"/>
  <c r="D388" i="3"/>
  <c r="D380" i="3"/>
  <c r="D384" i="3"/>
  <c r="D359" i="3"/>
  <c r="D358" i="3"/>
  <c r="D352" i="3"/>
  <c r="D371" i="3"/>
  <c r="D400" i="3"/>
  <c r="D411" i="3"/>
  <c r="D410" i="3"/>
  <c r="D414" i="3"/>
  <c r="D355" i="3"/>
  <c r="D357" i="3"/>
  <c r="D770" i="3"/>
  <c r="D755" i="3"/>
  <c r="D700" i="3"/>
  <c r="D726" i="3"/>
  <c r="D693" i="3"/>
  <c r="D670" i="3"/>
  <c r="D273" i="3"/>
  <c r="D260" i="3"/>
  <c r="D532" i="3"/>
  <c r="D582" i="3"/>
  <c r="D340" i="3"/>
  <c r="D314" i="3"/>
  <c r="D460" i="3"/>
  <c r="D621" i="3"/>
  <c r="D313" i="3"/>
  <c r="D468" i="3"/>
  <c r="D577" i="3"/>
  <c r="D255" i="3"/>
  <c r="D232" i="3"/>
  <c r="D492" i="3"/>
  <c r="D550" i="3"/>
  <c r="D477" i="3"/>
  <c r="D386" i="3"/>
  <c r="D416" i="3"/>
  <c r="D369" i="3"/>
  <c r="D375" i="3"/>
  <c r="D353" i="3"/>
  <c r="D892" i="3"/>
  <c r="D934" i="3"/>
  <c r="D905" i="3"/>
  <c r="D49" i="3"/>
  <c r="D178" i="3"/>
  <c r="D136" i="3"/>
  <c r="D855" i="3"/>
  <c r="D853" i="3"/>
  <c r="D31" i="3"/>
  <c r="D25" i="3"/>
  <c r="D133" i="3"/>
  <c r="D28" i="3"/>
  <c r="D112" i="3"/>
  <c r="D914" i="3"/>
  <c r="D917" i="3"/>
  <c r="D79" i="3"/>
  <c r="D749" i="3"/>
  <c r="D795" i="3"/>
  <c r="D777" i="3"/>
  <c r="D814" i="3"/>
  <c r="D794" i="3"/>
  <c r="D773" i="3"/>
  <c r="D696" i="3"/>
  <c r="D736" i="3"/>
  <c r="D697" i="3"/>
  <c r="D710" i="3"/>
  <c r="D709" i="3"/>
  <c r="D741" i="3"/>
  <c r="D743" i="3"/>
  <c r="D694" i="3"/>
  <c r="D682" i="3"/>
  <c r="D687" i="3"/>
  <c r="D675" i="3"/>
  <c r="D275" i="3"/>
  <c r="D298" i="3"/>
  <c r="D270" i="3"/>
  <c r="D310" i="3"/>
  <c r="D336" i="3"/>
  <c r="D489" i="3"/>
  <c r="D504" i="3"/>
  <c r="D537" i="3"/>
  <c r="D573" i="3"/>
  <c r="D634" i="3"/>
  <c r="D640" i="3"/>
  <c r="D286" i="3"/>
  <c r="D346" i="3"/>
  <c r="D549" i="3"/>
  <c r="D643" i="3"/>
  <c r="D201" i="3"/>
  <c r="D322" i="3"/>
  <c r="D323" i="3"/>
  <c r="D517" i="3"/>
  <c r="D521" i="3"/>
  <c r="D552" i="3"/>
  <c r="D605" i="3"/>
  <c r="D599" i="3"/>
  <c r="D493" i="3"/>
  <c r="D636" i="3"/>
  <c r="D194" i="3"/>
  <c r="D278" i="3"/>
  <c r="D206" i="3"/>
  <c r="D519" i="3"/>
  <c r="D459" i="3"/>
  <c r="D472" i="3"/>
  <c r="D589" i="3"/>
  <c r="D641" i="3"/>
  <c r="D658" i="3"/>
  <c r="D193" i="3"/>
  <c r="D631" i="3"/>
  <c r="D215" i="3"/>
  <c r="D256" i="3"/>
  <c r="D189" i="3"/>
  <c r="D294" i="3"/>
  <c r="D463" i="3"/>
  <c r="D456" i="3"/>
  <c r="D567" i="3"/>
  <c r="D292" i="3"/>
  <c r="D204" i="3"/>
  <c r="D630" i="3"/>
  <c r="D365" i="3"/>
  <c r="D368" i="3"/>
  <c r="D391" i="3"/>
  <c r="D398" i="3"/>
  <c r="D417" i="3"/>
  <c r="D364" i="3"/>
  <c r="D990" i="3"/>
  <c r="D27" i="3"/>
  <c r="D45" i="3"/>
  <c r="D96" i="3"/>
  <c r="D9" i="3"/>
  <c r="D22" i="3"/>
  <c r="D14" i="3"/>
  <c r="D867" i="3"/>
  <c r="D956" i="3"/>
  <c r="D89" i="3"/>
  <c r="D172" i="3"/>
  <c r="D818" i="3"/>
  <c r="D764" i="3"/>
  <c r="D767" i="3"/>
  <c r="D716" i="3"/>
  <c r="D723" i="3"/>
  <c r="D689" i="3"/>
  <c r="D190" i="3"/>
  <c r="D520" i="3"/>
  <c r="D568" i="3"/>
  <c r="D648" i="3"/>
  <c r="D506" i="3"/>
  <c r="D338" i="3"/>
  <c r="D556" i="3"/>
  <c r="D653" i="3"/>
  <c r="D247" i="3"/>
  <c r="D503" i="3"/>
  <c r="D601" i="3"/>
  <c r="D277" i="3"/>
  <c r="D335" i="3"/>
  <c r="D598" i="3"/>
  <c r="D393" i="3"/>
  <c r="D378" i="3"/>
  <c r="D402" i="3"/>
  <c r="D363" i="3"/>
  <c r="D949" i="3"/>
  <c r="D947" i="3"/>
  <c r="D953" i="3"/>
  <c r="D93" i="3"/>
  <c r="D884" i="3"/>
  <c r="D971" i="3"/>
  <c r="D177" i="3"/>
  <c r="D969" i="3"/>
  <c r="D5" i="3"/>
  <c r="D978" i="3"/>
  <c r="D882" i="3"/>
  <c r="D104" i="3"/>
  <c r="D85" i="3"/>
  <c r="D958" i="3"/>
  <c r="D51" i="3"/>
  <c r="D871" i="3"/>
  <c r="D754" i="3"/>
  <c r="D778" i="3"/>
  <c r="D841" i="3"/>
  <c r="D839" i="3"/>
  <c r="D826" i="3"/>
  <c r="D786" i="3"/>
  <c r="D737" i="3"/>
  <c r="D706" i="3"/>
  <c r="D725" i="3"/>
  <c r="D717" i="3"/>
  <c r="D705" i="3"/>
  <c r="D707" i="3"/>
  <c r="D738" i="3"/>
  <c r="D662" i="3"/>
  <c r="D673" i="3"/>
  <c r="D669" i="3"/>
  <c r="D664" i="3"/>
  <c r="D202" i="3"/>
  <c r="D196" i="3"/>
  <c r="D246" i="3"/>
  <c r="D301" i="3"/>
  <c r="D271" i="3"/>
  <c r="D458" i="3"/>
  <c r="D515" i="3"/>
  <c r="D555" i="3"/>
  <c r="D485" i="3"/>
  <c r="D591" i="3"/>
  <c r="D592" i="3"/>
  <c r="D635" i="3"/>
  <c r="D279" i="3"/>
  <c r="D276" i="3"/>
  <c r="D510" i="3"/>
  <c r="D188" i="3"/>
  <c r="D331" i="3"/>
  <c r="D288" i="3"/>
  <c r="D251" i="3"/>
  <c r="D531" i="3"/>
  <c r="D488" i="3"/>
  <c r="D495" i="3"/>
  <c r="D583" i="3"/>
  <c r="D639" i="3"/>
  <c r="D518" i="3"/>
  <c r="D203" i="3"/>
  <c r="D248" i="3"/>
  <c r="D268" i="3"/>
  <c r="D280" i="3"/>
  <c r="D479" i="3"/>
  <c r="D534" i="3"/>
  <c r="D566" i="3"/>
  <c r="D603" i="3"/>
  <c r="D651" i="3"/>
  <c r="D657" i="3"/>
  <c r="D274" i="3"/>
  <c r="D645" i="3"/>
  <c r="D252" i="3"/>
  <c r="D233" i="3"/>
  <c r="D317" i="3"/>
  <c r="D539" i="3"/>
  <c r="D533" i="3"/>
  <c r="D535" i="3"/>
  <c r="D581" i="3"/>
  <c r="D262" i="3"/>
  <c r="D349" i="3"/>
  <c r="D638" i="3"/>
  <c r="D407" i="3"/>
  <c r="D382" i="3"/>
  <c r="D413" i="3"/>
  <c r="D373" i="3"/>
  <c r="D408" i="3"/>
  <c r="D405" i="3"/>
  <c r="D392" i="3"/>
  <c r="D383" i="3"/>
  <c r="D397" i="3"/>
  <c r="D395" i="3"/>
  <c r="D354" i="3"/>
  <c r="D360" i="3"/>
  <c r="D961" i="3"/>
  <c r="D108" i="3"/>
  <c r="D17" i="3"/>
  <c r="D966" i="3"/>
  <c r="D951" i="3"/>
  <c r="D782" i="3"/>
  <c r="D835" i="3"/>
  <c r="D745" i="3"/>
  <c r="D727" i="3"/>
  <c r="D685" i="3"/>
  <c r="D666" i="3"/>
  <c r="D261" i="3"/>
  <c r="D290" i="3"/>
  <c r="D486" i="3"/>
  <c r="D612" i="3"/>
  <c r="D320" i="3"/>
  <c r="D318" i="3"/>
  <c r="D348" i="3"/>
  <c r="D574" i="3"/>
  <c r="D570" i="3"/>
  <c r="D337" i="3"/>
  <c r="D527" i="3"/>
  <c r="D609" i="3"/>
  <c r="D536" i="3"/>
  <c r="D222" i="3"/>
  <c r="D496" i="3"/>
  <c r="D230" i="3"/>
  <c r="D379" i="3"/>
  <c r="D367" i="3"/>
  <c r="D366" i="3"/>
  <c r="D356" i="3"/>
  <c r="D444" i="3"/>
  <c r="D419" i="3"/>
  <c r="D445" i="3"/>
  <c r="D453" i="3"/>
  <c r="D428" i="3"/>
  <c r="D449" i="3"/>
  <c r="D438" i="3"/>
  <c r="D421" i="3"/>
  <c r="D446" i="3"/>
  <c r="D437" i="3"/>
  <c r="D423" i="3"/>
  <c r="D426" i="3"/>
  <c r="D440" i="3"/>
  <c r="D427" i="3"/>
  <c r="D452" i="3"/>
  <c r="D441" i="3"/>
  <c r="D448" i="3"/>
  <c r="D420" i="3"/>
  <c r="D433" i="3"/>
  <c r="D447" i="3"/>
  <c r="D431" i="3"/>
  <c r="D435" i="3"/>
  <c r="D432" i="3"/>
  <c r="D439" i="3"/>
  <c r="D422" i="3"/>
  <c r="D424" i="3"/>
  <c r="D443" i="3"/>
  <c r="D454" i="3"/>
  <c r="D429" i="3"/>
  <c r="D436" i="3"/>
  <c r="D442" i="3"/>
  <c r="D450" i="3"/>
  <c r="D425" i="3"/>
  <c r="D430" i="3"/>
  <c r="D451" i="3"/>
  <c r="D434" i="3"/>
  <c r="M999" i="4" l="1"/>
  <c r="F999" i="4" s="1"/>
  <c r="M812" i="4"/>
  <c r="J991" i="4"/>
  <c r="J888" i="4"/>
  <c r="M915" i="4"/>
  <c r="J930" i="4"/>
  <c r="M815" i="4"/>
  <c r="P815" i="4" s="1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C325" i="9"/>
  <c r="D325" i="9" s="1"/>
  <c r="C311" i="9"/>
  <c r="C330" i="9"/>
  <c r="C328" i="9"/>
  <c r="C326" i="9"/>
  <c r="D326" i="9" s="1"/>
  <c r="C318" i="9"/>
  <c r="C312" i="9"/>
  <c r="C310" i="9"/>
  <c r="G310" i="9" s="1"/>
  <c r="C308" i="9"/>
  <c r="G308" i="9" s="1"/>
  <c r="C306" i="9"/>
  <c r="C298" i="9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J331" i="11" s="1"/>
  <c r="L331" i="11" s="1"/>
  <c r="N331" i="11" s="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12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E658" i="11"/>
  <c r="F658" i="11"/>
  <c r="H652" i="11"/>
  <c r="H642" i="11"/>
  <c r="H636" i="11"/>
  <c r="I658" i="11"/>
  <c r="J658" i="11"/>
  <c r="K658" i="11" s="1"/>
  <c r="M658" i="11" s="1"/>
  <c r="J656" i="11"/>
  <c r="G657" i="9"/>
  <c r="G635" i="9"/>
  <c r="I656" i="11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G564" i="9"/>
  <c r="F571" i="11"/>
  <c r="E565" i="11"/>
  <c r="E561" i="11"/>
  <c r="E557" i="9"/>
  <c r="E555" i="9"/>
  <c r="E553" i="9"/>
  <c r="E551" i="9"/>
  <c r="E549" i="9"/>
  <c r="E547" i="9"/>
  <c r="E545" i="9"/>
  <c r="E545" i="11"/>
  <c r="E496" i="11"/>
  <c r="E484" i="11"/>
  <c r="F444" i="11"/>
  <c r="E558" i="9"/>
  <c r="E554" i="9"/>
  <c r="E550" i="9"/>
  <c r="E546" i="9"/>
  <c r="F551" i="11"/>
  <c r="G551" i="9"/>
  <c r="G554" i="9"/>
  <c r="G546" i="9"/>
  <c r="F534" i="11"/>
  <c r="F522" i="11"/>
  <c r="E440" i="11"/>
  <c r="F496" i="11"/>
  <c r="H510" i="11"/>
  <c r="J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C495" i="9"/>
  <c r="G495" i="9" s="1"/>
  <c r="C493" i="9"/>
  <c r="G493" i="9" s="1"/>
  <c r="C487" i="9"/>
  <c r="G487" i="9" s="1"/>
  <c r="C485" i="9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D310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344" i="9"/>
  <c r="C522" i="9"/>
  <c r="G522" i="9" s="1"/>
  <c r="C554" i="9"/>
  <c r="D554" i="9" s="1"/>
  <c r="C672" i="9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C680" i="9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D342" i="9"/>
  <c r="E342" i="9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J671" i="11"/>
  <c r="I671" i="11"/>
  <c r="F694" i="11"/>
  <c r="I918" i="11"/>
  <c r="J918" i="11"/>
  <c r="J978" i="11"/>
  <c r="I978" i="11"/>
  <c r="J672" i="11"/>
  <c r="I672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/>
  <c r="G682" i="9"/>
  <c r="C682" i="9"/>
  <c r="C678" i="9"/>
  <c r="G678" i="9"/>
  <c r="C676" i="9"/>
  <c r="G676" i="9"/>
  <c r="G674" i="9"/>
  <c r="C674" i="9"/>
  <c r="C670" i="9"/>
  <c r="G670" i="9"/>
  <c r="C668" i="9"/>
  <c r="G668" i="9"/>
  <c r="G666" i="9"/>
  <c r="C666" i="9"/>
  <c r="C662" i="9"/>
  <c r="G662" i="9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E328" i="9"/>
  <c r="D324" i="9"/>
  <c r="C322" i="9"/>
  <c r="E322" i="9" s="1"/>
  <c r="C320" i="9"/>
  <c r="E320" i="9" s="1"/>
  <c r="C316" i="9"/>
  <c r="C314" i="9"/>
  <c r="E314" i="9" s="1"/>
  <c r="D312" i="9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J659" i="11" s="1"/>
  <c r="F690" i="11"/>
  <c r="F746" i="11"/>
  <c r="F971" i="11"/>
  <c r="J518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I217" i="11" s="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E297" i="9"/>
  <c r="D297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D329" i="9"/>
  <c r="C323" i="9"/>
  <c r="E323" i="9" s="1"/>
  <c r="C341" i="9"/>
  <c r="J334" i="11"/>
  <c r="K334" i="11" s="1"/>
  <c r="M334" i="11" s="1"/>
  <c r="D387" i="9"/>
  <c r="H417" i="11"/>
  <c r="J417" i="11" s="1"/>
  <c r="K417" i="11" s="1"/>
  <c r="M417" i="11" s="1"/>
  <c r="E327" i="9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I234" i="11" s="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85" i="9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E310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S567" i="4" s="1"/>
  <c r="U567" i="4" s="1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J294" i="11" s="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J652" i="11"/>
  <c r="L652" i="11" s="1"/>
  <c r="N652" i="11" s="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71" i="11"/>
  <c r="J575" i="11"/>
  <c r="K575" i="11" s="1"/>
  <c r="M575" i="11" s="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K634" i="11"/>
  <c r="M634" i="11" s="1"/>
  <c r="K626" i="11"/>
  <c r="M626" i="11" s="1"/>
  <c r="L626" i="11"/>
  <c r="N626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8" i="9"/>
  <c r="D647" i="9"/>
  <c r="D646" i="9"/>
  <c r="D645" i="9"/>
  <c r="D644" i="9"/>
  <c r="D642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3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589" i="11"/>
  <c r="M589" i="11" s="1"/>
  <c r="L589" i="11"/>
  <c r="N589" i="11" s="1"/>
  <c r="K595" i="11"/>
  <c r="M595" i="11" s="1"/>
  <c r="L595" i="11"/>
  <c r="N595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2" i="9"/>
  <c r="E641" i="9"/>
  <c r="E640" i="9"/>
  <c r="E639" i="9"/>
  <c r="E637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T625" i="4" s="1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J319" i="2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I563" i="5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H281" i="2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611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G553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S610" i="4" s="1"/>
  <c r="P608" i="4"/>
  <c r="P606" i="4"/>
  <c r="N600" i="4"/>
  <c r="R600" i="4" s="1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S541" i="4" s="1"/>
  <c r="N533" i="4"/>
  <c r="Q531" i="4"/>
  <c r="P531" i="4"/>
  <c r="Q527" i="4"/>
  <c r="T527" i="4" s="1"/>
  <c r="P527" i="4"/>
  <c r="S527" i="4" s="1"/>
  <c r="Q525" i="4"/>
  <c r="T525" i="4" s="1"/>
  <c r="P525" i="4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33" i="5"/>
  <c r="E561" i="5"/>
  <c r="I577" i="5"/>
  <c r="I593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T651" i="4" s="1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J323" i="2" s="1"/>
  <c r="D298" i="5"/>
  <c r="E298" i="5" s="1"/>
  <c r="H299" i="2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S479" i="4" s="1"/>
  <c r="U479" i="4" s="1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H451" i="2" s="1"/>
  <c r="D441" i="5"/>
  <c r="E441" i="5" s="1"/>
  <c r="H438" i="2" s="1"/>
  <c r="D425" i="5"/>
  <c r="D409" i="5"/>
  <c r="I409" i="5" s="1"/>
  <c r="D393" i="5"/>
  <c r="F393" i="5" s="1"/>
  <c r="I394" i="2" s="1"/>
  <c r="D370" i="5"/>
  <c r="I370" i="5" s="1"/>
  <c r="D269" i="5"/>
  <c r="G269" i="5" s="1"/>
  <c r="J270" i="2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0" i="11"/>
  <c r="M510" i="11" s="1"/>
  <c r="L510" i="11"/>
  <c r="N510" i="11" s="1"/>
  <c r="L518" i="11"/>
  <c r="N51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8" i="9"/>
  <c r="E494" i="9"/>
  <c r="E488" i="9"/>
  <c r="E486" i="9"/>
  <c r="E482" i="9"/>
  <c r="E478" i="9"/>
  <c r="K493" i="11"/>
  <c r="M493" i="11" s="1"/>
  <c r="L493" i="11"/>
  <c r="N493" i="11" s="1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8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61" i="9"/>
  <c r="D457" i="9"/>
  <c r="D455" i="9"/>
  <c r="D453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6" i="9"/>
  <c r="E464" i="9"/>
  <c r="E458" i="9"/>
  <c r="E456" i="9"/>
  <c r="E452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K513" i="11"/>
  <c r="M513" i="11" s="1"/>
  <c r="L554" i="11"/>
  <c r="N554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55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G567" i="5"/>
  <c r="G554" i="5"/>
  <c r="G507" i="5"/>
  <c r="I519" i="5"/>
  <c r="F519" i="5"/>
  <c r="I523" i="5"/>
  <c r="I535" i="5"/>
  <c r="F535" i="5"/>
  <c r="G535" i="5"/>
  <c r="E535" i="5"/>
  <c r="I539" i="5"/>
  <c r="I573" i="5"/>
  <c r="F573" i="5"/>
  <c r="Q577" i="4"/>
  <c r="Q567" i="4"/>
  <c r="T567" i="4" s="1"/>
  <c r="Q559" i="4"/>
  <c r="T559" i="4" s="1"/>
  <c r="Q509" i="4"/>
  <c r="T509" i="4" s="1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E259" i="9"/>
  <c r="G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J442" i="2" s="1"/>
  <c r="D437" i="5"/>
  <c r="G437" i="5" s="1"/>
  <c r="J434" i="2" s="1"/>
  <c r="D433" i="5"/>
  <c r="E433" i="5" s="1"/>
  <c r="H430" i="2" s="1"/>
  <c r="D429" i="5"/>
  <c r="D421" i="5"/>
  <c r="G421" i="5" s="1"/>
  <c r="D417" i="5"/>
  <c r="E417" i="5" s="1"/>
  <c r="H418" i="2" s="1"/>
  <c r="D413" i="5"/>
  <c r="G413" i="5" s="1"/>
  <c r="J414" i="2" s="1"/>
  <c r="D405" i="5"/>
  <c r="G405" i="5" s="1"/>
  <c r="J406" i="2" s="1"/>
  <c r="D401" i="5"/>
  <c r="F401" i="5" s="1"/>
  <c r="I402" i="2" s="1"/>
  <c r="D399" i="5"/>
  <c r="G399" i="5" s="1"/>
  <c r="J400" i="2" s="1"/>
  <c r="D397" i="5"/>
  <c r="G397" i="5" s="1"/>
  <c r="J398" i="2" s="1"/>
  <c r="D389" i="5"/>
  <c r="G389" i="5" s="1"/>
  <c r="J390" i="2" s="1"/>
  <c r="D385" i="5"/>
  <c r="E385" i="5" s="1"/>
  <c r="H386" i="2" s="1"/>
  <c r="D381" i="5"/>
  <c r="I381" i="5" s="1"/>
  <c r="D377" i="5"/>
  <c r="E377" i="5" s="1"/>
  <c r="H378" i="2" s="1"/>
  <c r="D374" i="5"/>
  <c r="F374" i="5" s="1"/>
  <c r="I375" i="2" s="1"/>
  <c r="F370" i="5"/>
  <c r="I371" i="2" s="1"/>
  <c r="E370" i="5"/>
  <c r="H371" i="2" s="1"/>
  <c r="D357" i="5"/>
  <c r="I357" i="5" s="1"/>
  <c r="N378" i="4"/>
  <c r="P378" i="4"/>
  <c r="R409" i="4"/>
  <c r="S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5" i="2"/>
  <c r="H1001" i="3"/>
  <c r="F1001" i="3"/>
  <c r="I1001" i="3"/>
  <c r="O995" i="2"/>
  <c r="K1001" i="3"/>
  <c r="J1001" i="3"/>
  <c r="O993" i="2"/>
  <c r="N993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4" i="2"/>
  <c r="K1000" i="3"/>
  <c r="F1000" i="3"/>
  <c r="N994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G21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H363" i="2" s="1"/>
  <c r="D358" i="5"/>
  <c r="I358" i="5" s="1"/>
  <c r="D350" i="5"/>
  <c r="E350" i="5" s="1"/>
  <c r="H351" i="2" s="1"/>
  <c r="D346" i="5"/>
  <c r="I346" i="5" s="1"/>
  <c r="D338" i="5"/>
  <c r="G338" i="5" s="1"/>
  <c r="J339" i="2" s="1"/>
  <c r="D334" i="5"/>
  <c r="F334" i="5" s="1"/>
  <c r="I335" i="2" s="1"/>
  <c r="D306" i="5"/>
  <c r="E306" i="5" s="1"/>
  <c r="H307" i="2" s="1"/>
  <c r="D294" i="5"/>
  <c r="I294" i="5" s="1"/>
  <c r="D262" i="5"/>
  <c r="G262" i="5" s="1"/>
  <c r="J263" i="2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F222" i="5"/>
  <c r="I223" i="2" s="1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I347" i="2" s="1"/>
  <c r="N288" i="4"/>
  <c r="D326" i="5"/>
  <c r="I206" i="5"/>
  <c r="Q219" i="4"/>
  <c r="P206" i="4"/>
  <c r="D366" i="5"/>
  <c r="G366" i="5" s="1"/>
  <c r="J367" i="2" s="1"/>
  <c r="D354" i="5"/>
  <c r="D342" i="5"/>
  <c r="D330" i="5"/>
  <c r="D302" i="5"/>
  <c r="D299" i="5"/>
  <c r="G299" i="5" s="1"/>
  <c r="J300" i="2" s="1"/>
  <c r="D290" i="5"/>
  <c r="D231" i="5"/>
  <c r="E231" i="5" s="1"/>
  <c r="H232" i="2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H332" i="2" s="1"/>
  <c r="D327" i="5"/>
  <c r="D323" i="5"/>
  <c r="G323" i="5" s="1"/>
  <c r="J324" i="2" s="1"/>
  <c r="D319" i="5"/>
  <c r="G319" i="5" s="1"/>
  <c r="J320" i="2" s="1"/>
  <c r="D317" i="5"/>
  <c r="E317" i="5" s="1"/>
  <c r="H318" i="2" s="1"/>
  <c r="D312" i="5"/>
  <c r="D311" i="5"/>
  <c r="G311" i="5" s="1"/>
  <c r="J312" i="2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J244" i="2" s="1"/>
  <c r="D240" i="5"/>
  <c r="E240" i="5" s="1"/>
  <c r="H241" i="2" s="1"/>
  <c r="D239" i="5"/>
  <c r="D236" i="5"/>
  <c r="D235" i="5"/>
  <c r="G235" i="5" s="1"/>
  <c r="J236" i="2" s="1"/>
  <c r="D228" i="5"/>
  <c r="D227" i="5"/>
  <c r="G227" i="5" s="1"/>
  <c r="J228" i="2" s="1"/>
  <c r="D224" i="5"/>
  <c r="D223" i="5"/>
  <c r="E223" i="5" s="1"/>
  <c r="H224" i="2" s="1"/>
  <c r="D219" i="5"/>
  <c r="G219" i="5" s="1"/>
  <c r="J220" i="2" s="1"/>
  <c r="D215" i="5"/>
  <c r="E215" i="5" s="1"/>
  <c r="H216" i="2" s="1"/>
  <c r="D211" i="5"/>
  <c r="E211" i="5" s="1"/>
  <c r="H212" i="2" s="1"/>
  <c r="D196" i="5"/>
  <c r="D195" i="5"/>
  <c r="F195" i="5" s="1"/>
  <c r="I196" i="2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G298" i="9"/>
  <c r="D298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D275" i="9"/>
  <c r="D219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D301" i="9"/>
  <c r="G299" i="9"/>
  <c r="C295" i="9"/>
  <c r="G295" i="9" s="1"/>
  <c r="C291" i="9"/>
  <c r="E291" i="9" s="1"/>
  <c r="D283" i="9"/>
  <c r="C277" i="9"/>
  <c r="D277" i="9" s="1"/>
  <c r="G275" i="9"/>
  <c r="C271" i="9"/>
  <c r="G271" i="9" s="1"/>
  <c r="C267" i="9"/>
  <c r="E267" i="9" s="1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J449" i="2" s="1"/>
  <c r="D451" i="5"/>
  <c r="F451" i="5" s="1"/>
  <c r="I448" i="2" s="1"/>
  <c r="D450" i="5"/>
  <c r="E450" i="5" s="1"/>
  <c r="H447" i="2" s="1"/>
  <c r="D447" i="5"/>
  <c r="D446" i="5"/>
  <c r="I446" i="5" s="1"/>
  <c r="D443" i="5"/>
  <c r="F443" i="5" s="1"/>
  <c r="I440" i="2" s="1"/>
  <c r="D442" i="5"/>
  <c r="I442" i="5" s="1"/>
  <c r="D440" i="5"/>
  <c r="G440" i="5" s="1"/>
  <c r="J437" i="2" s="1"/>
  <c r="D439" i="5"/>
  <c r="F439" i="5" s="1"/>
  <c r="I436" i="2" s="1"/>
  <c r="D438" i="5"/>
  <c r="F438" i="5" s="1"/>
  <c r="I435" i="2" s="1"/>
  <c r="D436" i="5"/>
  <c r="G436" i="5" s="1"/>
  <c r="J433" i="2" s="1"/>
  <c r="D435" i="5"/>
  <c r="F435" i="5" s="1"/>
  <c r="I432" i="2" s="1"/>
  <c r="D434" i="5"/>
  <c r="F434" i="5" s="1"/>
  <c r="I431" i="2" s="1"/>
  <c r="D432" i="5"/>
  <c r="D431" i="5"/>
  <c r="F431" i="5" s="1"/>
  <c r="I428" i="2" s="1"/>
  <c r="D430" i="5"/>
  <c r="E430" i="5" s="1"/>
  <c r="H427" i="2" s="1"/>
  <c r="D428" i="5"/>
  <c r="D427" i="5"/>
  <c r="F427" i="5" s="1"/>
  <c r="I424" i="2" s="1"/>
  <c r="D426" i="5"/>
  <c r="D424" i="5"/>
  <c r="G424" i="5" s="1"/>
  <c r="D423" i="5"/>
  <c r="D422" i="5"/>
  <c r="I422" i="5" s="1"/>
  <c r="D420" i="5"/>
  <c r="G420" i="5" s="1"/>
  <c r="J421" i="2" s="1"/>
  <c r="D419" i="5"/>
  <c r="D418" i="5"/>
  <c r="E418" i="5" s="1"/>
  <c r="H419" i="2" s="1"/>
  <c r="D416" i="5"/>
  <c r="G416" i="5" s="1"/>
  <c r="J417" i="2" s="1"/>
  <c r="D415" i="5"/>
  <c r="F415" i="5" s="1"/>
  <c r="I416" i="2" s="1"/>
  <c r="D414" i="5"/>
  <c r="D412" i="5"/>
  <c r="G412" i="5" s="1"/>
  <c r="J413" i="2" s="1"/>
  <c r="D411" i="5"/>
  <c r="F411" i="5" s="1"/>
  <c r="I412" i="2" s="1"/>
  <c r="D410" i="5"/>
  <c r="E410" i="5" s="1"/>
  <c r="H411" i="2" s="1"/>
  <c r="D408" i="5"/>
  <c r="G408" i="5" s="1"/>
  <c r="J409" i="2" s="1"/>
  <c r="D407" i="5"/>
  <c r="D406" i="5"/>
  <c r="I406" i="5" s="1"/>
  <c r="D404" i="5"/>
  <c r="G404" i="5" s="1"/>
  <c r="J405" i="2" s="1"/>
  <c r="D403" i="5"/>
  <c r="F403" i="5" s="1"/>
  <c r="I404" i="2" s="1"/>
  <c r="D402" i="5"/>
  <c r="I402" i="5" s="1"/>
  <c r="D398" i="5"/>
  <c r="E398" i="5" s="1"/>
  <c r="H399" i="2" s="1"/>
  <c r="D395" i="5"/>
  <c r="F395" i="5" s="1"/>
  <c r="I396" i="2" s="1"/>
  <c r="D394" i="5"/>
  <c r="E394" i="5" s="1"/>
  <c r="H395" i="2" s="1"/>
  <c r="D391" i="5"/>
  <c r="F391" i="5" s="1"/>
  <c r="I392" i="2" s="1"/>
  <c r="D390" i="5"/>
  <c r="E390" i="5" s="1"/>
  <c r="H391" i="2" s="1"/>
  <c r="D387" i="5"/>
  <c r="D386" i="5"/>
  <c r="I386" i="5" s="1"/>
  <c r="D384" i="5"/>
  <c r="G384" i="5" s="1"/>
  <c r="J385" i="2" s="1"/>
  <c r="D383" i="5"/>
  <c r="F383" i="5" s="1"/>
  <c r="I384" i="2" s="1"/>
  <c r="D382" i="5"/>
  <c r="I382" i="5" s="1"/>
  <c r="D380" i="5"/>
  <c r="D378" i="5"/>
  <c r="I378" i="5" s="1"/>
  <c r="D376" i="5"/>
  <c r="G376" i="5" s="1"/>
  <c r="J377" i="2" s="1"/>
  <c r="R449" i="4"/>
  <c r="T449" i="4"/>
  <c r="U433" i="4"/>
  <c r="R397" i="4"/>
  <c r="S397" i="4"/>
  <c r="R435" i="4"/>
  <c r="S435" i="4"/>
  <c r="I425" i="5"/>
  <c r="E425" i="5"/>
  <c r="H422" i="2" s="1"/>
  <c r="F425" i="5"/>
  <c r="I422" i="2" s="1"/>
  <c r="G425" i="5"/>
  <c r="J422" i="2" s="1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I410" i="2" s="1"/>
  <c r="G409" i="5"/>
  <c r="J410" i="2" s="1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J445" i="2" s="1"/>
  <c r="D444" i="5"/>
  <c r="F405" i="5"/>
  <c r="I406" i="2" s="1"/>
  <c r="D400" i="5"/>
  <c r="G400" i="5" s="1"/>
  <c r="J401" i="2" s="1"/>
  <c r="D396" i="5"/>
  <c r="D392" i="5"/>
  <c r="G392" i="5" s="1"/>
  <c r="J393" i="2" s="1"/>
  <c r="D388" i="5"/>
  <c r="G388" i="5" s="1"/>
  <c r="J389" i="2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J330" i="2" s="1"/>
  <c r="D315" i="5"/>
  <c r="E315" i="5" s="1"/>
  <c r="H316" i="2" s="1"/>
  <c r="D307" i="5"/>
  <c r="D303" i="5"/>
  <c r="E303" i="5" s="1"/>
  <c r="H304" i="2" s="1"/>
  <c r="D295" i="5"/>
  <c r="I295" i="5" s="1"/>
  <c r="D291" i="5"/>
  <c r="I291" i="5" s="1"/>
  <c r="D287" i="5"/>
  <c r="E287" i="5" s="1"/>
  <c r="H288" i="2" s="1"/>
  <c r="D281" i="5"/>
  <c r="G281" i="5" s="1"/>
  <c r="J282" i="2" s="1"/>
  <c r="E279" i="5"/>
  <c r="H280" i="2" s="1"/>
  <c r="D275" i="5"/>
  <c r="I275" i="5" s="1"/>
  <c r="D271" i="5"/>
  <c r="I271" i="5" s="1"/>
  <c r="D267" i="5"/>
  <c r="E267" i="5" s="1"/>
  <c r="H268" i="2" s="1"/>
  <c r="D263" i="5"/>
  <c r="E263" i="5" s="1"/>
  <c r="H264" i="2" s="1"/>
  <c r="D257" i="5"/>
  <c r="G257" i="5" s="1"/>
  <c r="J258" i="2" s="1"/>
  <c r="D255" i="5"/>
  <c r="I255" i="5" s="1"/>
  <c r="D251" i="5"/>
  <c r="E251" i="5" s="1"/>
  <c r="H252" i="2" s="1"/>
  <c r="G195" i="5"/>
  <c r="J196" i="2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J365" i="2" s="1"/>
  <c r="D348" i="5"/>
  <c r="F348" i="5" s="1"/>
  <c r="I349" i="2" s="1"/>
  <c r="D316" i="5"/>
  <c r="G316" i="5" s="1"/>
  <c r="J317" i="2" s="1"/>
  <c r="D314" i="5"/>
  <c r="D310" i="5"/>
  <c r="D308" i="5"/>
  <c r="G308" i="5" s="1"/>
  <c r="J309" i="2" s="1"/>
  <c r="D304" i="5"/>
  <c r="G304" i="5" s="1"/>
  <c r="J305" i="2" s="1"/>
  <c r="D300" i="5"/>
  <c r="G300" i="5" s="1"/>
  <c r="J301" i="2" s="1"/>
  <c r="D296" i="5"/>
  <c r="G296" i="5" s="1"/>
  <c r="J297" i="2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H372" i="2" s="1"/>
  <c r="D367" i="5"/>
  <c r="E367" i="5" s="1"/>
  <c r="H368" i="2" s="1"/>
  <c r="D363" i="5"/>
  <c r="D359" i="5"/>
  <c r="D355" i="5"/>
  <c r="E355" i="5" s="1"/>
  <c r="H356" i="2" s="1"/>
  <c r="D351" i="5"/>
  <c r="D347" i="5"/>
  <c r="D343" i="5"/>
  <c r="D339" i="5"/>
  <c r="E339" i="5" s="1"/>
  <c r="H340" i="2" s="1"/>
  <c r="D335" i="5"/>
  <c r="E335" i="5" s="1"/>
  <c r="H336" i="2" s="1"/>
  <c r="P268" i="4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J212" i="2" s="1"/>
  <c r="D207" i="5"/>
  <c r="G207" i="5" s="1"/>
  <c r="J208" i="2" s="1"/>
  <c r="D203" i="5"/>
  <c r="D200" i="5"/>
  <c r="F200" i="5" s="1"/>
  <c r="I201" i="2" s="1"/>
  <c r="D192" i="5"/>
  <c r="F192" i="5" s="1"/>
  <c r="I193" i="2" s="1"/>
  <c r="D191" i="5"/>
  <c r="D187" i="5"/>
  <c r="P217" i="4"/>
  <c r="P211" i="4"/>
  <c r="P201" i="4"/>
  <c r="S201" i="4" s="1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J346" i="2" s="1"/>
  <c r="D337" i="5"/>
  <c r="D333" i="5"/>
  <c r="D325" i="5"/>
  <c r="G325" i="5" s="1"/>
  <c r="J326" i="2" s="1"/>
  <c r="D321" i="5"/>
  <c r="D313" i="5"/>
  <c r="D309" i="5"/>
  <c r="D305" i="5"/>
  <c r="D301" i="5"/>
  <c r="D297" i="5"/>
  <c r="D293" i="5"/>
  <c r="G293" i="5" s="1"/>
  <c r="J294" i="2" s="1"/>
  <c r="G292" i="5"/>
  <c r="J293" i="2" s="1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E202" i="9"/>
  <c r="G170" i="9"/>
  <c r="G136" i="9"/>
  <c r="E136" i="9"/>
  <c r="D136" i="9"/>
  <c r="E113" i="9"/>
  <c r="D113" i="9"/>
  <c r="E97" i="9"/>
  <c r="D97" i="9"/>
  <c r="I83" i="11"/>
  <c r="E182" i="9"/>
  <c r="E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H333" i="2" s="1"/>
  <c r="F329" i="5"/>
  <c r="I330" i="2" s="1"/>
  <c r="D328" i="5"/>
  <c r="I328" i="5" s="1"/>
  <c r="D324" i="5"/>
  <c r="I324" i="5" s="1"/>
  <c r="D320" i="5"/>
  <c r="I320" i="5" s="1"/>
  <c r="D264" i="5"/>
  <c r="E264" i="5" s="1"/>
  <c r="H265" i="2" s="1"/>
  <c r="D260" i="5"/>
  <c r="E260" i="5" s="1"/>
  <c r="H261" i="2" s="1"/>
  <c r="D256" i="5"/>
  <c r="E256" i="5" s="1"/>
  <c r="H257" i="2" s="1"/>
  <c r="D244" i="5"/>
  <c r="D232" i="5"/>
  <c r="E228" i="5"/>
  <c r="H229" i="2" s="1"/>
  <c r="D208" i="5"/>
  <c r="E208" i="5" s="1"/>
  <c r="H209" i="2" s="1"/>
  <c r="D188" i="5"/>
  <c r="E188" i="5" s="1"/>
  <c r="H189" i="2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572" i="4" l="1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T90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F353" i="2"/>
  <c r="O353" i="2" s="1"/>
  <c r="G353" i="2"/>
  <c r="P353" i="2" s="1"/>
  <c r="E353" i="2"/>
  <c r="N353" i="2" s="1"/>
  <c r="E373" i="2"/>
  <c r="N373" i="2" s="1"/>
  <c r="F373" i="2"/>
  <c r="O373" i="2" s="1"/>
  <c r="G373" i="2"/>
  <c r="P373" i="2" s="1"/>
  <c r="F387" i="2"/>
  <c r="O387" i="2" s="1"/>
  <c r="E387" i="2"/>
  <c r="N387" i="2" s="1"/>
  <c r="G387" i="2"/>
  <c r="P387" i="2" s="1"/>
  <c r="G410" i="2"/>
  <c r="P410" i="2" s="1"/>
  <c r="E410" i="2"/>
  <c r="N410" i="2" s="1"/>
  <c r="F410" i="2"/>
  <c r="O410" i="2" s="1"/>
  <c r="E383" i="2"/>
  <c r="N383" i="2" s="1"/>
  <c r="F383" i="2"/>
  <c r="O383" i="2" s="1"/>
  <c r="G383" i="2"/>
  <c r="P383" i="2" s="1"/>
  <c r="G439" i="2"/>
  <c r="P439" i="2" s="1"/>
  <c r="E439" i="2"/>
  <c r="N439" i="2" s="1"/>
  <c r="F439" i="2"/>
  <c r="O439" i="2" s="1"/>
  <c r="S228" i="4"/>
  <c r="U228" i="4" s="1"/>
  <c r="E361" i="2"/>
  <c r="N361" i="2" s="1"/>
  <c r="F361" i="2"/>
  <c r="O361" i="2" s="1"/>
  <c r="G361" i="2"/>
  <c r="P361" i="2" s="1"/>
  <c r="F438" i="2"/>
  <c r="O438" i="2" s="1"/>
  <c r="G438" i="2"/>
  <c r="P438" i="2" s="1"/>
  <c r="E438" i="2"/>
  <c r="N438" i="2" s="1"/>
  <c r="F422" i="2"/>
  <c r="O422" i="2" s="1"/>
  <c r="G422" i="2"/>
  <c r="P422" i="2" s="1"/>
  <c r="E422" i="2"/>
  <c r="N422" i="2" s="1"/>
  <c r="G407" i="2"/>
  <c r="P407" i="2" s="1"/>
  <c r="E407" i="2"/>
  <c r="N407" i="2" s="1"/>
  <c r="F407" i="2"/>
  <c r="O407" i="2" s="1"/>
  <c r="E359" i="2"/>
  <c r="N359" i="2" s="1"/>
  <c r="F359" i="2"/>
  <c r="O359" i="2" s="1"/>
  <c r="G359" i="2"/>
  <c r="P359" i="2" s="1"/>
  <c r="E374" i="2"/>
  <c r="N374" i="2" s="1"/>
  <c r="F374" i="2"/>
  <c r="O374" i="2" s="1"/>
  <c r="G374" i="2"/>
  <c r="P374" i="2" s="1"/>
  <c r="F358" i="2"/>
  <c r="O358" i="2" s="1"/>
  <c r="G358" i="2"/>
  <c r="P358" i="2" s="1"/>
  <c r="E358" i="2"/>
  <c r="N358" i="2" s="1"/>
  <c r="F450" i="2"/>
  <c r="O450" i="2" s="1"/>
  <c r="E450" i="2"/>
  <c r="N450" i="2" s="1"/>
  <c r="G450" i="2"/>
  <c r="P450" i="2" s="1"/>
  <c r="G371" i="2"/>
  <c r="P371" i="2" s="1"/>
  <c r="E371" i="2"/>
  <c r="N371" i="2" s="1"/>
  <c r="F371" i="2"/>
  <c r="O371" i="2" s="1"/>
  <c r="D885" i="4"/>
  <c r="S180" i="4"/>
  <c r="U180" i="4" s="1"/>
  <c r="D931" i="4"/>
  <c r="E379" i="2"/>
  <c r="N379" i="2" s="1"/>
  <c r="F379" i="2"/>
  <c r="O379" i="2" s="1"/>
  <c r="G379" i="2"/>
  <c r="P379" i="2" s="1"/>
  <c r="F403" i="2"/>
  <c r="O403" i="2" s="1"/>
  <c r="E403" i="2"/>
  <c r="N403" i="2" s="1"/>
  <c r="G403" i="2"/>
  <c r="P403" i="2" s="1"/>
  <c r="G443" i="2"/>
  <c r="P443" i="2" s="1"/>
  <c r="F443" i="2"/>
  <c r="O443" i="2" s="1"/>
  <c r="E443" i="2"/>
  <c r="N443" i="2" s="1"/>
  <c r="T228" i="4"/>
  <c r="E382" i="2"/>
  <c r="N382" i="2" s="1"/>
  <c r="F382" i="2"/>
  <c r="O382" i="2" s="1"/>
  <c r="G382" i="2"/>
  <c r="P382" i="2" s="1"/>
  <c r="S47" i="4"/>
  <c r="D884" i="4"/>
  <c r="F397" i="5"/>
  <c r="I398" i="2" s="1"/>
  <c r="E409" i="5"/>
  <c r="H410" i="2" s="1"/>
  <c r="S383" i="4"/>
  <c r="G370" i="5"/>
  <c r="J371" i="2" s="1"/>
  <c r="T413" i="4"/>
  <c r="V413" i="4" s="1"/>
  <c r="W413" i="4" s="1"/>
  <c r="X413" i="4" s="1"/>
  <c r="S413" i="4"/>
  <c r="U413" i="4" s="1"/>
  <c r="T357" i="4"/>
  <c r="G326" i="9"/>
  <c r="D206" i="9"/>
  <c r="D263" i="9"/>
  <c r="J234" i="1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D308" i="9"/>
  <c r="I336" i="11"/>
  <c r="G273" i="9"/>
  <c r="E326" i="9"/>
  <c r="E325" i="9"/>
  <c r="E308" i="9"/>
  <c r="G347" i="9"/>
  <c r="G325" i="9"/>
  <c r="D331" i="9"/>
  <c r="E256" i="2"/>
  <c r="N256" i="2" s="1"/>
  <c r="G256" i="2"/>
  <c r="P256" i="2" s="1"/>
  <c r="F256" i="2"/>
  <c r="O256" i="2" s="1"/>
  <c r="F272" i="2"/>
  <c r="O272" i="2" s="1"/>
  <c r="E272" i="2"/>
  <c r="N272" i="2" s="1"/>
  <c r="G272" i="2"/>
  <c r="P272" i="2" s="1"/>
  <c r="F329" i="2"/>
  <c r="O329" i="2" s="1"/>
  <c r="G329" i="2"/>
  <c r="P329" i="2" s="1"/>
  <c r="E329" i="2"/>
  <c r="N329" i="2" s="1"/>
  <c r="F341" i="2"/>
  <c r="O341" i="2" s="1"/>
  <c r="G341" i="2"/>
  <c r="P341" i="2" s="1"/>
  <c r="E341" i="2"/>
  <c r="N341" i="2" s="1"/>
  <c r="S260" i="4"/>
  <c r="U260" i="4" s="1"/>
  <c r="F276" i="2"/>
  <c r="O276" i="2" s="1"/>
  <c r="G276" i="2"/>
  <c r="P276" i="2" s="1"/>
  <c r="E276" i="2"/>
  <c r="N276" i="2" s="1"/>
  <c r="G292" i="2"/>
  <c r="P292" i="2" s="1"/>
  <c r="F292" i="2"/>
  <c r="O292" i="2" s="1"/>
  <c r="E292" i="2"/>
  <c r="N292" i="2" s="1"/>
  <c r="F295" i="2"/>
  <c r="O295" i="2" s="1"/>
  <c r="G295" i="2"/>
  <c r="P295" i="2" s="1"/>
  <c r="E295" i="2"/>
  <c r="N295" i="2" s="1"/>
  <c r="E347" i="2"/>
  <c r="N347" i="2" s="1"/>
  <c r="G347" i="2"/>
  <c r="P347" i="2" s="1"/>
  <c r="F347" i="2"/>
  <c r="O347" i="2" s="1"/>
  <c r="G296" i="2"/>
  <c r="P296" i="2" s="1"/>
  <c r="F296" i="2"/>
  <c r="O296" i="2" s="1"/>
  <c r="E296" i="2"/>
  <c r="N296" i="2" s="1"/>
  <c r="E274" i="2"/>
  <c r="N274" i="2" s="1"/>
  <c r="G274" i="2"/>
  <c r="P274" i="2" s="1"/>
  <c r="F274" i="2"/>
  <c r="O274" i="2" s="1"/>
  <c r="F338" i="5"/>
  <c r="I339" i="2" s="1"/>
  <c r="F207" i="2"/>
  <c r="O207" i="2" s="1"/>
  <c r="G207" i="2"/>
  <c r="P207" i="2" s="1"/>
  <c r="E207" i="2"/>
  <c r="N207" i="2" s="1"/>
  <c r="F280" i="2"/>
  <c r="O280" i="2" s="1"/>
  <c r="G280" i="2"/>
  <c r="P280" i="2" s="1"/>
  <c r="E280" i="2"/>
  <c r="N280" i="2" s="1"/>
  <c r="F280" i="5"/>
  <c r="I281" i="2" s="1"/>
  <c r="F325" i="2"/>
  <c r="O325" i="2" s="1"/>
  <c r="G325" i="2"/>
  <c r="P325" i="2" s="1"/>
  <c r="E325" i="2"/>
  <c r="N325" i="2" s="1"/>
  <c r="F321" i="2"/>
  <c r="O321" i="2" s="1"/>
  <c r="G321" i="2"/>
  <c r="P321" i="2" s="1"/>
  <c r="E321" i="2"/>
  <c r="N321" i="2" s="1"/>
  <c r="E342" i="2"/>
  <c r="N342" i="2" s="1"/>
  <c r="F342" i="2"/>
  <c r="O342" i="2" s="1"/>
  <c r="G342" i="2"/>
  <c r="P342" i="2" s="1"/>
  <c r="F319" i="2"/>
  <c r="O319" i="2" s="1"/>
  <c r="G319" i="2"/>
  <c r="P319" i="2" s="1"/>
  <c r="E319" i="2"/>
  <c r="N319" i="2" s="1"/>
  <c r="F223" i="2"/>
  <c r="O223" i="2" s="1"/>
  <c r="G223" i="2"/>
  <c r="P223" i="2" s="1"/>
  <c r="E223" i="2"/>
  <c r="N223" i="2" s="1"/>
  <c r="S274" i="4"/>
  <c r="U274" i="4" s="1"/>
  <c r="I280" i="5"/>
  <c r="S338" i="4"/>
  <c r="U338" i="4" s="1"/>
  <c r="G280" i="5"/>
  <c r="J281" i="2" s="1"/>
  <c r="I513" i="11"/>
  <c r="J513" i="11"/>
  <c r="L513" i="11" s="1"/>
  <c r="N513" i="11" s="1"/>
  <c r="J193" i="11"/>
  <c r="J501" i="11"/>
  <c r="I505" i="11"/>
  <c r="J571" i="11"/>
  <c r="I554" i="11"/>
  <c r="J554" i="11"/>
  <c r="K554" i="11" s="1"/>
  <c r="M554" i="11" s="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V479" i="4" s="1"/>
  <c r="W479" i="4" s="1"/>
  <c r="X479" i="4" s="1"/>
  <c r="Y479" i="4" s="1"/>
  <c r="AD479" i="4" s="1"/>
  <c r="F421" i="5"/>
  <c r="G393" i="5"/>
  <c r="J394" i="2" s="1"/>
  <c r="I454" i="5"/>
  <c r="T383" i="4"/>
  <c r="G547" i="5"/>
  <c r="E554" i="5"/>
  <c r="F549" i="5"/>
  <c r="S521" i="4"/>
  <c r="T433" i="4"/>
  <c r="V433" i="4" s="1"/>
  <c r="E393" i="5"/>
  <c r="H394" i="2" s="1"/>
  <c r="G454" i="5"/>
  <c r="J451" i="2" s="1"/>
  <c r="F504" i="5"/>
  <c r="I547" i="5"/>
  <c r="F554" i="5"/>
  <c r="S445" i="4"/>
  <c r="E504" i="5"/>
  <c r="F545" i="5"/>
  <c r="T553" i="4"/>
  <c r="T521" i="4"/>
  <c r="S376" i="4"/>
  <c r="I393" i="5"/>
  <c r="F454" i="5"/>
  <c r="I451" i="2" s="1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H263" i="2" s="1"/>
  <c r="S234" i="4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V350" i="4" s="1"/>
  <c r="W350" i="4" s="1"/>
  <c r="X350" i="4" s="1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I414" i="2" s="1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I212" i="2" s="1"/>
  <c r="T214" i="4"/>
  <c r="T269" i="4"/>
  <c r="T244" i="4"/>
  <c r="F358" i="5"/>
  <c r="I359" i="2" s="1"/>
  <c r="E334" i="5"/>
  <c r="H335" i="2" s="1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T263" i="4"/>
  <c r="T258" i="4"/>
  <c r="G358" i="5"/>
  <c r="J359" i="2" s="1"/>
  <c r="T318" i="4"/>
  <c r="E318" i="5"/>
  <c r="H319" i="2" s="1"/>
  <c r="T347" i="4"/>
  <c r="S203" i="4"/>
  <c r="S255" i="4"/>
  <c r="U255" i="4" s="1"/>
  <c r="I269" i="5"/>
  <c r="S258" i="4"/>
  <c r="U258" i="4" s="1"/>
  <c r="F318" i="5"/>
  <c r="I319" i="2" s="1"/>
  <c r="E358" i="5"/>
  <c r="H359" i="2" s="1"/>
  <c r="T294" i="4"/>
  <c r="T225" i="4"/>
  <c r="S343" i="4"/>
  <c r="S336" i="4"/>
  <c r="U336" i="4" s="1"/>
  <c r="S284" i="4"/>
  <c r="T255" i="4"/>
  <c r="T221" i="4"/>
  <c r="G222" i="5"/>
  <c r="J223" i="2" s="1"/>
  <c r="G334" i="5"/>
  <c r="J335" i="2" s="1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V338" i="4" s="1"/>
  <c r="W338" i="4" s="1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W773" i="4" s="1"/>
  <c r="X773" i="4" s="1"/>
  <c r="Y773" i="4" s="1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I434" i="2" s="1"/>
  <c r="T392" i="4"/>
  <c r="AE405" i="4"/>
  <c r="AH405" i="4"/>
  <c r="S415" i="4"/>
  <c r="S393" i="4"/>
  <c r="U393" i="4" s="1"/>
  <c r="AJ405" i="4"/>
  <c r="F441" i="5"/>
  <c r="I438" i="2" s="1"/>
  <c r="T411" i="4"/>
  <c r="AA405" i="4"/>
  <c r="AM405" i="4" s="1"/>
  <c r="AS405" i="4" s="1"/>
  <c r="T393" i="4"/>
  <c r="S374" i="4"/>
  <c r="G441" i="5"/>
  <c r="J438" i="2" s="1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J299" i="2" s="1"/>
  <c r="T310" i="4"/>
  <c r="S332" i="4"/>
  <c r="T373" i="4"/>
  <c r="E273" i="5"/>
  <c r="H274" i="2" s="1"/>
  <c r="G331" i="5"/>
  <c r="J332" i="2" s="1"/>
  <c r="G294" i="5"/>
  <c r="J295" i="2" s="1"/>
  <c r="T332" i="4"/>
  <c r="T250" i="4"/>
  <c r="T340" i="4"/>
  <c r="V340" i="4" s="1"/>
  <c r="W340" i="4" s="1"/>
  <c r="F279" i="5"/>
  <c r="I280" i="2" s="1"/>
  <c r="E269" i="5"/>
  <c r="H270" i="2" s="1"/>
  <c r="S247" i="4"/>
  <c r="U247" i="4" s="1"/>
  <c r="S333" i="4"/>
  <c r="U333" i="4" s="1"/>
  <c r="F298" i="5"/>
  <c r="I299" i="2" s="1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H295" i="2" s="1"/>
  <c r="V322" i="4"/>
  <c r="T353" i="4"/>
  <c r="F294" i="5"/>
  <c r="I295" i="2" s="1"/>
  <c r="T355" i="4"/>
  <c r="V258" i="4"/>
  <c r="G346" i="5"/>
  <c r="J347" i="2" s="1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H398" i="2" s="1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H347" i="2" s="1"/>
  <c r="T200" i="4"/>
  <c r="T325" i="4"/>
  <c r="S266" i="4"/>
  <c r="U266" i="4" s="1"/>
  <c r="E437" i="5"/>
  <c r="H434" i="2" s="1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V348" i="4"/>
  <c r="W348" i="4" s="1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J280" i="2" s="1"/>
  <c r="I195" i="5"/>
  <c r="E195" i="5"/>
  <c r="H196" i="2" s="1"/>
  <c r="T237" i="4"/>
  <c r="E299" i="5"/>
  <c r="H300" i="2" s="1"/>
  <c r="V467" i="4"/>
  <c r="W467" i="4" s="1"/>
  <c r="F464" i="5"/>
  <c r="W433" i="4"/>
  <c r="T415" i="4"/>
  <c r="S392" i="4"/>
  <c r="F262" i="5"/>
  <c r="I263" i="2" s="1"/>
  <c r="I298" i="5"/>
  <c r="F269" i="5"/>
  <c r="I270" i="2" s="1"/>
  <c r="I306" i="5"/>
  <c r="F322" i="5"/>
  <c r="I323" i="2" s="1"/>
  <c r="I338" i="5"/>
  <c r="G350" i="5"/>
  <c r="J351" i="2" s="1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H450" i="2" s="1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J349" i="2" s="1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H200" i="2" s="1"/>
  <c r="T187" i="4"/>
  <c r="T205" i="4"/>
  <c r="T213" i="4"/>
  <c r="S208" i="4"/>
  <c r="U208" i="4" s="1"/>
  <c r="T286" i="4"/>
  <c r="T222" i="4"/>
  <c r="V334" i="4"/>
  <c r="E243" i="5"/>
  <c r="H244" i="2" s="1"/>
  <c r="F445" i="5"/>
  <c r="I442" i="2" s="1"/>
  <c r="T441" i="4"/>
  <c r="S401" i="4"/>
  <c r="I475" i="5"/>
  <c r="I394" i="5"/>
  <c r="I398" i="5"/>
  <c r="F475" i="5"/>
  <c r="T420" i="4"/>
  <c r="F350" i="5"/>
  <c r="I351" i="2" s="1"/>
  <c r="T219" i="4"/>
  <c r="I262" i="5"/>
  <c r="G306" i="5"/>
  <c r="J307" i="2" s="1"/>
  <c r="F306" i="5"/>
  <c r="I307" i="2" s="1"/>
  <c r="E338" i="5"/>
  <c r="H339" i="2" s="1"/>
  <c r="I350" i="5"/>
  <c r="T261" i="4"/>
  <c r="S337" i="4"/>
  <c r="U337" i="4" s="1"/>
  <c r="T252" i="4"/>
  <c r="T224" i="4"/>
  <c r="F199" i="5"/>
  <c r="I200" i="2" s="1"/>
  <c r="T236" i="4"/>
  <c r="V236" i="4" s="1"/>
  <c r="W236" i="4" s="1"/>
  <c r="S250" i="4"/>
  <c r="U250" i="4" s="1"/>
  <c r="F750" i="3"/>
  <c r="S326" i="4"/>
  <c r="U326" i="4" s="1"/>
  <c r="T368" i="4"/>
  <c r="V368" i="4" s="1"/>
  <c r="T497" i="4"/>
  <c r="S378" i="4"/>
  <c r="E357" i="5"/>
  <c r="H358" i="2" s="1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V922" i="4" s="1"/>
  <c r="T82" i="4"/>
  <c r="S18" i="4"/>
  <c r="T18" i="4"/>
  <c r="T861" i="4"/>
  <c r="V861" i="4" s="1"/>
  <c r="I511" i="3"/>
  <c r="F160" i="2"/>
  <c r="O160" i="2" s="1"/>
  <c r="S118" i="4"/>
  <c r="S164" i="4"/>
  <c r="U164" i="4" s="1"/>
  <c r="T592" i="4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V434" i="4" s="1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H431" i="2" s="1"/>
  <c r="E442" i="5"/>
  <c r="H439" i="2" s="1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H382" i="2" s="1"/>
  <c r="E389" i="5"/>
  <c r="H390" i="2" s="1"/>
  <c r="E405" i="5"/>
  <c r="H406" i="2" s="1"/>
  <c r="E413" i="5"/>
  <c r="H414" i="2" s="1"/>
  <c r="E421" i="5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AK972" i="4" s="1"/>
  <c r="X884" i="4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H323" i="2" s="1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44" i="4"/>
  <c r="V844" i="4"/>
  <c r="V650" i="4"/>
  <c r="V630" i="4"/>
  <c r="U630" i="4"/>
  <c r="U604" i="4"/>
  <c r="V154" i="4"/>
  <c r="U154" i="4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J426" i="2" s="1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J435" i="2" s="1"/>
  <c r="T477" i="4"/>
  <c r="I458" i="5"/>
  <c r="I362" i="5"/>
  <c r="I377" i="5"/>
  <c r="G377" i="5"/>
  <c r="J378" i="2" s="1"/>
  <c r="F377" i="5"/>
  <c r="I378" i="2" s="1"/>
  <c r="F457" i="5"/>
  <c r="G457" i="5"/>
  <c r="F473" i="5"/>
  <c r="G473" i="5"/>
  <c r="I477" i="5"/>
  <c r="I493" i="5"/>
  <c r="S354" i="4"/>
  <c r="T428" i="4"/>
  <c r="S408" i="4"/>
  <c r="S442" i="4"/>
  <c r="T452" i="4"/>
  <c r="S494" i="4"/>
  <c r="U494" i="4" s="1"/>
  <c r="S410" i="4"/>
  <c r="S430" i="4"/>
  <c r="S492" i="4"/>
  <c r="T500" i="4"/>
  <c r="P446" i="4"/>
  <c r="T504" i="4"/>
  <c r="T496" i="4"/>
  <c r="S502" i="4"/>
  <c r="U502" i="4" s="1"/>
  <c r="S384" i="4"/>
  <c r="F389" i="5"/>
  <c r="I390" i="2" s="1"/>
  <c r="F429" i="5"/>
  <c r="I426" i="2" s="1"/>
  <c r="V392" i="4"/>
  <c r="F452" i="5"/>
  <c r="I449" i="2" s="1"/>
  <c r="V400" i="4"/>
  <c r="W400" i="4" s="1"/>
  <c r="X400" i="4" s="1"/>
  <c r="Y400" i="4" s="1"/>
  <c r="T485" i="4"/>
  <c r="E399" i="5"/>
  <c r="H400" i="2" s="1"/>
  <c r="S385" i="4"/>
  <c r="U385" i="4" s="1"/>
  <c r="F399" i="5"/>
  <c r="I400" i="2" s="1"/>
  <c r="E438" i="5"/>
  <c r="H435" i="2" s="1"/>
  <c r="S395" i="4"/>
  <c r="U395" i="4" s="1"/>
  <c r="AF405" i="4"/>
  <c r="AD405" i="4"/>
  <c r="Z405" i="4"/>
  <c r="T399" i="4"/>
  <c r="S418" i="4"/>
  <c r="U418" i="4" s="1"/>
  <c r="F357" i="5"/>
  <c r="I358" i="2" s="1"/>
  <c r="F373" i="5"/>
  <c r="I374" i="2" s="1"/>
  <c r="G373" i="5"/>
  <c r="J374" i="2" s="1"/>
  <c r="T354" i="4"/>
  <c r="R416" i="4"/>
  <c r="S416" i="4"/>
  <c r="U497" i="4"/>
  <c r="V497" i="4"/>
  <c r="R378" i="4"/>
  <c r="U378" i="4" s="1"/>
  <c r="T378" i="4"/>
  <c r="F362" i="5"/>
  <c r="I363" i="2" s="1"/>
  <c r="F381" i="5"/>
  <c r="I382" i="2" s="1"/>
  <c r="G381" i="5"/>
  <c r="J382" i="2" s="1"/>
  <c r="I385" i="5"/>
  <c r="G385" i="5"/>
  <c r="J386" i="2" s="1"/>
  <c r="F385" i="5"/>
  <c r="I386" i="2" s="1"/>
  <c r="I397" i="5"/>
  <c r="I405" i="5"/>
  <c r="I413" i="5"/>
  <c r="I421" i="5"/>
  <c r="I449" i="5"/>
  <c r="F449" i="5"/>
  <c r="I446" i="2" s="1"/>
  <c r="G449" i="5"/>
  <c r="J446" i="2" s="1"/>
  <c r="F453" i="5"/>
  <c r="I450" i="2" s="1"/>
  <c r="G453" i="5"/>
  <c r="J450" i="2" s="1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J363" i="2" s="1"/>
  <c r="I401" i="5"/>
  <c r="G401" i="5"/>
  <c r="J402" i="2" s="1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J375" i="2" s="1"/>
  <c r="I374" i="5"/>
  <c r="E374" i="5"/>
  <c r="H375" i="2" s="1"/>
  <c r="E429" i="5"/>
  <c r="H426" i="2" s="1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J358" i="2" s="1"/>
  <c r="I366" i="5"/>
  <c r="G434" i="5"/>
  <c r="J431" i="2" s="1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I376" i="2" s="1"/>
  <c r="E375" i="5"/>
  <c r="H376" i="2" s="1"/>
  <c r="I375" i="5"/>
  <c r="S420" i="4"/>
  <c r="E373" i="5"/>
  <c r="H374" i="2" s="1"/>
  <c r="G375" i="5"/>
  <c r="J376" i="2" s="1"/>
  <c r="I389" i="5"/>
  <c r="E401" i="5"/>
  <c r="H402" i="2" s="1"/>
  <c r="I417" i="5"/>
  <c r="F417" i="5"/>
  <c r="I418" i="2" s="1"/>
  <c r="G417" i="5"/>
  <c r="J418" i="2" s="1"/>
  <c r="I433" i="5"/>
  <c r="G433" i="5"/>
  <c r="J430" i="2" s="1"/>
  <c r="F433" i="5"/>
  <c r="I430" i="2" s="1"/>
  <c r="E445" i="5"/>
  <c r="H442" i="2" s="1"/>
  <c r="E449" i="5"/>
  <c r="H446" i="2" s="1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H342" i="2" s="1"/>
  <c r="E275" i="5"/>
  <c r="H276" i="2" s="1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H256" i="2" s="1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J191" i="2" s="1"/>
  <c r="I190" i="5"/>
  <c r="S254" i="4"/>
  <c r="S261" i="4"/>
  <c r="U261" i="4" s="1"/>
  <c r="F190" i="5"/>
  <c r="I191" i="2" s="1"/>
  <c r="I207" i="5"/>
  <c r="T197" i="4"/>
  <c r="T203" i="4"/>
  <c r="V203" i="4" s="1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H191" i="2" s="1"/>
  <c r="E222" i="5"/>
  <c r="H223" i="2" s="1"/>
  <c r="G206" i="5"/>
  <c r="J207" i="2" s="1"/>
  <c r="E206" i="5"/>
  <c r="H207" i="2" s="1"/>
  <c r="T251" i="4"/>
  <c r="R263" i="4"/>
  <c r="S263" i="4"/>
  <c r="T254" i="4"/>
  <c r="F206" i="5"/>
  <c r="I207" i="2" s="1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V242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U368" i="4"/>
  <c r="U234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6" i="2" s="1"/>
  <c r="I215" i="5"/>
  <c r="E227" i="5"/>
  <c r="H228" i="2" s="1"/>
  <c r="F227" i="5"/>
  <c r="I228" i="2" s="1"/>
  <c r="I227" i="5"/>
  <c r="E239" i="5"/>
  <c r="H240" i="2" s="1"/>
  <c r="I239" i="5"/>
  <c r="F239" i="5"/>
  <c r="I240" i="2" s="1"/>
  <c r="G239" i="5"/>
  <c r="J240" i="2" s="1"/>
  <c r="E253" i="5"/>
  <c r="H254" i="2" s="1"/>
  <c r="I253" i="5"/>
  <c r="G253" i="5"/>
  <c r="J254" i="2" s="1"/>
  <c r="F253" i="5"/>
  <c r="I254" i="2" s="1"/>
  <c r="G268" i="5"/>
  <c r="J269" i="2" s="1"/>
  <c r="E268" i="5"/>
  <c r="H269" i="2" s="1"/>
  <c r="F268" i="5"/>
  <c r="I269" i="2" s="1"/>
  <c r="I268" i="5"/>
  <c r="I277" i="5"/>
  <c r="F277" i="5"/>
  <c r="I278" i="2" s="1"/>
  <c r="G277" i="5"/>
  <c r="J278" i="2" s="1"/>
  <c r="I311" i="5"/>
  <c r="E311" i="5"/>
  <c r="H312" i="2" s="1"/>
  <c r="F323" i="5"/>
  <c r="I324" i="2" s="1"/>
  <c r="I323" i="5"/>
  <c r="R312" i="4"/>
  <c r="S312" i="4"/>
  <c r="T312" i="4"/>
  <c r="I210" i="5"/>
  <c r="F210" i="5"/>
  <c r="I211" i="2" s="1"/>
  <c r="G210" i="5"/>
  <c r="J211" i="2" s="1"/>
  <c r="E210" i="5"/>
  <c r="H211" i="2" s="1"/>
  <c r="F302" i="5"/>
  <c r="I303" i="2" s="1"/>
  <c r="G302" i="5"/>
  <c r="J303" i="2" s="1"/>
  <c r="E302" i="5"/>
  <c r="H303" i="2" s="1"/>
  <c r="I302" i="5"/>
  <c r="I326" i="5"/>
  <c r="G326" i="5"/>
  <c r="J327" i="2" s="1"/>
  <c r="E326" i="5"/>
  <c r="H327" i="2" s="1"/>
  <c r="T267" i="4"/>
  <c r="R267" i="4"/>
  <c r="S269" i="4"/>
  <c r="R269" i="4"/>
  <c r="F326" i="5"/>
  <c r="I327" i="2" s="1"/>
  <c r="T346" i="4"/>
  <c r="T193" i="4"/>
  <c r="G215" i="5"/>
  <c r="J216" i="2" s="1"/>
  <c r="S315" i="4"/>
  <c r="U315" i="4" s="1"/>
  <c r="I303" i="5"/>
  <c r="F311" i="5"/>
  <c r="I312" i="2" s="1"/>
  <c r="E323" i="5"/>
  <c r="H324" i="2" s="1"/>
  <c r="S231" i="4"/>
  <c r="V231" i="4" s="1"/>
  <c r="T277" i="4"/>
  <c r="E366" i="5"/>
  <c r="H367" i="2" s="1"/>
  <c r="S227" i="4"/>
  <c r="U227" i="4" s="1"/>
  <c r="S351" i="4"/>
  <c r="E219" i="5"/>
  <c r="H220" i="2" s="1"/>
  <c r="F219" i="5"/>
  <c r="I220" i="2" s="1"/>
  <c r="I219" i="5"/>
  <c r="I228" i="5"/>
  <c r="F228" i="5"/>
  <c r="I229" i="2" s="1"/>
  <c r="G228" i="5"/>
  <c r="J229" i="2" s="1"/>
  <c r="I240" i="5"/>
  <c r="F240" i="5"/>
  <c r="I241" i="2" s="1"/>
  <c r="G240" i="5"/>
  <c r="J241" i="2" s="1"/>
  <c r="G259" i="5"/>
  <c r="J260" i="2" s="1"/>
  <c r="E259" i="5"/>
  <c r="H260" i="2" s="1"/>
  <c r="F259" i="5"/>
  <c r="I260" i="2" s="1"/>
  <c r="I259" i="5"/>
  <c r="G272" i="5"/>
  <c r="J273" i="2" s="1"/>
  <c r="F272" i="5"/>
  <c r="I273" i="2" s="1"/>
  <c r="E272" i="5"/>
  <c r="H273" i="2" s="1"/>
  <c r="I272" i="5"/>
  <c r="E283" i="5"/>
  <c r="H284" i="2" s="1"/>
  <c r="F283" i="5"/>
  <c r="I284" i="2" s="1"/>
  <c r="I283" i="5"/>
  <c r="G283" i="5"/>
  <c r="J284" i="2" s="1"/>
  <c r="G312" i="5"/>
  <c r="J313" i="2" s="1"/>
  <c r="I312" i="5"/>
  <c r="F312" i="5"/>
  <c r="I313" i="2" s="1"/>
  <c r="E312" i="5"/>
  <c r="H313" i="2" s="1"/>
  <c r="E327" i="5"/>
  <c r="H328" i="2" s="1"/>
  <c r="F327" i="5"/>
  <c r="I328" i="2" s="1"/>
  <c r="I327" i="5"/>
  <c r="I231" i="5"/>
  <c r="F231" i="5"/>
  <c r="I232" i="2" s="1"/>
  <c r="G231" i="5"/>
  <c r="J232" i="2" s="1"/>
  <c r="I330" i="5"/>
  <c r="E330" i="5"/>
  <c r="H331" i="2" s="1"/>
  <c r="G330" i="5"/>
  <c r="J331" i="2" s="1"/>
  <c r="R288" i="4"/>
  <c r="S288" i="4"/>
  <c r="T288" i="4"/>
  <c r="G327" i="5"/>
  <c r="J328" i="2" s="1"/>
  <c r="T217" i="4"/>
  <c r="S189" i="4"/>
  <c r="U189" i="4" s="1"/>
  <c r="S217" i="4"/>
  <c r="U217" i="4" s="1"/>
  <c r="S307" i="4"/>
  <c r="U307" i="4" s="1"/>
  <c r="T303" i="4"/>
  <c r="T351" i="4"/>
  <c r="U252" i="4"/>
  <c r="E196" i="5"/>
  <c r="H197" i="2" s="1"/>
  <c r="G196" i="5"/>
  <c r="J197" i="2" s="1"/>
  <c r="I196" i="5"/>
  <c r="F196" i="5"/>
  <c r="I197" i="2" s="1"/>
  <c r="F223" i="5"/>
  <c r="I224" i="2" s="1"/>
  <c r="G223" i="5"/>
  <c r="J224" i="2" s="1"/>
  <c r="I223" i="5"/>
  <c r="E235" i="5"/>
  <c r="H236" i="2" s="1"/>
  <c r="I235" i="5"/>
  <c r="F235" i="5"/>
  <c r="I236" i="2" s="1"/>
  <c r="F243" i="5"/>
  <c r="I244" i="2" s="1"/>
  <c r="I243" i="5"/>
  <c r="E261" i="5"/>
  <c r="H262" i="2" s="1"/>
  <c r="F261" i="5"/>
  <c r="I262" i="2" s="1"/>
  <c r="I261" i="5"/>
  <c r="G261" i="5"/>
  <c r="J262" i="2" s="1"/>
  <c r="G273" i="5"/>
  <c r="J274" i="2" s="1"/>
  <c r="F273" i="5"/>
  <c r="I274" i="2" s="1"/>
  <c r="G284" i="5"/>
  <c r="J285" i="2" s="1"/>
  <c r="E284" i="5"/>
  <c r="H285" i="2" s="1"/>
  <c r="F284" i="5"/>
  <c r="I285" i="2" s="1"/>
  <c r="I284" i="5"/>
  <c r="G317" i="5"/>
  <c r="J318" i="2" s="1"/>
  <c r="F317" i="5"/>
  <c r="I318" i="2" s="1"/>
  <c r="F331" i="5"/>
  <c r="I332" i="2" s="1"/>
  <c r="I331" i="5"/>
  <c r="R304" i="4"/>
  <c r="S304" i="4"/>
  <c r="T304" i="4"/>
  <c r="I290" i="5"/>
  <c r="G290" i="5"/>
  <c r="J291" i="2" s="1"/>
  <c r="E290" i="5"/>
  <c r="H291" i="2" s="1"/>
  <c r="G342" i="5"/>
  <c r="J343" i="2" s="1"/>
  <c r="E342" i="5"/>
  <c r="H343" i="2" s="1"/>
  <c r="I342" i="5"/>
  <c r="F342" i="5"/>
  <c r="I343" i="2" s="1"/>
  <c r="S267" i="4"/>
  <c r="R275" i="4"/>
  <c r="S275" i="4"/>
  <c r="E277" i="5"/>
  <c r="H278" i="2" s="1"/>
  <c r="F330" i="5"/>
  <c r="I331" i="2" s="1"/>
  <c r="T189" i="4"/>
  <c r="S193" i="4"/>
  <c r="U193" i="4" s="1"/>
  <c r="F366" i="5"/>
  <c r="I367" i="2" s="1"/>
  <c r="T307" i="4"/>
  <c r="E224" i="5"/>
  <c r="H225" i="2" s="1"/>
  <c r="F224" i="5"/>
  <c r="I225" i="2" s="1"/>
  <c r="G224" i="5"/>
  <c r="J225" i="2" s="1"/>
  <c r="I224" i="5"/>
  <c r="I236" i="5"/>
  <c r="F236" i="5"/>
  <c r="I237" i="2" s="1"/>
  <c r="G236" i="5"/>
  <c r="J237" i="2" s="1"/>
  <c r="E236" i="5"/>
  <c r="H237" i="2" s="1"/>
  <c r="F247" i="5"/>
  <c r="I248" i="2" s="1"/>
  <c r="I247" i="5"/>
  <c r="G247" i="5"/>
  <c r="J248" i="2" s="1"/>
  <c r="E247" i="5"/>
  <c r="H248" i="2" s="1"/>
  <c r="I265" i="5"/>
  <c r="G265" i="5"/>
  <c r="J266" i="2" s="1"/>
  <c r="F265" i="5"/>
  <c r="I266" i="2" s="1"/>
  <c r="G276" i="5"/>
  <c r="J277" i="2" s="1"/>
  <c r="E276" i="5"/>
  <c r="H277" i="2" s="1"/>
  <c r="I276" i="5"/>
  <c r="F276" i="5"/>
  <c r="I277" i="2" s="1"/>
  <c r="G288" i="5"/>
  <c r="J289" i="2" s="1"/>
  <c r="F288" i="5"/>
  <c r="I289" i="2" s="1"/>
  <c r="E288" i="5"/>
  <c r="H289" i="2" s="1"/>
  <c r="I288" i="5"/>
  <c r="F319" i="5"/>
  <c r="I320" i="2" s="1"/>
  <c r="E319" i="5"/>
  <c r="H320" i="2" s="1"/>
  <c r="I319" i="5"/>
  <c r="G341" i="5"/>
  <c r="J342" i="2" s="1"/>
  <c r="F341" i="5"/>
  <c r="I342" i="2" s="1"/>
  <c r="I299" i="5"/>
  <c r="F299" i="5"/>
  <c r="I300" i="2" s="1"/>
  <c r="I354" i="5"/>
  <c r="E354" i="5"/>
  <c r="H355" i="2" s="1"/>
  <c r="G354" i="5"/>
  <c r="J355" i="2" s="1"/>
  <c r="F354" i="5"/>
  <c r="I355" i="2" s="1"/>
  <c r="R214" i="4"/>
  <c r="S214" i="4"/>
  <c r="S218" i="4"/>
  <c r="S273" i="4"/>
  <c r="U273" i="4" s="1"/>
  <c r="T275" i="4"/>
  <c r="T311" i="4"/>
  <c r="S317" i="4"/>
  <c r="R317" i="4"/>
  <c r="E265" i="5"/>
  <c r="H266" i="2" s="1"/>
  <c r="F290" i="5"/>
  <c r="I291" i="2" s="1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I381" i="2" s="1"/>
  <c r="E380" i="5"/>
  <c r="H381" i="2" s="1"/>
  <c r="I407" i="5"/>
  <c r="E407" i="5"/>
  <c r="H408" i="2" s="1"/>
  <c r="G407" i="5"/>
  <c r="J408" i="2" s="1"/>
  <c r="F414" i="5"/>
  <c r="I415" i="2" s="1"/>
  <c r="G414" i="5"/>
  <c r="J415" i="2" s="1"/>
  <c r="I419" i="5"/>
  <c r="E419" i="5"/>
  <c r="H420" i="2" s="1"/>
  <c r="G419" i="5"/>
  <c r="J420" i="2" s="1"/>
  <c r="G426" i="5"/>
  <c r="J423" i="2" s="1"/>
  <c r="F426" i="5"/>
  <c r="I423" i="2" s="1"/>
  <c r="E426" i="5"/>
  <c r="H423" i="2" s="1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I389" i="2" s="1"/>
  <c r="E388" i="5"/>
  <c r="H389" i="2" s="1"/>
  <c r="E448" i="5"/>
  <c r="H445" i="2" s="1"/>
  <c r="F448" i="5"/>
  <c r="I445" i="2" s="1"/>
  <c r="I448" i="5"/>
  <c r="I379" i="5"/>
  <c r="E379" i="5"/>
  <c r="H380" i="2" s="1"/>
  <c r="G379" i="5"/>
  <c r="J380" i="2" s="1"/>
  <c r="U469" i="4"/>
  <c r="V469" i="4"/>
  <c r="U481" i="4"/>
  <c r="V481" i="4"/>
  <c r="U397" i="4"/>
  <c r="V397" i="4"/>
  <c r="I391" i="5"/>
  <c r="E391" i="5"/>
  <c r="H392" i="2" s="1"/>
  <c r="G391" i="5"/>
  <c r="J392" i="2" s="1"/>
  <c r="F394" i="5"/>
  <c r="I395" i="2" s="1"/>
  <c r="G394" i="5"/>
  <c r="J395" i="2" s="1"/>
  <c r="I403" i="5"/>
  <c r="E403" i="5"/>
  <c r="H404" i="2" s="1"/>
  <c r="G403" i="5"/>
  <c r="J404" i="2" s="1"/>
  <c r="I408" i="5"/>
  <c r="F408" i="5"/>
  <c r="I409" i="2" s="1"/>
  <c r="E408" i="5"/>
  <c r="H409" i="2" s="1"/>
  <c r="G410" i="5"/>
  <c r="J411" i="2" s="1"/>
  <c r="F410" i="5"/>
  <c r="I411" i="2" s="1"/>
  <c r="I415" i="5"/>
  <c r="E415" i="5"/>
  <c r="H416" i="2" s="1"/>
  <c r="G415" i="5"/>
  <c r="J416" i="2" s="1"/>
  <c r="F419" i="5"/>
  <c r="I420" i="2" s="1"/>
  <c r="I434" i="5"/>
  <c r="I436" i="5"/>
  <c r="F436" i="5"/>
  <c r="I433" i="2" s="1"/>
  <c r="E436" i="5"/>
  <c r="H433" i="2" s="1"/>
  <c r="I440" i="5"/>
  <c r="F440" i="5"/>
  <c r="I437" i="2" s="1"/>
  <c r="E440" i="5"/>
  <c r="H437" i="2" s="1"/>
  <c r="G446" i="5"/>
  <c r="J443" i="2" s="1"/>
  <c r="F446" i="5"/>
  <c r="I443" i="2" s="1"/>
  <c r="E446" i="5"/>
  <c r="H443" i="2" s="1"/>
  <c r="G450" i="5"/>
  <c r="J447" i="2" s="1"/>
  <c r="F450" i="5"/>
  <c r="I447" i="2" s="1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J379" i="2" s="1"/>
  <c r="F378" i="5"/>
  <c r="I379" i="2" s="1"/>
  <c r="G386" i="5"/>
  <c r="J387" i="2" s="1"/>
  <c r="F386" i="5"/>
  <c r="I387" i="2" s="1"/>
  <c r="I423" i="5"/>
  <c r="E423" i="5"/>
  <c r="G423" i="5"/>
  <c r="E431" i="5"/>
  <c r="H428" i="2" s="1"/>
  <c r="I431" i="5"/>
  <c r="G431" i="5"/>
  <c r="J428" i="2" s="1"/>
  <c r="E451" i="5"/>
  <c r="H448" i="2" s="1"/>
  <c r="I451" i="5"/>
  <c r="G451" i="5"/>
  <c r="J448" i="2" s="1"/>
  <c r="E460" i="5"/>
  <c r="I460" i="5"/>
  <c r="I480" i="5"/>
  <c r="E480" i="5"/>
  <c r="R396" i="4"/>
  <c r="S396" i="4"/>
  <c r="S464" i="4"/>
  <c r="U464" i="4" s="1"/>
  <c r="I400" i="5"/>
  <c r="F400" i="5"/>
  <c r="I401" i="2" s="1"/>
  <c r="E400" i="5"/>
  <c r="H401" i="2" s="1"/>
  <c r="U415" i="4"/>
  <c r="V415" i="4"/>
  <c r="U449" i="4"/>
  <c r="F376" i="5"/>
  <c r="I377" i="2" s="1"/>
  <c r="I376" i="5"/>
  <c r="E376" i="5"/>
  <c r="H377" i="2" s="1"/>
  <c r="F379" i="5"/>
  <c r="I380" i="2" s="1"/>
  <c r="G382" i="5"/>
  <c r="J383" i="2" s="1"/>
  <c r="F382" i="5"/>
  <c r="I383" i="2" s="1"/>
  <c r="E382" i="5"/>
  <c r="H383" i="2" s="1"/>
  <c r="E384" i="5"/>
  <c r="H385" i="2" s="1"/>
  <c r="F384" i="5"/>
  <c r="I385" i="2" s="1"/>
  <c r="I384" i="5"/>
  <c r="E387" i="5"/>
  <c r="H388" i="2" s="1"/>
  <c r="G387" i="5"/>
  <c r="J388" i="2" s="1"/>
  <c r="I387" i="5"/>
  <c r="G402" i="5"/>
  <c r="J403" i="2" s="1"/>
  <c r="F402" i="5"/>
  <c r="I403" i="2" s="1"/>
  <c r="G406" i="5"/>
  <c r="J407" i="2" s="1"/>
  <c r="F406" i="5"/>
  <c r="I407" i="2" s="1"/>
  <c r="E406" i="5"/>
  <c r="H407" i="2" s="1"/>
  <c r="E414" i="5"/>
  <c r="H415" i="2" s="1"/>
  <c r="G422" i="5"/>
  <c r="F422" i="5"/>
  <c r="F424" i="5"/>
  <c r="E424" i="5"/>
  <c r="I424" i="5"/>
  <c r="I427" i="5"/>
  <c r="E427" i="5"/>
  <c r="H424" i="2" s="1"/>
  <c r="G427" i="5"/>
  <c r="J424" i="2" s="1"/>
  <c r="I432" i="5"/>
  <c r="F432" i="5"/>
  <c r="I429" i="2" s="1"/>
  <c r="E432" i="5"/>
  <c r="H429" i="2" s="1"/>
  <c r="I443" i="5"/>
  <c r="E443" i="5"/>
  <c r="H440" i="2" s="1"/>
  <c r="G443" i="5"/>
  <c r="J440" i="2" s="1"/>
  <c r="I447" i="5"/>
  <c r="E447" i="5"/>
  <c r="H444" i="2" s="1"/>
  <c r="G447" i="5"/>
  <c r="J444" i="2" s="1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H397" i="2" s="1"/>
  <c r="F396" i="5"/>
  <c r="I397" i="2" s="1"/>
  <c r="G396" i="5"/>
  <c r="J397" i="2" s="1"/>
  <c r="I412" i="5"/>
  <c r="E412" i="5"/>
  <c r="H413" i="2" s="1"/>
  <c r="F412" i="5"/>
  <c r="I413" i="2" s="1"/>
  <c r="I428" i="5"/>
  <c r="F428" i="5"/>
  <c r="I425" i="2" s="1"/>
  <c r="E428" i="5"/>
  <c r="H425" i="2" s="1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V377" i="4"/>
  <c r="F392" i="5"/>
  <c r="I393" i="2" s="1"/>
  <c r="E392" i="5"/>
  <c r="H393" i="2" s="1"/>
  <c r="I392" i="5"/>
  <c r="I444" i="5"/>
  <c r="F444" i="5"/>
  <c r="I441" i="2" s="1"/>
  <c r="E444" i="5"/>
  <c r="H441" i="2" s="1"/>
  <c r="F472" i="5"/>
  <c r="S461" i="4"/>
  <c r="U447" i="4"/>
  <c r="U401" i="4"/>
  <c r="E378" i="5"/>
  <c r="H379" i="2" s="1"/>
  <c r="G380" i="5"/>
  <c r="J381" i="2" s="1"/>
  <c r="I383" i="5"/>
  <c r="E383" i="5"/>
  <c r="H384" i="2" s="1"/>
  <c r="G383" i="5"/>
  <c r="J384" i="2" s="1"/>
  <c r="E386" i="5"/>
  <c r="H387" i="2" s="1"/>
  <c r="F387" i="5"/>
  <c r="I388" i="2" s="1"/>
  <c r="G390" i="5"/>
  <c r="J391" i="2" s="1"/>
  <c r="F390" i="5"/>
  <c r="I391" i="2" s="1"/>
  <c r="I395" i="5"/>
  <c r="E395" i="5"/>
  <c r="H396" i="2" s="1"/>
  <c r="G395" i="5"/>
  <c r="J396" i="2" s="1"/>
  <c r="G398" i="5"/>
  <c r="J399" i="2" s="1"/>
  <c r="F398" i="5"/>
  <c r="I399" i="2" s="1"/>
  <c r="E402" i="5"/>
  <c r="H403" i="2" s="1"/>
  <c r="I404" i="5"/>
  <c r="F404" i="5"/>
  <c r="I405" i="2" s="1"/>
  <c r="E404" i="5"/>
  <c r="H405" i="2" s="1"/>
  <c r="F407" i="5"/>
  <c r="I408" i="2" s="1"/>
  <c r="I411" i="5"/>
  <c r="E411" i="5"/>
  <c r="H412" i="2" s="1"/>
  <c r="G411" i="5"/>
  <c r="J412" i="2" s="1"/>
  <c r="I414" i="5"/>
  <c r="F416" i="5"/>
  <c r="I417" i="2" s="1"/>
  <c r="E416" i="5"/>
  <c r="H417" i="2" s="1"/>
  <c r="I416" i="5"/>
  <c r="F418" i="5"/>
  <c r="I419" i="2" s="1"/>
  <c r="G418" i="5"/>
  <c r="J419" i="2" s="1"/>
  <c r="I420" i="5"/>
  <c r="F420" i="5"/>
  <c r="I421" i="2" s="1"/>
  <c r="E420" i="5"/>
  <c r="H421" i="2" s="1"/>
  <c r="F423" i="5"/>
  <c r="I426" i="5"/>
  <c r="G428" i="5"/>
  <c r="J425" i="2" s="1"/>
  <c r="G430" i="5"/>
  <c r="J427" i="2" s="1"/>
  <c r="F430" i="5"/>
  <c r="I427" i="2" s="1"/>
  <c r="G432" i="5"/>
  <c r="J429" i="2" s="1"/>
  <c r="I435" i="5"/>
  <c r="E435" i="5"/>
  <c r="H432" i="2" s="1"/>
  <c r="G435" i="5"/>
  <c r="J432" i="2" s="1"/>
  <c r="I439" i="5"/>
  <c r="E439" i="5"/>
  <c r="H436" i="2" s="1"/>
  <c r="G439" i="5"/>
  <c r="J436" i="2" s="1"/>
  <c r="G442" i="5"/>
  <c r="J439" i="2" s="1"/>
  <c r="F442" i="5"/>
  <c r="I439" i="2" s="1"/>
  <c r="G444" i="5"/>
  <c r="J441" i="2" s="1"/>
  <c r="F447" i="5"/>
  <c r="I444" i="2" s="1"/>
  <c r="I450" i="5"/>
  <c r="I452" i="5"/>
  <c r="E452" i="5"/>
  <c r="H449" i="2" s="1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H226" i="2" s="1"/>
  <c r="I225" i="5"/>
  <c r="G225" i="5"/>
  <c r="J226" i="2" s="1"/>
  <c r="F225" i="5"/>
  <c r="I226" i="2" s="1"/>
  <c r="E241" i="5"/>
  <c r="H242" i="2" s="1"/>
  <c r="I241" i="5"/>
  <c r="G241" i="5"/>
  <c r="J242" i="2" s="1"/>
  <c r="F241" i="5"/>
  <c r="I242" i="2" s="1"/>
  <c r="I289" i="5"/>
  <c r="F289" i="5"/>
  <c r="I290" i="2" s="1"/>
  <c r="E289" i="5"/>
  <c r="H290" i="2" s="1"/>
  <c r="G289" i="5"/>
  <c r="J290" i="2" s="1"/>
  <c r="I297" i="5"/>
  <c r="E297" i="5"/>
  <c r="H298" i="2" s="1"/>
  <c r="G297" i="5"/>
  <c r="J298" i="2" s="1"/>
  <c r="F297" i="5"/>
  <c r="I298" i="2" s="1"/>
  <c r="I305" i="5"/>
  <c r="F305" i="5"/>
  <c r="I306" i="2" s="1"/>
  <c r="E305" i="5"/>
  <c r="H306" i="2" s="1"/>
  <c r="E337" i="5"/>
  <c r="H338" i="2" s="1"/>
  <c r="F337" i="5"/>
  <c r="I338" i="2" s="1"/>
  <c r="I337" i="5"/>
  <c r="G337" i="5"/>
  <c r="J338" i="2" s="1"/>
  <c r="I353" i="5"/>
  <c r="F353" i="5"/>
  <c r="I354" i="2" s="1"/>
  <c r="E353" i="5"/>
  <c r="H354" i="2" s="1"/>
  <c r="G353" i="5"/>
  <c r="J354" i="2" s="1"/>
  <c r="E369" i="5"/>
  <c r="H370" i="2" s="1"/>
  <c r="G369" i="5"/>
  <c r="J370" i="2" s="1"/>
  <c r="I369" i="5"/>
  <c r="F369" i="5"/>
  <c r="I370" i="2" s="1"/>
  <c r="E186" i="5"/>
  <c r="H187" i="2" s="1"/>
  <c r="F186" i="5"/>
  <c r="I187" i="2" s="1"/>
  <c r="I186" i="5"/>
  <c r="G186" i="5"/>
  <c r="J187" i="2" s="1"/>
  <c r="U316" i="4"/>
  <c r="V316" i="4"/>
  <c r="G343" i="5"/>
  <c r="J344" i="2" s="1"/>
  <c r="F343" i="5"/>
  <c r="I344" i="2" s="1"/>
  <c r="I343" i="5"/>
  <c r="G359" i="5"/>
  <c r="J360" i="2" s="1"/>
  <c r="F359" i="5"/>
  <c r="I360" i="2" s="1"/>
  <c r="I359" i="5"/>
  <c r="T313" i="4"/>
  <c r="R313" i="4"/>
  <c r="S313" i="4"/>
  <c r="F220" i="5"/>
  <c r="I221" i="2" s="1"/>
  <c r="I220" i="5"/>
  <c r="E220" i="5"/>
  <c r="H221" i="2" s="1"/>
  <c r="G220" i="5"/>
  <c r="J221" i="2" s="1"/>
  <c r="I248" i="5"/>
  <c r="G248" i="5"/>
  <c r="J249" i="2" s="1"/>
  <c r="F248" i="5"/>
  <c r="I249" i="2" s="1"/>
  <c r="E248" i="5"/>
  <c r="H249" i="2" s="1"/>
  <c r="I258" i="5"/>
  <c r="G258" i="5"/>
  <c r="J259" i="2" s="1"/>
  <c r="F258" i="5"/>
  <c r="I259" i="2" s="1"/>
  <c r="E258" i="5"/>
  <c r="H259" i="2" s="1"/>
  <c r="E278" i="5"/>
  <c r="H279" i="2" s="1"/>
  <c r="G278" i="5"/>
  <c r="J279" i="2" s="1"/>
  <c r="I278" i="5"/>
  <c r="F278" i="5"/>
  <c r="I279" i="2" s="1"/>
  <c r="I296" i="5"/>
  <c r="F296" i="5"/>
  <c r="I297" i="2" s="1"/>
  <c r="E296" i="5"/>
  <c r="H297" i="2" s="1"/>
  <c r="I310" i="5"/>
  <c r="E310" i="5"/>
  <c r="H311" i="2" s="1"/>
  <c r="F310" i="5"/>
  <c r="I311" i="2" s="1"/>
  <c r="G310" i="5"/>
  <c r="J311" i="2" s="1"/>
  <c r="F364" i="5"/>
  <c r="I365" i="2" s="1"/>
  <c r="I364" i="5"/>
  <c r="E364" i="5"/>
  <c r="H365" i="2" s="1"/>
  <c r="R361" i="4"/>
  <c r="S361" i="4"/>
  <c r="T243" i="4"/>
  <c r="R243" i="4"/>
  <c r="T283" i="4"/>
  <c r="R283" i="4"/>
  <c r="F307" i="5"/>
  <c r="I308" i="2" s="1"/>
  <c r="G307" i="5"/>
  <c r="J308" i="2" s="1"/>
  <c r="I307" i="5"/>
  <c r="S233" i="4"/>
  <c r="R233" i="4"/>
  <c r="U237" i="4"/>
  <c r="V237" i="4"/>
  <c r="E229" i="5"/>
  <c r="H230" i="2" s="1"/>
  <c r="G229" i="5"/>
  <c r="J230" i="2" s="1"/>
  <c r="F229" i="5"/>
  <c r="I230" i="2" s="1"/>
  <c r="I229" i="5"/>
  <c r="E245" i="5"/>
  <c r="H246" i="2" s="1"/>
  <c r="F245" i="5"/>
  <c r="I246" i="2" s="1"/>
  <c r="I245" i="5"/>
  <c r="G245" i="5"/>
  <c r="J246" i="2" s="1"/>
  <c r="E321" i="5"/>
  <c r="H322" i="2" s="1"/>
  <c r="G321" i="5"/>
  <c r="J322" i="2" s="1"/>
  <c r="F321" i="5"/>
  <c r="I322" i="2" s="1"/>
  <c r="I321" i="5"/>
  <c r="E345" i="5"/>
  <c r="H346" i="2" s="1"/>
  <c r="I345" i="5"/>
  <c r="F345" i="5"/>
  <c r="I346" i="2" s="1"/>
  <c r="E361" i="5"/>
  <c r="H362" i="2" s="1"/>
  <c r="F361" i="5"/>
  <c r="I362" i="2" s="1"/>
  <c r="G361" i="5"/>
  <c r="J362" i="2" s="1"/>
  <c r="I361" i="5"/>
  <c r="T319" i="4"/>
  <c r="T331" i="4"/>
  <c r="T339" i="4"/>
  <c r="V333" i="4"/>
  <c r="W333" i="4" s="1"/>
  <c r="X333" i="4" s="1"/>
  <c r="U268" i="4"/>
  <c r="V268" i="4"/>
  <c r="G347" i="5"/>
  <c r="J348" i="2" s="1"/>
  <c r="F347" i="5"/>
  <c r="I348" i="2" s="1"/>
  <c r="I347" i="5"/>
  <c r="G363" i="5"/>
  <c r="J364" i="2" s="1"/>
  <c r="F363" i="5"/>
  <c r="I364" i="2" s="1"/>
  <c r="I363" i="5"/>
  <c r="I238" i="5"/>
  <c r="G238" i="5"/>
  <c r="J239" i="2" s="1"/>
  <c r="F238" i="5"/>
  <c r="I239" i="2" s="1"/>
  <c r="E238" i="5"/>
  <c r="H239" i="2" s="1"/>
  <c r="I250" i="5"/>
  <c r="F250" i="5"/>
  <c r="I251" i="2" s="1"/>
  <c r="E250" i="5"/>
  <c r="H251" i="2" s="1"/>
  <c r="G250" i="5"/>
  <c r="J251" i="2" s="1"/>
  <c r="E266" i="5"/>
  <c r="H267" i="2" s="1"/>
  <c r="F266" i="5"/>
  <c r="I267" i="2" s="1"/>
  <c r="I266" i="5"/>
  <c r="G266" i="5"/>
  <c r="J267" i="2" s="1"/>
  <c r="E282" i="5"/>
  <c r="H283" i="2" s="1"/>
  <c r="I282" i="5"/>
  <c r="G282" i="5"/>
  <c r="J283" i="2" s="1"/>
  <c r="F282" i="5"/>
  <c r="I283" i="2" s="1"/>
  <c r="E300" i="5"/>
  <c r="H301" i="2" s="1"/>
  <c r="I300" i="5"/>
  <c r="F300" i="5"/>
  <c r="I301" i="2" s="1"/>
  <c r="I314" i="5"/>
  <c r="E314" i="5"/>
  <c r="H315" i="2" s="1"/>
  <c r="G314" i="5"/>
  <c r="J315" i="2" s="1"/>
  <c r="F314" i="5"/>
  <c r="I315" i="2" s="1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J252" i="2" s="1"/>
  <c r="F251" i="5"/>
  <c r="I252" i="2" s="1"/>
  <c r="I251" i="5"/>
  <c r="G255" i="5"/>
  <c r="J256" i="2" s="1"/>
  <c r="F255" i="5"/>
  <c r="I256" i="2" s="1"/>
  <c r="G263" i="5"/>
  <c r="J264" i="2" s="1"/>
  <c r="I263" i="5"/>
  <c r="F263" i="5"/>
  <c r="I264" i="2" s="1"/>
  <c r="E271" i="5"/>
  <c r="H272" i="2" s="1"/>
  <c r="G271" i="5"/>
  <c r="J272" i="2" s="1"/>
  <c r="F271" i="5"/>
  <c r="I272" i="2" s="1"/>
  <c r="F287" i="5"/>
  <c r="I288" i="2" s="1"/>
  <c r="G287" i="5"/>
  <c r="J288" i="2" s="1"/>
  <c r="G295" i="5"/>
  <c r="J296" i="2" s="1"/>
  <c r="F295" i="5"/>
  <c r="I296" i="2" s="1"/>
  <c r="E295" i="5"/>
  <c r="H296" i="2" s="1"/>
  <c r="E307" i="5"/>
  <c r="H308" i="2" s="1"/>
  <c r="F315" i="5"/>
  <c r="I316" i="2" s="1"/>
  <c r="G315" i="5"/>
  <c r="J316" i="2" s="1"/>
  <c r="I315" i="5"/>
  <c r="E347" i="5"/>
  <c r="H348" i="2" s="1"/>
  <c r="S229" i="4"/>
  <c r="R229" i="4"/>
  <c r="T233" i="4"/>
  <c r="S279" i="4"/>
  <c r="S355" i="4"/>
  <c r="R355" i="4"/>
  <c r="E233" i="5"/>
  <c r="H234" i="2" s="1"/>
  <c r="F233" i="5"/>
  <c r="I234" i="2" s="1"/>
  <c r="G233" i="5"/>
  <c r="J234" i="2" s="1"/>
  <c r="I233" i="5"/>
  <c r="G249" i="5"/>
  <c r="J250" i="2" s="1"/>
  <c r="F249" i="5"/>
  <c r="I250" i="2" s="1"/>
  <c r="I249" i="5"/>
  <c r="E249" i="5"/>
  <c r="H250" i="2" s="1"/>
  <c r="I293" i="5"/>
  <c r="F293" i="5"/>
  <c r="I294" i="2" s="1"/>
  <c r="E293" i="5"/>
  <c r="H294" i="2" s="1"/>
  <c r="I301" i="5"/>
  <c r="E301" i="5"/>
  <c r="H302" i="2" s="1"/>
  <c r="F301" i="5"/>
  <c r="I302" i="2" s="1"/>
  <c r="E309" i="5"/>
  <c r="H310" i="2" s="1"/>
  <c r="I309" i="5"/>
  <c r="G309" i="5"/>
  <c r="J310" i="2" s="1"/>
  <c r="F309" i="5"/>
  <c r="I310" i="2" s="1"/>
  <c r="I325" i="5"/>
  <c r="E325" i="5"/>
  <c r="H326" i="2" s="1"/>
  <c r="F325" i="5"/>
  <c r="I326" i="2" s="1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J336" i="2" s="1"/>
  <c r="F335" i="5"/>
  <c r="I336" i="2" s="1"/>
  <c r="I335" i="5"/>
  <c r="G351" i="5"/>
  <c r="J352" i="2" s="1"/>
  <c r="F351" i="5"/>
  <c r="I352" i="2" s="1"/>
  <c r="I351" i="5"/>
  <c r="G367" i="5"/>
  <c r="J368" i="2" s="1"/>
  <c r="F367" i="5"/>
  <c r="I368" i="2" s="1"/>
  <c r="I367" i="5"/>
  <c r="I242" i="5"/>
  <c r="E242" i="5"/>
  <c r="H243" i="2" s="1"/>
  <c r="G242" i="5"/>
  <c r="J243" i="2" s="1"/>
  <c r="F242" i="5"/>
  <c r="I243" i="2" s="1"/>
  <c r="E252" i="5"/>
  <c r="H253" i="2" s="1"/>
  <c r="G252" i="5"/>
  <c r="J253" i="2" s="1"/>
  <c r="I252" i="5"/>
  <c r="I270" i="5"/>
  <c r="E270" i="5"/>
  <c r="H271" i="2" s="1"/>
  <c r="G270" i="5"/>
  <c r="J271" i="2" s="1"/>
  <c r="F270" i="5"/>
  <c r="I271" i="2" s="1"/>
  <c r="E286" i="5"/>
  <c r="H287" i="2" s="1"/>
  <c r="F286" i="5"/>
  <c r="I287" i="2" s="1"/>
  <c r="I286" i="5"/>
  <c r="G286" i="5"/>
  <c r="J287" i="2" s="1"/>
  <c r="I304" i="5"/>
  <c r="F304" i="5"/>
  <c r="I305" i="2" s="1"/>
  <c r="E304" i="5"/>
  <c r="H305" i="2" s="1"/>
  <c r="I316" i="5"/>
  <c r="F316" i="5"/>
  <c r="I317" i="2" s="1"/>
  <c r="E316" i="5"/>
  <c r="H317" i="2" s="1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I253" i="2" s="1"/>
  <c r="G275" i="5"/>
  <c r="J276" i="2" s="1"/>
  <c r="F275" i="5"/>
  <c r="I276" i="2" s="1"/>
  <c r="I281" i="5"/>
  <c r="F281" i="5"/>
  <c r="I282" i="2" s="1"/>
  <c r="E281" i="5"/>
  <c r="H282" i="2" s="1"/>
  <c r="G303" i="5"/>
  <c r="J304" i="2" s="1"/>
  <c r="F303" i="5"/>
  <c r="I304" i="2" s="1"/>
  <c r="I329" i="5"/>
  <c r="E329" i="5"/>
  <c r="H330" i="2" s="1"/>
  <c r="E359" i="5"/>
  <c r="H360" i="2" s="1"/>
  <c r="S235" i="4"/>
  <c r="R277" i="4"/>
  <c r="S277" i="4"/>
  <c r="T279" i="4"/>
  <c r="W258" i="4"/>
  <c r="X258" i="4" s="1"/>
  <c r="Y258" i="4" s="1"/>
  <c r="W290" i="4"/>
  <c r="X290" i="4" s="1"/>
  <c r="E221" i="5"/>
  <c r="H222" i="2" s="1"/>
  <c r="G221" i="5"/>
  <c r="J222" i="2" s="1"/>
  <c r="F221" i="5"/>
  <c r="I222" i="2" s="1"/>
  <c r="I221" i="5"/>
  <c r="E237" i="5"/>
  <c r="H238" i="2" s="1"/>
  <c r="G237" i="5"/>
  <c r="J238" i="2" s="1"/>
  <c r="F237" i="5"/>
  <c r="I238" i="2" s="1"/>
  <c r="I237" i="5"/>
  <c r="I285" i="5"/>
  <c r="E285" i="5"/>
  <c r="H286" i="2" s="1"/>
  <c r="G285" i="5"/>
  <c r="J286" i="2" s="1"/>
  <c r="F285" i="5"/>
  <c r="I286" i="2" s="1"/>
  <c r="E313" i="5"/>
  <c r="H314" i="2" s="1"/>
  <c r="G313" i="5"/>
  <c r="J314" i="2" s="1"/>
  <c r="I313" i="5"/>
  <c r="F313" i="5"/>
  <c r="I314" i="2" s="1"/>
  <c r="G333" i="5"/>
  <c r="J334" i="2" s="1"/>
  <c r="E333" i="5"/>
  <c r="H334" i="2" s="1"/>
  <c r="I333" i="5"/>
  <c r="F333" i="5"/>
  <c r="I334" i="2" s="1"/>
  <c r="I349" i="5"/>
  <c r="F349" i="5"/>
  <c r="I350" i="2" s="1"/>
  <c r="G349" i="5"/>
  <c r="J350" i="2" s="1"/>
  <c r="E349" i="5"/>
  <c r="H350" i="2" s="1"/>
  <c r="E365" i="5"/>
  <c r="H366" i="2" s="1"/>
  <c r="F365" i="5"/>
  <c r="I366" i="2" s="1"/>
  <c r="I365" i="5"/>
  <c r="G365" i="5"/>
  <c r="J366" i="2" s="1"/>
  <c r="T299" i="4"/>
  <c r="T327" i="4"/>
  <c r="T323" i="4"/>
  <c r="T363" i="4"/>
  <c r="U332" i="4"/>
  <c r="V332" i="4"/>
  <c r="G339" i="5"/>
  <c r="J340" i="2" s="1"/>
  <c r="F339" i="5"/>
  <c r="I340" i="2" s="1"/>
  <c r="I339" i="5"/>
  <c r="G355" i="5"/>
  <c r="J356" i="2" s="1"/>
  <c r="F355" i="5"/>
  <c r="I356" i="2" s="1"/>
  <c r="I355" i="5"/>
  <c r="F371" i="5"/>
  <c r="I372" i="2" s="1"/>
  <c r="I371" i="5"/>
  <c r="G371" i="5"/>
  <c r="J372" i="2" s="1"/>
  <c r="I218" i="5"/>
  <c r="F218" i="5"/>
  <c r="I219" i="2" s="1"/>
  <c r="E218" i="5"/>
  <c r="H219" i="2" s="1"/>
  <c r="G218" i="5"/>
  <c r="J219" i="2" s="1"/>
  <c r="I246" i="5"/>
  <c r="G246" i="5"/>
  <c r="J247" i="2" s="1"/>
  <c r="E246" i="5"/>
  <c r="H247" i="2" s="1"/>
  <c r="F246" i="5"/>
  <c r="I247" i="2" s="1"/>
  <c r="I254" i="5"/>
  <c r="G254" i="5"/>
  <c r="J255" i="2" s="1"/>
  <c r="E254" i="5"/>
  <c r="H255" i="2" s="1"/>
  <c r="F254" i="5"/>
  <c r="I255" i="2" s="1"/>
  <c r="E274" i="5"/>
  <c r="H275" i="2" s="1"/>
  <c r="I274" i="5"/>
  <c r="G274" i="5"/>
  <c r="J275" i="2" s="1"/>
  <c r="F274" i="5"/>
  <c r="I275" i="2" s="1"/>
  <c r="E292" i="5"/>
  <c r="H293" i="2" s="1"/>
  <c r="F292" i="5"/>
  <c r="I293" i="2" s="1"/>
  <c r="I292" i="5"/>
  <c r="E308" i="5"/>
  <c r="H309" i="2" s="1"/>
  <c r="F308" i="5"/>
  <c r="I309" i="2" s="1"/>
  <c r="I308" i="5"/>
  <c r="E348" i="5"/>
  <c r="H349" i="2" s="1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H258" i="2" s="1"/>
  <c r="I257" i="5"/>
  <c r="F257" i="5"/>
  <c r="I258" i="2" s="1"/>
  <c r="G267" i="5"/>
  <c r="J268" i="2" s="1"/>
  <c r="I267" i="5"/>
  <c r="F267" i="5"/>
  <c r="I268" i="2" s="1"/>
  <c r="E291" i="5"/>
  <c r="H292" i="2" s="1"/>
  <c r="F291" i="5"/>
  <c r="I292" i="2" s="1"/>
  <c r="G291" i="5"/>
  <c r="J292" i="2" s="1"/>
  <c r="G301" i="5"/>
  <c r="J302" i="2" s="1"/>
  <c r="G305" i="5"/>
  <c r="J306" i="2" s="1"/>
  <c r="E343" i="5"/>
  <c r="H344" i="2" s="1"/>
  <c r="E351" i="5"/>
  <c r="H352" i="2" s="1"/>
  <c r="E363" i="5"/>
  <c r="H364" i="2" s="1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H194" i="2" s="1"/>
  <c r="G193" i="5"/>
  <c r="J194" i="2" s="1"/>
  <c r="I193" i="5"/>
  <c r="F193" i="5"/>
  <c r="I194" i="2" s="1"/>
  <c r="E201" i="5"/>
  <c r="H202" i="2" s="1"/>
  <c r="G201" i="5"/>
  <c r="J202" i="2" s="1"/>
  <c r="I201" i="5"/>
  <c r="F201" i="5"/>
  <c r="I202" i="2" s="1"/>
  <c r="E209" i="5"/>
  <c r="H210" i="2" s="1"/>
  <c r="I209" i="5"/>
  <c r="G209" i="5"/>
  <c r="J210" i="2" s="1"/>
  <c r="F209" i="5"/>
  <c r="I210" i="2" s="1"/>
  <c r="E217" i="5"/>
  <c r="H218" i="2" s="1"/>
  <c r="I217" i="5"/>
  <c r="F217" i="5"/>
  <c r="I218" i="2" s="1"/>
  <c r="I198" i="5"/>
  <c r="F198" i="5"/>
  <c r="I199" i="2" s="1"/>
  <c r="G198" i="5"/>
  <c r="J199" i="2" s="1"/>
  <c r="E198" i="5"/>
  <c r="H199" i="2" s="1"/>
  <c r="I204" i="5"/>
  <c r="G204" i="5"/>
  <c r="J205" i="2" s="1"/>
  <c r="F204" i="5"/>
  <c r="I205" i="2" s="1"/>
  <c r="E204" i="5"/>
  <c r="H205" i="2" s="1"/>
  <c r="I214" i="5"/>
  <c r="G214" i="5"/>
  <c r="J215" i="2" s="1"/>
  <c r="F214" i="5"/>
  <c r="I215" i="2" s="1"/>
  <c r="E214" i="5"/>
  <c r="H215" i="2" s="1"/>
  <c r="U200" i="4"/>
  <c r="V200" i="4"/>
  <c r="U211" i="4"/>
  <c r="G187" i="5"/>
  <c r="J188" i="2" s="1"/>
  <c r="F187" i="5"/>
  <c r="I188" i="2" s="1"/>
  <c r="E187" i="5"/>
  <c r="H188" i="2" s="1"/>
  <c r="I187" i="5"/>
  <c r="E203" i="5"/>
  <c r="H204" i="2" s="1"/>
  <c r="I203" i="5"/>
  <c r="F203" i="5"/>
  <c r="I204" i="2" s="1"/>
  <c r="G217" i="5"/>
  <c r="J218" i="2" s="1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H206" i="2" s="1"/>
  <c r="G205" i="5"/>
  <c r="J206" i="2" s="1"/>
  <c r="F205" i="5"/>
  <c r="I206" i="2" s="1"/>
  <c r="I205" i="5"/>
  <c r="E213" i="5"/>
  <c r="H214" i="2" s="1"/>
  <c r="G213" i="5"/>
  <c r="J214" i="2" s="1"/>
  <c r="F213" i="5"/>
  <c r="I214" i="2" s="1"/>
  <c r="I213" i="5"/>
  <c r="I194" i="5"/>
  <c r="G194" i="5"/>
  <c r="J195" i="2" s="1"/>
  <c r="F194" i="5"/>
  <c r="I195" i="2" s="1"/>
  <c r="E194" i="5"/>
  <c r="H195" i="2" s="1"/>
  <c r="I202" i="5"/>
  <c r="G202" i="5"/>
  <c r="J203" i="2" s="1"/>
  <c r="F202" i="5"/>
  <c r="I203" i="2" s="1"/>
  <c r="E202" i="5"/>
  <c r="H203" i="2" s="1"/>
  <c r="E212" i="5"/>
  <c r="H213" i="2" s="1"/>
  <c r="I212" i="5"/>
  <c r="F212" i="5"/>
  <c r="I213" i="2" s="1"/>
  <c r="G212" i="5"/>
  <c r="J213" i="2" s="1"/>
  <c r="E216" i="5"/>
  <c r="H217" i="2" s="1"/>
  <c r="I216" i="5"/>
  <c r="F216" i="5"/>
  <c r="I217" i="2" s="1"/>
  <c r="G216" i="5"/>
  <c r="J217" i="2" s="1"/>
  <c r="U192" i="4"/>
  <c r="V192" i="4"/>
  <c r="V195" i="4"/>
  <c r="U195" i="4"/>
  <c r="U199" i="4"/>
  <c r="V201" i="4"/>
  <c r="U201" i="4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J204" i="2" s="1"/>
  <c r="F207" i="5"/>
  <c r="I208" i="2" s="1"/>
  <c r="E207" i="5"/>
  <c r="H208" i="2" s="1"/>
  <c r="V187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H235" i="2" s="1"/>
  <c r="G234" i="5"/>
  <c r="J235" i="2" s="1"/>
  <c r="F234" i="5"/>
  <c r="I235" i="2" s="1"/>
  <c r="G336" i="5"/>
  <c r="J337" i="2" s="1"/>
  <c r="F336" i="5"/>
  <c r="I337" i="2" s="1"/>
  <c r="I336" i="5"/>
  <c r="F368" i="5"/>
  <c r="I369" i="2" s="1"/>
  <c r="E368" i="5"/>
  <c r="H369" i="2" s="1"/>
  <c r="G368" i="5"/>
  <c r="J369" i="2" s="1"/>
  <c r="G208" i="5"/>
  <c r="J209" i="2" s="1"/>
  <c r="F208" i="5"/>
  <c r="I209" i="2" s="1"/>
  <c r="I208" i="5"/>
  <c r="F256" i="5"/>
  <c r="I257" i="2" s="1"/>
  <c r="G256" i="5"/>
  <c r="J257" i="2" s="1"/>
  <c r="I256" i="5"/>
  <c r="F264" i="5"/>
  <c r="I265" i="2" s="1"/>
  <c r="I264" i="5"/>
  <c r="G264" i="5"/>
  <c r="J265" i="2" s="1"/>
  <c r="G324" i="5"/>
  <c r="J325" i="2" s="1"/>
  <c r="E324" i="5"/>
  <c r="H325" i="2" s="1"/>
  <c r="F324" i="5"/>
  <c r="I325" i="2" s="1"/>
  <c r="X344" i="4"/>
  <c r="Y344" i="4" s="1"/>
  <c r="AE344" i="4" s="1"/>
  <c r="E356" i="5"/>
  <c r="H357" i="2" s="1"/>
  <c r="F356" i="5"/>
  <c r="I357" i="2" s="1"/>
  <c r="G356" i="5"/>
  <c r="J357" i="2" s="1"/>
  <c r="I226" i="5"/>
  <c r="G226" i="5"/>
  <c r="J227" i="2" s="1"/>
  <c r="F226" i="5"/>
  <c r="I227" i="2" s="1"/>
  <c r="E226" i="5"/>
  <c r="H227" i="2" s="1"/>
  <c r="F244" i="5"/>
  <c r="I245" i="2" s="1"/>
  <c r="I244" i="5"/>
  <c r="G244" i="5"/>
  <c r="J245" i="2" s="1"/>
  <c r="I332" i="5"/>
  <c r="F332" i="5"/>
  <c r="I333" i="2" s="1"/>
  <c r="G332" i="5"/>
  <c r="J333" i="2" s="1"/>
  <c r="F340" i="5"/>
  <c r="I341" i="2" s="1"/>
  <c r="G340" i="5"/>
  <c r="J341" i="2" s="1"/>
  <c r="E340" i="5"/>
  <c r="H341" i="2" s="1"/>
  <c r="G352" i="5"/>
  <c r="J353" i="2" s="1"/>
  <c r="E352" i="5"/>
  <c r="H353" i="2" s="1"/>
  <c r="F352" i="5"/>
  <c r="I353" i="2" s="1"/>
  <c r="G360" i="5"/>
  <c r="J361" i="2" s="1"/>
  <c r="F360" i="5"/>
  <c r="I361" i="2" s="1"/>
  <c r="E360" i="5"/>
  <c r="H361" i="2" s="1"/>
  <c r="G372" i="5"/>
  <c r="J373" i="2" s="1"/>
  <c r="F372" i="5"/>
  <c r="I373" i="2" s="1"/>
  <c r="E372" i="5"/>
  <c r="H373" i="2" s="1"/>
  <c r="Y190" i="4"/>
  <c r="AE190" i="4" s="1"/>
  <c r="F232" i="5"/>
  <c r="I233" i="2" s="1"/>
  <c r="I232" i="5"/>
  <c r="G232" i="5"/>
  <c r="J233" i="2" s="1"/>
  <c r="E344" i="5"/>
  <c r="H345" i="2" s="1"/>
  <c r="F344" i="5"/>
  <c r="I345" i="2" s="1"/>
  <c r="G344" i="5"/>
  <c r="J345" i="2" s="1"/>
  <c r="F230" i="5"/>
  <c r="I231" i="2" s="1"/>
  <c r="E230" i="5"/>
  <c r="H231" i="2" s="1"/>
  <c r="I230" i="5"/>
  <c r="G230" i="5"/>
  <c r="J231" i="2" s="1"/>
  <c r="X338" i="4"/>
  <c r="Y338" i="4" s="1"/>
  <c r="I188" i="5"/>
  <c r="G188" i="5"/>
  <c r="J189" i="2" s="1"/>
  <c r="F188" i="5"/>
  <c r="I189" i="2" s="1"/>
  <c r="E232" i="5"/>
  <c r="H233" i="2" s="1"/>
  <c r="E244" i="5"/>
  <c r="H245" i="2" s="1"/>
  <c r="I260" i="5"/>
  <c r="F260" i="5"/>
  <c r="I261" i="2" s="1"/>
  <c r="G260" i="5"/>
  <c r="J261" i="2" s="1"/>
  <c r="E320" i="5"/>
  <c r="H321" i="2" s="1"/>
  <c r="G320" i="5"/>
  <c r="J321" i="2" s="1"/>
  <c r="F320" i="5"/>
  <c r="I321" i="2" s="1"/>
  <c r="F328" i="5"/>
  <c r="I329" i="2" s="1"/>
  <c r="E328" i="5"/>
  <c r="H329" i="2" s="1"/>
  <c r="G328" i="5"/>
  <c r="J329" i="2" s="1"/>
  <c r="E336" i="5"/>
  <c r="H337" i="2" s="1"/>
  <c r="I344" i="5"/>
  <c r="I356" i="5"/>
  <c r="I368" i="5"/>
  <c r="U408" i="4"/>
  <c r="U442" i="4"/>
  <c r="U410" i="4"/>
  <c r="U430" i="4"/>
  <c r="V430" i="4"/>
  <c r="U458" i="4"/>
  <c r="U492" i="4"/>
  <c r="U530" i="4"/>
  <c r="U434" i="4"/>
  <c r="S438" i="4"/>
  <c r="T442" i="4"/>
  <c r="V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486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V486" i="4" s="1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D241" i="4"/>
  <c r="AI241" i="4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429" i="11" l="1"/>
  <c r="M429" i="11" s="1"/>
  <c r="L429" i="11"/>
  <c r="N429" i="11" s="1"/>
  <c r="AB241" i="4"/>
  <c r="Z241" i="4"/>
  <c r="AF241" i="4"/>
  <c r="V512" i="4"/>
  <c r="U888" i="4"/>
  <c r="U113" i="4"/>
  <c r="U174" i="4"/>
  <c r="E90" i="2"/>
  <c r="N90" i="2" s="1"/>
  <c r="S929" i="4"/>
  <c r="Y938" i="4"/>
  <c r="AH241" i="4"/>
  <c r="AC241" i="4"/>
  <c r="AJ241" i="4"/>
  <c r="V311" i="4"/>
  <c r="W109" i="4"/>
  <c r="V963" i="4"/>
  <c r="G100" i="2"/>
  <c r="P100" i="2" s="1"/>
  <c r="E100" i="2"/>
  <c r="N100" i="2" s="1"/>
  <c r="F100" i="2"/>
  <c r="O100" i="2" s="1"/>
  <c r="I99" i="3" s="1"/>
  <c r="AE241" i="4"/>
  <c r="AQ241" i="4" s="1"/>
  <c r="AW241" i="4" s="1"/>
  <c r="AA241" i="4"/>
  <c r="AK241" i="4"/>
  <c r="V554" i="4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AG970" i="4"/>
  <c r="AJ970" i="4"/>
  <c r="AI970" i="4"/>
  <c r="U946" i="4"/>
  <c r="V946" i="4"/>
  <c r="W946" i="4" s="1"/>
  <c r="Y350" i="4"/>
  <c r="AK350" i="4" s="1"/>
  <c r="AB350" i="4"/>
  <c r="AI350" i="4"/>
  <c r="V480" i="4"/>
  <c r="V323" i="4"/>
  <c r="V534" i="4"/>
  <c r="AH970" i="4"/>
  <c r="AF970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770" i="4" s="1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F432" i="2"/>
  <c r="O432" i="2" s="1"/>
  <c r="G432" i="2"/>
  <c r="P432" i="2" s="1"/>
  <c r="E432" i="2"/>
  <c r="N432" i="2" s="1"/>
  <c r="G417" i="2"/>
  <c r="P417" i="2" s="1"/>
  <c r="E417" i="2"/>
  <c r="N417" i="2" s="1"/>
  <c r="F417" i="2"/>
  <c r="O417" i="2" s="1"/>
  <c r="G396" i="2"/>
  <c r="P396" i="2" s="1"/>
  <c r="E396" i="2"/>
  <c r="N396" i="2" s="1"/>
  <c r="F396" i="2"/>
  <c r="O396" i="2" s="1"/>
  <c r="E441" i="2"/>
  <c r="N441" i="2" s="1"/>
  <c r="F441" i="2"/>
  <c r="O441" i="2" s="1"/>
  <c r="G441" i="2"/>
  <c r="P441" i="2" s="1"/>
  <c r="G413" i="2"/>
  <c r="P413" i="2" s="1"/>
  <c r="F413" i="2"/>
  <c r="O413" i="2" s="1"/>
  <c r="E413" i="2"/>
  <c r="N413" i="2" s="1"/>
  <c r="E440" i="2"/>
  <c r="N440" i="2" s="1"/>
  <c r="G440" i="2"/>
  <c r="P440" i="2" s="1"/>
  <c r="F440" i="2"/>
  <c r="O440" i="2" s="1"/>
  <c r="F401" i="2"/>
  <c r="O401" i="2" s="1"/>
  <c r="E401" i="2"/>
  <c r="N401" i="2" s="1"/>
  <c r="G401" i="2"/>
  <c r="P401" i="2" s="1"/>
  <c r="F428" i="2"/>
  <c r="O428" i="2" s="1"/>
  <c r="G428" i="2"/>
  <c r="P428" i="2" s="1"/>
  <c r="E428" i="2"/>
  <c r="N428" i="2" s="1"/>
  <c r="E380" i="2"/>
  <c r="N380" i="2" s="1"/>
  <c r="F380" i="2"/>
  <c r="O380" i="2" s="1"/>
  <c r="G380" i="2"/>
  <c r="P380" i="2" s="1"/>
  <c r="G408" i="2"/>
  <c r="P408" i="2" s="1"/>
  <c r="F408" i="2"/>
  <c r="O408" i="2" s="1"/>
  <c r="E408" i="2"/>
  <c r="N408" i="2" s="1"/>
  <c r="E430" i="2"/>
  <c r="N430" i="2" s="1"/>
  <c r="F430" i="2"/>
  <c r="O430" i="2" s="1"/>
  <c r="G430" i="2"/>
  <c r="P430" i="2" s="1"/>
  <c r="G367" i="2"/>
  <c r="P367" i="2" s="1"/>
  <c r="E367" i="2"/>
  <c r="N367" i="2" s="1"/>
  <c r="F367" i="2"/>
  <c r="O367" i="2" s="1"/>
  <c r="F402" i="2"/>
  <c r="O402" i="2" s="1"/>
  <c r="E402" i="2"/>
  <c r="N402" i="2" s="1"/>
  <c r="G402" i="2"/>
  <c r="P402" i="2" s="1"/>
  <c r="F446" i="2"/>
  <c r="O446" i="2" s="1"/>
  <c r="G446" i="2"/>
  <c r="P446" i="2" s="1"/>
  <c r="E446" i="2"/>
  <c r="N446" i="2" s="1"/>
  <c r="E398" i="2"/>
  <c r="N398" i="2" s="1"/>
  <c r="G398" i="2"/>
  <c r="P398" i="2" s="1"/>
  <c r="F398" i="2"/>
  <c r="O398" i="2" s="1"/>
  <c r="E378" i="2"/>
  <c r="N378" i="2" s="1"/>
  <c r="F378" i="2"/>
  <c r="O378" i="2" s="1"/>
  <c r="G378" i="2"/>
  <c r="P378" i="2" s="1"/>
  <c r="E427" i="2"/>
  <c r="N427" i="2" s="1"/>
  <c r="F427" i="2"/>
  <c r="O427" i="2" s="1"/>
  <c r="G427" i="2"/>
  <c r="P427" i="2" s="1"/>
  <c r="E400" i="2"/>
  <c r="N400" i="2" s="1"/>
  <c r="F400" i="2"/>
  <c r="O400" i="2" s="1"/>
  <c r="G400" i="2"/>
  <c r="P400" i="2" s="1"/>
  <c r="G411" i="2"/>
  <c r="P411" i="2" s="1"/>
  <c r="E411" i="2"/>
  <c r="N411" i="2" s="1"/>
  <c r="F411" i="2"/>
  <c r="O411" i="2" s="1"/>
  <c r="G451" i="2"/>
  <c r="P451" i="2" s="1"/>
  <c r="F451" i="2"/>
  <c r="O451" i="2" s="1"/>
  <c r="I454" i="3" s="1"/>
  <c r="E451" i="2"/>
  <c r="N451" i="2" s="1"/>
  <c r="E356" i="2"/>
  <c r="N356" i="2" s="1"/>
  <c r="F356" i="2"/>
  <c r="O356" i="2" s="1"/>
  <c r="G356" i="2"/>
  <c r="P356" i="2" s="1"/>
  <c r="E369" i="2"/>
  <c r="N369" i="2" s="1"/>
  <c r="F369" i="2"/>
  <c r="O369" i="2" s="1"/>
  <c r="G369" i="2"/>
  <c r="P369" i="2" s="1"/>
  <c r="F366" i="2"/>
  <c r="O366" i="2" s="1"/>
  <c r="G366" i="2"/>
  <c r="P366" i="2" s="1"/>
  <c r="E366" i="2"/>
  <c r="N366" i="2" s="1"/>
  <c r="F352" i="2"/>
  <c r="O352" i="2" s="1"/>
  <c r="G352" i="2"/>
  <c r="P352" i="2" s="1"/>
  <c r="E352" i="2"/>
  <c r="N352" i="2" s="1"/>
  <c r="E364" i="2"/>
  <c r="N364" i="2" s="1"/>
  <c r="F364" i="2"/>
  <c r="O364" i="2" s="1"/>
  <c r="G364" i="2"/>
  <c r="P364" i="2" s="1"/>
  <c r="E362" i="2"/>
  <c r="N362" i="2" s="1"/>
  <c r="F362" i="2"/>
  <c r="O362" i="2" s="1"/>
  <c r="G362" i="2"/>
  <c r="P362" i="2" s="1"/>
  <c r="F354" i="2"/>
  <c r="O354" i="2" s="1"/>
  <c r="G354" i="2"/>
  <c r="P354" i="2" s="1"/>
  <c r="E354" i="2"/>
  <c r="N354" i="2" s="1"/>
  <c r="E449" i="2"/>
  <c r="N449" i="2" s="1"/>
  <c r="F449" i="2"/>
  <c r="O449" i="2" s="1"/>
  <c r="G449" i="2"/>
  <c r="P449" i="2" s="1"/>
  <c r="G436" i="2"/>
  <c r="P436" i="2" s="1"/>
  <c r="F436" i="2"/>
  <c r="O436" i="2" s="1"/>
  <c r="E436" i="2"/>
  <c r="N436" i="2" s="1"/>
  <c r="G423" i="2"/>
  <c r="P423" i="2" s="1"/>
  <c r="E423" i="2"/>
  <c r="N423" i="2" s="1"/>
  <c r="F423" i="2"/>
  <c r="O423" i="2" s="1"/>
  <c r="F421" i="2"/>
  <c r="O421" i="2" s="1"/>
  <c r="G421" i="2"/>
  <c r="P421" i="2" s="1"/>
  <c r="E421" i="2"/>
  <c r="N421" i="2" s="1"/>
  <c r="F393" i="2"/>
  <c r="O393" i="2" s="1"/>
  <c r="G393" i="2"/>
  <c r="P393" i="2" s="1"/>
  <c r="E393" i="2"/>
  <c r="N393" i="2" s="1"/>
  <c r="F425" i="2"/>
  <c r="O425" i="2" s="1"/>
  <c r="G425" i="2"/>
  <c r="P425" i="2" s="1"/>
  <c r="E425" i="2"/>
  <c r="N425" i="2" s="1"/>
  <c r="F397" i="2"/>
  <c r="O397" i="2" s="1"/>
  <c r="G397" i="2"/>
  <c r="P397" i="2" s="1"/>
  <c r="E397" i="2"/>
  <c r="N397" i="2" s="1"/>
  <c r="G444" i="2"/>
  <c r="P444" i="2" s="1"/>
  <c r="E444" i="2"/>
  <c r="N444" i="2" s="1"/>
  <c r="F444" i="2"/>
  <c r="O444" i="2" s="1"/>
  <c r="E385" i="2"/>
  <c r="N385" i="2" s="1"/>
  <c r="F385" i="2"/>
  <c r="O385" i="2" s="1"/>
  <c r="G385" i="2"/>
  <c r="P385" i="2" s="1"/>
  <c r="E377" i="2"/>
  <c r="N377" i="2" s="1"/>
  <c r="F377" i="2"/>
  <c r="O377" i="2" s="1"/>
  <c r="G377" i="2"/>
  <c r="P377" i="2" s="1"/>
  <c r="E448" i="2"/>
  <c r="N448" i="2" s="1"/>
  <c r="G448" i="2"/>
  <c r="P448" i="2" s="1"/>
  <c r="F448" i="2"/>
  <c r="O448" i="2" s="1"/>
  <c r="G433" i="2"/>
  <c r="P433" i="2" s="1"/>
  <c r="E433" i="2"/>
  <c r="N433" i="2" s="1"/>
  <c r="F433" i="2"/>
  <c r="O433" i="2" s="1"/>
  <c r="E445" i="2"/>
  <c r="N445" i="2" s="1"/>
  <c r="F445" i="2"/>
  <c r="O445" i="2" s="1"/>
  <c r="G445" i="2"/>
  <c r="P445" i="2" s="1"/>
  <c r="G390" i="2"/>
  <c r="P390" i="2" s="1"/>
  <c r="E390" i="2"/>
  <c r="N390" i="2" s="1"/>
  <c r="F390" i="2"/>
  <c r="O390" i="2" s="1"/>
  <c r="E376" i="2"/>
  <c r="N376" i="2" s="1"/>
  <c r="F376" i="2"/>
  <c r="O376" i="2" s="1"/>
  <c r="G376" i="2"/>
  <c r="P376" i="2" s="1"/>
  <c r="F363" i="2"/>
  <c r="O363" i="2" s="1"/>
  <c r="E363" i="2"/>
  <c r="N363" i="2" s="1"/>
  <c r="G363" i="2"/>
  <c r="P363" i="2" s="1"/>
  <c r="E426" i="2"/>
  <c r="N426" i="2" s="1"/>
  <c r="F426" i="2"/>
  <c r="O426" i="2" s="1"/>
  <c r="G426" i="2"/>
  <c r="P426" i="2" s="1"/>
  <c r="E394" i="2"/>
  <c r="N394" i="2" s="1"/>
  <c r="F394" i="2"/>
  <c r="O394" i="2" s="1"/>
  <c r="I393" i="3" s="1"/>
  <c r="G394" i="2"/>
  <c r="P394" i="2" s="1"/>
  <c r="E357" i="2"/>
  <c r="N357" i="2" s="1"/>
  <c r="F357" i="2"/>
  <c r="O357" i="2" s="1"/>
  <c r="G357" i="2"/>
  <c r="P357" i="2" s="1"/>
  <c r="E372" i="2"/>
  <c r="N372" i="2" s="1"/>
  <c r="F372" i="2"/>
  <c r="O372" i="2" s="1"/>
  <c r="G372" i="2"/>
  <c r="P372" i="2" s="1"/>
  <c r="E368" i="2"/>
  <c r="N368" i="2" s="1"/>
  <c r="F368" i="2"/>
  <c r="O368" i="2" s="1"/>
  <c r="G368" i="2"/>
  <c r="P368" i="2" s="1"/>
  <c r="E365" i="2"/>
  <c r="N365" i="2" s="1"/>
  <c r="F365" i="2"/>
  <c r="O365" i="2" s="1"/>
  <c r="G365" i="2"/>
  <c r="P365" i="2" s="1"/>
  <c r="E360" i="2"/>
  <c r="N360" i="2" s="1"/>
  <c r="F360" i="2"/>
  <c r="O360" i="2" s="1"/>
  <c r="G360" i="2"/>
  <c r="P360" i="2" s="1"/>
  <c r="G447" i="2"/>
  <c r="P447" i="2" s="1"/>
  <c r="F447" i="2"/>
  <c r="O447" i="2" s="1"/>
  <c r="E447" i="2"/>
  <c r="N447" i="2" s="1"/>
  <c r="G412" i="2"/>
  <c r="P412" i="2" s="1"/>
  <c r="F412" i="2"/>
  <c r="O412" i="2" s="1"/>
  <c r="E412" i="2"/>
  <c r="N412" i="2" s="1"/>
  <c r="F405" i="2"/>
  <c r="O405" i="2" s="1"/>
  <c r="G405" i="2"/>
  <c r="P405" i="2" s="1"/>
  <c r="E405" i="2"/>
  <c r="N405" i="2" s="1"/>
  <c r="E424" i="2"/>
  <c r="N424" i="2" s="1"/>
  <c r="F424" i="2"/>
  <c r="O424" i="2" s="1"/>
  <c r="G424" i="2"/>
  <c r="P424" i="2" s="1"/>
  <c r="E388" i="2"/>
  <c r="N388" i="2" s="1"/>
  <c r="F388" i="2"/>
  <c r="O388" i="2" s="1"/>
  <c r="G388" i="2"/>
  <c r="P388" i="2" s="1"/>
  <c r="E437" i="2"/>
  <c r="N437" i="2" s="1"/>
  <c r="F437" i="2"/>
  <c r="O437" i="2" s="1"/>
  <c r="G437" i="2"/>
  <c r="P437" i="2" s="1"/>
  <c r="E431" i="2"/>
  <c r="N431" i="2" s="1"/>
  <c r="F431" i="2"/>
  <c r="O431" i="2" s="1"/>
  <c r="G431" i="2"/>
  <c r="P431" i="2" s="1"/>
  <c r="G416" i="2"/>
  <c r="P416" i="2" s="1"/>
  <c r="F416" i="2"/>
  <c r="O416" i="2" s="1"/>
  <c r="E416" i="2"/>
  <c r="N416" i="2" s="1"/>
  <c r="F404" i="2"/>
  <c r="O404" i="2" s="1"/>
  <c r="G404" i="2"/>
  <c r="P404" i="2" s="1"/>
  <c r="E404" i="2"/>
  <c r="N404" i="2" s="1"/>
  <c r="F389" i="2"/>
  <c r="O389" i="2" s="1"/>
  <c r="E389" i="2"/>
  <c r="N389" i="2" s="1"/>
  <c r="G389" i="2"/>
  <c r="P389" i="2" s="1"/>
  <c r="G355" i="2"/>
  <c r="P355" i="2" s="1"/>
  <c r="E355" i="2"/>
  <c r="N355" i="2" s="1"/>
  <c r="F355" i="2"/>
  <c r="O355" i="2" s="1"/>
  <c r="E435" i="2"/>
  <c r="N435" i="2" s="1"/>
  <c r="F435" i="2"/>
  <c r="O435" i="2" s="1"/>
  <c r="G435" i="2"/>
  <c r="P435" i="2" s="1"/>
  <c r="E375" i="2"/>
  <c r="N375" i="2" s="1"/>
  <c r="F375" i="2"/>
  <c r="O375" i="2" s="1"/>
  <c r="G375" i="2"/>
  <c r="P375" i="2" s="1"/>
  <c r="G414" i="2"/>
  <c r="P414" i="2" s="1"/>
  <c r="E414" i="2"/>
  <c r="N414" i="2" s="1"/>
  <c r="F414" i="2"/>
  <c r="O414" i="2" s="1"/>
  <c r="W91" i="4"/>
  <c r="F399" i="2"/>
  <c r="O399" i="2" s="1"/>
  <c r="G399" i="2"/>
  <c r="P399" i="2" s="1"/>
  <c r="E399" i="2"/>
  <c r="N399" i="2" s="1"/>
  <c r="E434" i="2"/>
  <c r="N434" i="2" s="1"/>
  <c r="F434" i="2"/>
  <c r="O434" i="2" s="1"/>
  <c r="I437" i="3" s="1"/>
  <c r="G434" i="2"/>
  <c r="P434" i="2" s="1"/>
  <c r="V874" i="4"/>
  <c r="W874" i="4" s="1"/>
  <c r="F370" i="2"/>
  <c r="O370" i="2" s="1"/>
  <c r="G370" i="2"/>
  <c r="P370" i="2" s="1"/>
  <c r="E370" i="2"/>
  <c r="N370" i="2" s="1"/>
  <c r="G415" i="2"/>
  <c r="P415" i="2" s="1"/>
  <c r="F415" i="2"/>
  <c r="O415" i="2" s="1"/>
  <c r="E415" i="2"/>
  <c r="N415" i="2" s="1"/>
  <c r="E384" i="2"/>
  <c r="N384" i="2" s="1"/>
  <c r="F384" i="2"/>
  <c r="O384" i="2" s="1"/>
  <c r="G384" i="2"/>
  <c r="P384" i="2" s="1"/>
  <c r="G429" i="2"/>
  <c r="P429" i="2" s="1"/>
  <c r="E429" i="2"/>
  <c r="N429" i="2" s="1"/>
  <c r="F429" i="2"/>
  <c r="O429" i="2" s="1"/>
  <c r="G409" i="2"/>
  <c r="P409" i="2" s="1"/>
  <c r="F409" i="2"/>
  <c r="O409" i="2" s="1"/>
  <c r="E409" i="2"/>
  <c r="N409" i="2" s="1"/>
  <c r="G392" i="2"/>
  <c r="P392" i="2" s="1"/>
  <c r="E392" i="2"/>
  <c r="N392" i="2" s="1"/>
  <c r="F392" i="2"/>
  <c r="O392" i="2" s="1"/>
  <c r="F420" i="2"/>
  <c r="O420" i="2" s="1"/>
  <c r="G420" i="2"/>
  <c r="P420" i="2" s="1"/>
  <c r="E420" i="2"/>
  <c r="N420" i="2" s="1"/>
  <c r="E381" i="2"/>
  <c r="N381" i="2" s="1"/>
  <c r="F381" i="2"/>
  <c r="O381" i="2" s="1"/>
  <c r="G381" i="2"/>
  <c r="P381" i="2" s="1"/>
  <c r="G418" i="2"/>
  <c r="P418" i="2" s="1"/>
  <c r="E418" i="2"/>
  <c r="N418" i="2" s="1"/>
  <c r="F418" i="2"/>
  <c r="O418" i="2" s="1"/>
  <c r="F391" i="2"/>
  <c r="O391" i="2" s="1"/>
  <c r="E391" i="2"/>
  <c r="N391" i="2" s="1"/>
  <c r="G391" i="2"/>
  <c r="P391" i="2" s="1"/>
  <c r="F442" i="2"/>
  <c r="O442" i="2" s="1"/>
  <c r="E442" i="2"/>
  <c r="N442" i="2" s="1"/>
  <c r="G442" i="2"/>
  <c r="P442" i="2" s="1"/>
  <c r="G406" i="2"/>
  <c r="P406" i="2" s="1"/>
  <c r="E406" i="2"/>
  <c r="N406" i="2" s="1"/>
  <c r="F406" i="2"/>
  <c r="O406" i="2" s="1"/>
  <c r="F386" i="2"/>
  <c r="O386" i="2" s="1"/>
  <c r="E386" i="2"/>
  <c r="N386" i="2" s="1"/>
  <c r="G386" i="2"/>
  <c r="P386" i="2" s="1"/>
  <c r="F395" i="2"/>
  <c r="O395" i="2" s="1"/>
  <c r="G395" i="2"/>
  <c r="P395" i="2" s="1"/>
  <c r="E395" i="2"/>
  <c r="N395" i="2" s="1"/>
  <c r="G419" i="2"/>
  <c r="P419" i="2" s="1"/>
  <c r="F419" i="2"/>
  <c r="O419" i="2" s="1"/>
  <c r="I418" i="3" s="1"/>
  <c r="E419" i="2"/>
  <c r="N419" i="2" s="1"/>
  <c r="V180" i="4"/>
  <c r="W180" i="4" s="1"/>
  <c r="X180" i="4" s="1"/>
  <c r="L411" i="11"/>
  <c r="N411" i="11" s="1"/>
  <c r="K411" i="11"/>
  <c r="M411" i="11" s="1"/>
  <c r="F233" i="2"/>
  <c r="O233" i="2" s="1"/>
  <c r="G233" i="2"/>
  <c r="P233" i="2" s="1"/>
  <c r="E233" i="2"/>
  <c r="N233" i="2" s="1"/>
  <c r="F227" i="2"/>
  <c r="O227" i="2" s="1"/>
  <c r="G227" i="2"/>
  <c r="P227" i="2" s="1"/>
  <c r="E227" i="2"/>
  <c r="N227" i="2" s="1"/>
  <c r="F257" i="2"/>
  <c r="O257" i="2" s="1"/>
  <c r="G257" i="2"/>
  <c r="P257" i="2" s="1"/>
  <c r="E257" i="2"/>
  <c r="N257" i="2" s="1"/>
  <c r="F203" i="2"/>
  <c r="O203" i="2" s="1"/>
  <c r="G203" i="2"/>
  <c r="P203" i="2" s="1"/>
  <c r="E203" i="2"/>
  <c r="N203" i="2" s="1"/>
  <c r="G195" i="2"/>
  <c r="P195" i="2" s="1"/>
  <c r="E195" i="2"/>
  <c r="N195" i="2" s="1"/>
  <c r="F195" i="2"/>
  <c r="O195" i="2" s="1"/>
  <c r="E190" i="2"/>
  <c r="N190" i="2" s="1"/>
  <c r="F190" i="2"/>
  <c r="O190" i="2" s="1"/>
  <c r="G190" i="2"/>
  <c r="P190" i="2" s="1"/>
  <c r="E188" i="2"/>
  <c r="N188" i="2" s="1"/>
  <c r="F188" i="2"/>
  <c r="O188" i="2" s="1"/>
  <c r="G188" i="2"/>
  <c r="P188" i="2" s="1"/>
  <c r="E202" i="2"/>
  <c r="N202" i="2" s="1"/>
  <c r="F202" i="2"/>
  <c r="O202" i="2" s="1"/>
  <c r="G202" i="2"/>
  <c r="P202" i="2" s="1"/>
  <c r="E194" i="2"/>
  <c r="N194" i="2" s="1"/>
  <c r="F194" i="2"/>
  <c r="O194" i="2" s="1"/>
  <c r="G194" i="2"/>
  <c r="P194" i="2" s="1"/>
  <c r="E258" i="2"/>
  <c r="N258" i="2" s="1"/>
  <c r="F258" i="2"/>
  <c r="O258" i="2" s="1"/>
  <c r="G258" i="2"/>
  <c r="P258" i="2" s="1"/>
  <c r="F255" i="2"/>
  <c r="O255" i="2" s="1"/>
  <c r="G255" i="2"/>
  <c r="P255" i="2" s="1"/>
  <c r="E255" i="2"/>
  <c r="N255" i="2" s="1"/>
  <c r="F247" i="2"/>
  <c r="O247" i="2" s="1"/>
  <c r="E247" i="2"/>
  <c r="N247" i="2" s="1"/>
  <c r="G247" i="2"/>
  <c r="P247" i="2" s="1"/>
  <c r="F219" i="2"/>
  <c r="O219" i="2" s="1"/>
  <c r="G219" i="2"/>
  <c r="P219" i="2" s="1"/>
  <c r="E219" i="2"/>
  <c r="N219" i="2" s="1"/>
  <c r="E238" i="2"/>
  <c r="N238" i="2" s="1"/>
  <c r="F238" i="2"/>
  <c r="O238" i="2" s="1"/>
  <c r="G238" i="2"/>
  <c r="P238" i="2" s="1"/>
  <c r="E222" i="2"/>
  <c r="N222" i="2" s="1"/>
  <c r="F222" i="2"/>
  <c r="O222" i="2" s="1"/>
  <c r="G222" i="2"/>
  <c r="P222" i="2" s="1"/>
  <c r="E330" i="2"/>
  <c r="N330" i="2" s="1"/>
  <c r="F330" i="2"/>
  <c r="O330" i="2" s="1"/>
  <c r="G330" i="2"/>
  <c r="P330" i="2" s="1"/>
  <c r="F287" i="2"/>
  <c r="O287" i="2" s="1"/>
  <c r="G287" i="2"/>
  <c r="P287" i="2" s="1"/>
  <c r="E287" i="2"/>
  <c r="N287" i="2" s="1"/>
  <c r="E336" i="2"/>
  <c r="N336" i="2" s="1"/>
  <c r="G336" i="2"/>
  <c r="P336" i="2" s="1"/>
  <c r="F336" i="2"/>
  <c r="O336" i="2" s="1"/>
  <c r="E326" i="2"/>
  <c r="N326" i="2" s="1"/>
  <c r="F326" i="2"/>
  <c r="O326" i="2" s="1"/>
  <c r="G326" i="2"/>
  <c r="P326" i="2" s="1"/>
  <c r="G250" i="2"/>
  <c r="P250" i="2" s="1"/>
  <c r="F250" i="2"/>
  <c r="O250" i="2" s="1"/>
  <c r="E250" i="2"/>
  <c r="N250" i="2" s="1"/>
  <c r="F251" i="2"/>
  <c r="O251" i="2" s="1"/>
  <c r="G251" i="2"/>
  <c r="P251" i="2" s="1"/>
  <c r="E251" i="2"/>
  <c r="N251" i="2" s="1"/>
  <c r="F239" i="2"/>
  <c r="O239" i="2" s="1"/>
  <c r="E239" i="2"/>
  <c r="N239" i="2" s="1"/>
  <c r="G239" i="2"/>
  <c r="P239" i="2" s="1"/>
  <c r="E348" i="2"/>
  <c r="N348" i="2" s="1"/>
  <c r="F348" i="2"/>
  <c r="O348" i="2" s="1"/>
  <c r="G348" i="2"/>
  <c r="P348" i="2" s="1"/>
  <c r="E322" i="2"/>
  <c r="N322" i="2" s="1"/>
  <c r="G322" i="2"/>
  <c r="P322" i="2" s="1"/>
  <c r="F322" i="2"/>
  <c r="O322" i="2" s="1"/>
  <c r="E230" i="2"/>
  <c r="N230" i="2" s="1"/>
  <c r="F230" i="2"/>
  <c r="O230" i="2" s="1"/>
  <c r="G230" i="2"/>
  <c r="P230" i="2" s="1"/>
  <c r="G308" i="2"/>
  <c r="P308" i="2" s="1"/>
  <c r="F308" i="2"/>
  <c r="O308" i="2" s="1"/>
  <c r="E308" i="2"/>
  <c r="N308" i="2" s="1"/>
  <c r="E279" i="2"/>
  <c r="N279" i="2" s="1"/>
  <c r="G279" i="2"/>
  <c r="P279" i="2" s="1"/>
  <c r="F279" i="2"/>
  <c r="O279" i="2" s="1"/>
  <c r="E306" i="2"/>
  <c r="N306" i="2" s="1"/>
  <c r="F306" i="2"/>
  <c r="O306" i="2" s="1"/>
  <c r="G306" i="2"/>
  <c r="P306" i="2" s="1"/>
  <c r="E298" i="2"/>
  <c r="N298" i="2" s="1"/>
  <c r="F298" i="2"/>
  <c r="O298" i="2" s="1"/>
  <c r="G298" i="2"/>
  <c r="P298" i="2" s="1"/>
  <c r="E290" i="2"/>
  <c r="N290" i="2" s="1"/>
  <c r="F290" i="2"/>
  <c r="O290" i="2" s="1"/>
  <c r="G290" i="2"/>
  <c r="P290" i="2" s="1"/>
  <c r="G300" i="2"/>
  <c r="P300" i="2" s="1"/>
  <c r="E300" i="2"/>
  <c r="N300" i="2" s="1"/>
  <c r="F300" i="2"/>
  <c r="O300" i="2" s="1"/>
  <c r="E266" i="2"/>
  <c r="N266" i="2" s="1"/>
  <c r="G266" i="2"/>
  <c r="P266" i="2" s="1"/>
  <c r="F266" i="2"/>
  <c r="O266" i="2" s="1"/>
  <c r="F237" i="2"/>
  <c r="O237" i="2" s="1"/>
  <c r="G237" i="2"/>
  <c r="P237" i="2" s="1"/>
  <c r="E237" i="2"/>
  <c r="N237" i="2" s="1"/>
  <c r="F291" i="2"/>
  <c r="O291" i="2" s="1"/>
  <c r="G291" i="2"/>
  <c r="P291" i="2" s="1"/>
  <c r="E291" i="2"/>
  <c r="N291" i="2" s="1"/>
  <c r="E332" i="2"/>
  <c r="N332" i="2" s="1"/>
  <c r="G332" i="2"/>
  <c r="P332" i="2" s="1"/>
  <c r="F332" i="2"/>
  <c r="O332" i="2" s="1"/>
  <c r="E285" i="2"/>
  <c r="N285" i="2" s="1"/>
  <c r="G285" i="2"/>
  <c r="P285" i="2" s="1"/>
  <c r="F285" i="2"/>
  <c r="O285" i="2" s="1"/>
  <c r="F313" i="2"/>
  <c r="O313" i="2" s="1"/>
  <c r="G313" i="2"/>
  <c r="P313" i="2" s="1"/>
  <c r="E313" i="2"/>
  <c r="N313" i="2" s="1"/>
  <c r="F241" i="2"/>
  <c r="O241" i="2" s="1"/>
  <c r="G241" i="2"/>
  <c r="P241" i="2" s="1"/>
  <c r="E241" i="2"/>
  <c r="N241" i="2" s="1"/>
  <c r="E220" i="2"/>
  <c r="N220" i="2" s="1"/>
  <c r="F220" i="2"/>
  <c r="O220" i="2" s="1"/>
  <c r="G220" i="2"/>
  <c r="P220" i="2" s="1"/>
  <c r="G278" i="2"/>
  <c r="P278" i="2" s="1"/>
  <c r="F278" i="2"/>
  <c r="O278" i="2" s="1"/>
  <c r="E278" i="2"/>
  <c r="N278" i="2" s="1"/>
  <c r="E216" i="2"/>
  <c r="N216" i="2" s="1"/>
  <c r="F216" i="2"/>
  <c r="O216" i="2" s="1"/>
  <c r="G216" i="2"/>
  <c r="P216" i="2" s="1"/>
  <c r="E318" i="2"/>
  <c r="N318" i="2" s="1"/>
  <c r="G318" i="2"/>
  <c r="P318" i="2" s="1"/>
  <c r="F318" i="2"/>
  <c r="O318" i="2" s="1"/>
  <c r="F339" i="2"/>
  <c r="O339" i="2" s="1"/>
  <c r="G339" i="2"/>
  <c r="P339" i="2" s="1"/>
  <c r="E339" i="2"/>
  <c r="N339" i="2" s="1"/>
  <c r="F299" i="2"/>
  <c r="O299" i="2" s="1"/>
  <c r="G299" i="2"/>
  <c r="P299" i="2" s="1"/>
  <c r="E299" i="2"/>
  <c r="N299" i="2" s="1"/>
  <c r="G281" i="2"/>
  <c r="P281" i="2" s="1"/>
  <c r="F281" i="2"/>
  <c r="O281" i="2" s="1"/>
  <c r="I280" i="3" s="1"/>
  <c r="E281" i="2"/>
  <c r="N281" i="2" s="1"/>
  <c r="G189" i="2"/>
  <c r="P189" i="2" s="1"/>
  <c r="E189" i="2"/>
  <c r="N189" i="2" s="1"/>
  <c r="F189" i="2"/>
  <c r="O189" i="2" s="1"/>
  <c r="E345" i="2"/>
  <c r="N345" i="2" s="1"/>
  <c r="F345" i="2"/>
  <c r="O345" i="2" s="1"/>
  <c r="G345" i="2"/>
  <c r="P345" i="2" s="1"/>
  <c r="G261" i="2"/>
  <c r="P261" i="2" s="1"/>
  <c r="E261" i="2"/>
  <c r="N261" i="2" s="1"/>
  <c r="F261" i="2"/>
  <c r="O261" i="2" s="1"/>
  <c r="F231" i="2"/>
  <c r="O231" i="2" s="1"/>
  <c r="G231" i="2"/>
  <c r="P231" i="2" s="1"/>
  <c r="E231" i="2"/>
  <c r="N231" i="2" s="1"/>
  <c r="F333" i="2"/>
  <c r="O333" i="2" s="1"/>
  <c r="G333" i="2"/>
  <c r="P333" i="2" s="1"/>
  <c r="E333" i="2"/>
  <c r="N333" i="2" s="1"/>
  <c r="F337" i="2"/>
  <c r="O337" i="2" s="1"/>
  <c r="G337" i="2"/>
  <c r="P337" i="2" s="1"/>
  <c r="E337" i="2"/>
  <c r="N337" i="2" s="1"/>
  <c r="F201" i="2"/>
  <c r="O201" i="2" s="1"/>
  <c r="G201" i="2"/>
  <c r="P201" i="2" s="1"/>
  <c r="E201" i="2"/>
  <c r="N201" i="2" s="1"/>
  <c r="G193" i="2"/>
  <c r="P193" i="2" s="1"/>
  <c r="E193" i="2"/>
  <c r="N193" i="2" s="1"/>
  <c r="F193" i="2"/>
  <c r="O193" i="2" s="1"/>
  <c r="E214" i="2"/>
  <c r="N214" i="2" s="1"/>
  <c r="F214" i="2"/>
  <c r="O214" i="2" s="1"/>
  <c r="G214" i="2"/>
  <c r="P214" i="2" s="1"/>
  <c r="E206" i="2"/>
  <c r="N206" i="2" s="1"/>
  <c r="F206" i="2"/>
  <c r="O206" i="2" s="1"/>
  <c r="G206" i="2"/>
  <c r="P206" i="2" s="1"/>
  <c r="E198" i="2"/>
  <c r="N198" i="2" s="1"/>
  <c r="F198" i="2"/>
  <c r="O198" i="2" s="1"/>
  <c r="G198" i="2"/>
  <c r="P198" i="2" s="1"/>
  <c r="E218" i="2"/>
  <c r="N218" i="2" s="1"/>
  <c r="F218" i="2"/>
  <c r="O218" i="2" s="1"/>
  <c r="G218" i="2"/>
  <c r="P218" i="2" s="1"/>
  <c r="E210" i="2"/>
  <c r="N210" i="2" s="1"/>
  <c r="F210" i="2"/>
  <c r="O210" i="2" s="1"/>
  <c r="I209" i="3" s="1"/>
  <c r="G210" i="2"/>
  <c r="P210" i="2" s="1"/>
  <c r="E268" i="2"/>
  <c r="N268" i="2" s="1"/>
  <c r="F268" i="2"/>
  <c r="O268" i="2" s="1"/>
  <c r="G268" i="2"/>
  <c r="P268" i="2" s="1"/>
  <c r="G349" i="2"/>
  <c r="P349" i="2" s="1"/>
  <c r="E349" i="2"/>
  <c r="N349" i="2" s="1"/>
  <c r="F349" i="2"/>
  <c r="O349" i="2" s="1"/>
  <c r="E334" i="2"/>
  <c r="N334" i="2" s="1"/>
  <c r="F334" i="2"/>
  <c r="O334" i="2" s="1"/>
  <c r="G334" i="2"/>
  <c r="P334" i="2" s="1"/>
  <c r="E314" i="2"/>
  <c r="N314" i="2" s="1"/>
  <c r="G314" i="2"/>
  <c r="P314" i="2" s="1"/>
  <c r="F314" i="2"/>
  <c r="O314" i="2" s="1"/>
  <c r="E282" i="2"/>
  <c r="N282" i="2" s="1"/>
  <c r="F282" i="2"/>
  <c r="O282" i="2" s="1"/>
  <c r="G282" i="2"/>
  <c r="P282" i="2" s="1"/>
  <c r="F243" i="2"/>
  <c r="O243" i="2" s="1"/>
  <c r="E243" i="2"/>
  <c r="N243" i="2" s="1"/>
  <c r="G243" i="2"/>
  <c r="P243" i="2" s="1"/>
  <c r="F315" i="2"/>
  <c r="O315" i="2" s="1"/>
  <c r="G315" i="2"/>
  <c r="P315" i="2" s="1"/>
  <c r="E315" i="2"/>
  <c r="N315" i="2" s="1"/>
  <c r="E246" i="2"/>
  <c r="N246" i="2" s="1"/>
  <c r="F246" i="2"/>
  <c r="O246" i="2" s="1"/>
  <c r="G246" i="2"/>
  <c r="P246" i="2" s="1"/>
  <c r="F221" i="2"/>
  <c r="O221" i="2" s="1"/>
  <c r="G221" i="2"/>
  <c r="P221" i="2" s="1"/>
  <c r="E221" i="2"/>
  <c r="N221" i="2" s="1"/>
  <c r="G344" i="2"/>
  <c r="P344" i="2" s="1"/>
  <c r="F344" i="2"/>
  <c r="O344" i="2" s="1"/>
  <c r="E344" i="2"/>
  <c r="N344" i="2" s="1"/>
  <c r="F225" i="2"/>
  <c r="O225" i="2" s="1"/>
  <c r="G225" i="2"/>
  <c r="P225" i="2" s="1"/>
  <c r="E225" i="2"/>
  <c r="N225" i="2" s="1"/>
  <c r="E236" i="2"/>
  <c r="N236" i="2" s="1"/>
  <c r="F236" i="2"/>
  <c r="O236" i="2" s="1"/>
  <c r="G236" i="2"/>
  <c r="P236" i="2" s="1"/>
  <c r="E312" i="2"/>
  <c r="N312" i="2" s="1"/>
  <c r="G312" i="2"/>
  <c r="P312" i="2" s="1"/>
  <c r="F312" i="2"/>
  <c r="O312" i="2" s="1"/>
  <c r="G269" i="2"/>
  <c r="P269" i="2" s="1"/>
  <c r="E269" i="2"/>
  <c r="N269" i="2" s="1"/>
  <c r="F269" i="2"/>
  <c r="O269" i="2" s="1"/>
  <c r="E228" i="2"/>
  <c r="N228" i="2" s="1"/>
  <c r="F228" i="2"/>
  <c r="O228" i="2" s="1"/>
  <c r="G228" i="2"/>
  <c r="P228" i="2" s="1"/>
  <c r="F323" i="2"/>
  <c r="O323" i="2" s="1"/>
  <c r="G323" i="2"/>
  <c r="P323" i="2" s="1"/>
  <c r="E323" i="2"/>
  <c r="N323" i="2" s="1"/>
  <c r="E204" i="2"/>
  <c r="N204" i="2" s="1"/>
  <c r="F204" i="2"/>
  <c r="O204" i="2" s="1"/>
  <c r="G204" i="2"/>
  <c r="P204" i="2" s="1"/>
  <c r="E293" i="2"/>
  <c r="N293" i="2" s="1"/>
  <c r="G293" i="2"/>
  <c r="P293" i="2" s="1"/>
  <c r="F293" i="2"/>
  <c r="O293" i="2" s="1"/>
  <c r="E305" i="2"/>
  <c r="N305" i="2" s="1"/>
  <c r="F305" i="2"/>
  <c r="O305" i="2" s="1"/>
  <c r="G305" i="2"/>
  <c r="P305" i="2" s="1"/>
  <c r="E271" i="2"/>
  <c r="N271" i="2" s="1"/>
  <c r="F271" i="2"/>
  <c r="O271" i="2" s="1"/>
  <c r="G271" i="2"/>
  <c r="P271" i="2" s="1"/>
  <c r="E294" i="2"/>
  <c r="N294" i="2" s="1"/>
  <c r="F294" i="2"/>
  <c r="O294" i="2" s="1"/>
  <c r="G294" i="2"/>
  <c r="P294" i="2" s="1"/>
  <c r="E316" i="2"/>
  <c r="N316" i="2" s="1"/>
  <c r="G316" i="2"/>
  <c r="P316" i="2" s="1"/>
  <c r="F316" i="2"/>
  <c r="O316" i="2" s="1"/>
  <c r="G267" i="2"/>
  <c r="P267" i="2" s="1"/>
  <c r="E267" i="2"/>
  <c r="N267" i="2" s="1"/>
  <c r="F267" i="2"/>
  <c r="O267" i="2" s="1"/>
  <c r="F346" i="2"/>
  <c r="O346" i="2" s="1"/>
  <c r="G346" i="2"/>
  <c r="P346" i="2" s="1"/>
  <c r="E346" i="2"/>
  <c r="N346" i="2" s="1"/>
  <c r="E297" i="2"/>
  <c r="N297" i="2" s="1"/>
  <c r="G297" i="2"/>
  <c r="P297" i="2" s="1"/>
  <c r="F297" i="2"/>
  <c r="O297" i="2" s="1"/>
  <c r="I296" i="3" s="1"/>
  <c r="G259" i="2"/>
  <c r="P259" i="2" s="1"/>
  <c r="E259" i="2"/>
  <c r="N259" i="2" s="1"/>
  <c r="F259" i="2"/>
  <c r="O259" i="2" s="1"/>
  <c r="F249" i="2"/>
  <c r="O249" i="2" s="1"/>
  <c r="G249" i="2"/>
  <c r="P249" i="2" s="1"/>
  <c r="E249" i="2"/>
  <c r="N249" i="2" s="1"/>
  <c r="E289" i="2"/>
  <c r="N289" i="2" s="1"/>
  <c r="F289" i="2"/>
  <c r="O289" i="2" s="1"/>
  <c r="G289" i="2"/>
  <c r="P289" i="2" s="1"/>
  <c r="E244" i="2"/>
  <c r="N244" i="2" s="1"/>
  <c r="F244" i="2"/>
  <c r="O244" i="2" s="1"/>
  <c r="G244" i="2"/>
  <c r="P244" i="2" s="1"/>
  <c r="E232" i="2"/>
  <c r="N232" i="2" s="1"/>
  <c r="G232" i="2"/>
  <c r="P232" i="2" s="1"/>
  <c r="F232" i="2"/>
  <c r="O232" i="2" s="1"/>
  <c r="G273" i="2"/>
  <c r="P273" i="2" s="1"/>
  <c r="E273" i="2"/>
  <c r="N273" i="2" s="1"/>
  <c r="F273" i="2"/>
  <c r="O273" i="2" s="1"/>
  <c r="E260" i="2"/>
  <c r="N260" i="2" s="1"/>
  <c r="F260" i="2"/>
  <c r="O260" i="2" s="1"/>
  <c r="G260" i="2"/>
  <c r="P260" i="2" s="1"/>
  <c r="G304" i="2"/>
  <c r="P304" i="2" s="1"/>
  <c r="F304" i="2"/>
  <c r="O304" i="2" s="1"/>
  <c r="E304" i="2"/>
  <c r="N304" i="2" s="1"/>
  <c r="F327" i="2"/>
  <c r="O327" i="2" s="1"/>
  <c r="G327" i="2"/>
  <c r="P327" i="2" s="1"/>
  <c r="E327" i="2"/>
  <c r="N327" i="2" s="1"/>
  <c r="F211" i="2"/>
  <c r="O211" i="2" s="1"/>
  <c r="G211" i="2"/>
  <c r="P211" i="2" s="1"/>
  <c r="E211" i="2"/>
  <c r="N211" i="2" s="1"/>
  <c r="E324" i="2"/>
  <c r="N324" i="2" s="1"/>
  <c r="G324" i="2"/>
  <c r="P324" i="2" s="1"/>
  <c r="F324" i="2"/>
  <c r="O324" i="2" s="1"/>
  <c r="E208" i="2"/>
  <c r="N208" i="2" s="1"/>
  <c r="F208" i="2"/>
  <c r="O208" i="2" s="1"/>
  <c r="G208" i="2"/>
  <c r="P208" i="2" s="1"/>
  <c r="G191" i="2"/>
  <c r="P191" i="2" s="1"/>
  <c r="E191" i="2"/>
  <c r="N191" i="2" s="1"/>
  <c r="F191" i="2"/>
  <c r="O191" i="2" s="1"/>
  <c r="G288" i="2"/>
  <c r="P288" i="2" s="1"/>
  <c r="F288" i="2"/>
  <c r="O288" i="2" s="1"/>
  <c r="E288" i="2"/>
  <c r="N288" i="2" s="1"/>
  <c r="F351" i="2"/>
  <c r="O351" i="2" s="1"/>
  <c r="G351" i="2"/>
  <c r="P351" i="2" s="1"/>
  <c r="E351" i="2"/>
  <c r="N351" i="2" s="1"/>
  <c r="G263" i="2"/>
  <c r="P263" i="2" s="1"/>
  <c r="F263" i="2"/>
  <c r="O263" i="2" s="1"/>
  <c r="E263" i="2"/>
  <c r="N263" i="2" s="1"/>
  <c r="F307" i="2"/>
  <c r="O307" i="2" s="1"/>
  <c r="G307" i="2"/>
  <c r="P307" i="2" s="1"/>
  <c r="E307" i="2"/>
  <c r="N307" i="2" s="1"/>
  <c r="F196" i="2"/>
  <c r="O196" i="2" s="1"/>
  <c r="E196" i="2"/>
  <c r="N196" i="2" s="1"/>
  <c r="G196" i="2"/>
  <c r="P196" i="2" s="1"/>
  <c r="E212" i="2"/>
  <c r="N212" i="2" s="1"/>
  <c r="F212" i="2"/>
  <c r="O212" i="2" s="1"/>
  <c r="I211" i="3" s="1"/>
  <c r="G212" i="2"/>
  <c r="P212" i="2" s="1"/>
  <c r="G265" i="2"/>
  <c r="P265" i="2" s="1"/>
  <c r="F265" i="2"/>
  <c r="O265" i="2" s="1"/>
  <c r="E265" i="2"/>
  <c r="N265" i="2" s="1"/>
  <c r="F245" i="2"/>
  <c r="O245" i="2" s="1"/>
  <c r="E245" i="2"/>
  <c r="N245" i="2" s="1"/>
  <c r="G245" i="2"/>
  <c r="P245" i="2" s="1"/>
  <c r="F209" i="2"/>
  <c r="O209" i="2" s="1"/>
  <c r="G209" i="2"/>
  <c r="P209" i="2" s="1"/>
  <c r="E209" i="2"/>
  <c r="N209" i="2" s="1"/>
  <c r="F235" i="2"/>
  <c r="O235" i="2" s="1"/>
  <c r="G235" i="2"/>
  <c r="P235" i="2" s="1"/>
  <c r="E235" i="2"/>
  <c r="N235" i="2" s="1"/>
  <c r="E192" i="2"/>
  <c r="N192" i="2" s="1"/>
  <c r="F192" i="2"/>
  <c r="O192" i="2" s="1"/>
  <c r="G192" i="2"/>
  <c r="P192" i="2" s="1"/>
  <c r="F217" i="2"/>
  <c r="O217" i="2" s="1"/>
  <c r="G217" i="2"/>
  <c r="P217" i="2" s="1"/>
  <c r="E217" i="2"/>
  <c r="N217" i="2" s="1"/>
  <c r="F213" i="2"/>
  <c r="O213" i="2" s="1"/>
  <c r="G213" i="2"/>
  <c r="P213" i="2" s="1"/>
  <c r="E213" i="2"/>
  <c r="N213" i="2" s="1"/>
  <c r="F215" i="2"/>
  <c r="O215" i="2" s="1"/>
  <c r="G215" i="2"/>
  <c r="P215" i="2" s="1"/>
  <c r="E215" i="2"/>
  <c r="N215" i="2" s="1"/>
  <c r="F205" i="2"/>
  <c r="O205" i="2" s="1"/>
  <c r="G205" i="2"/>
  <c r="P205" i="2" s="1"/>
  <c r="E205" i="2"/>
  <c r="N205" i="2" s="1"/>
  <c r="F199" i="2"/>
  <c r="O199" i="2" s="1"/>
  <c r="G199" i="2"/>
  <c r="P199" i="2" s="1"/>
  <c r="E199" i="2"/>
  <c r="N199" i="2" s="1"/>
  <c r="E309" i="2"/>
  <c r="N309" i="2" s="1"/>
  <c r="G309" i="2"/>
  <c r="P309" i="2" s="1"/>
  <c r="F309" i="2"/>
  <c r="O309" i="2" s="1"/>
  <c r="E275" i="2"/>
  <c r="N275" i="2" s="1"/>
  <c r="G275" i="2"/>
  <c r="P275" i="2" s="1"/>
  <c r="F275" i="2"/>
  <c r="O275" i="2" s="1"/>
  <c r="E340" i="2"/>
  <c r="N340" i="2" s="1"/>
  <c r="G340" i="2"/>
  <c r="P340" i="2" s="1"/>
  <c r="F340" i="2"/>
  <c r="O340" i="2" s="1"/>
  <c r="I339" i="3" s="1"/>
  <c r="E350" i="2"/>
  <c r="N350" i="2" s="1"/>
  <c r="G350" i="2"/>
  <c r="P350" i="2" s="1"/>
  <c r="F350" i="2"/>
  <c r="O350" i="2" s="1"/>
  <c r="E286" i="2"/>
  <c r="N286" i="2" s="1"/>
  <c r="F286" i="2"/>
  <c r="O286" i="2" s="1"/>
  <c r="G286" i="2"/>
  <c r="P286" i="2" s="1"/>
  <c r="F317" i="2"/>
  <c r="O317" i="2" s="1"/>
  <c r="G317" i="2"/>
  <c r="P317" i="2" s="1"/>
  <c r="E317" i="2"/>
  <c r="N317" i="2" s="1"/>
  <c r="F253" i="2"/>
  <c r="O253" i="2" s="1"/>
  <c r="G253" i="2"/>
  <c r="P253" i="2" s="1"/>
  <c r="E253" i="2"/>
  <c r="N253" i="2" s="1"/>
  <c r="E310" i="2"/>
  <c r="N310" i="2" s="1"/>
  <c r="F310" i="2"/>
  <c r="O310" i="2" s="1"/>
  <c r="G310" i="2"/>
  <c r="P310" i="2" s="1"/>
  <c r="E302" i="2"/>
  <c r="N302" i="2" s="1"/>
  <c r="F302" i="2"/>
  <c r="O302" i="2" s="1"/>
  <c r="G302" i="2"/>
  <c r="P302" i="2" s="1"/>
  <c r="E234" i="2"/>
  <c r="N234" i="2" s="1"/>
  <c r="F234" i="2"/>
  <c r="O234" i="2" s="1"/>
  <c r="I233" i="3" s="1"/>
  <c r="G234" i="2"/>
  <c r="P234" i="2" s="1"/>
  <c r="E264" i="2"/>
  <c r="N264" i="2" s="1"/>
  <c r="G264" i="2"/>
  <c r="P264" i="2" s="1"/>
  <c r="F264" i="2"/>
  <c r="O264" i="2" s="1"/>
  <c r="I263" i="3" s="1"/>
  <c r="E252" i="2"/>
  <c r="N252" i="2" s="1"/>
  <c r="G252" i="2"/>
  <c r="P252" i="2" s="1"/>
  <c r="F252" i="2"/>
  <c r="O252" i="2" s="1"/>
  <c r="E301" i="2"/>
  <c r="N301" i="2" s="1"/>
  <c r="G301" i="2"/>
  <c r="P301" i="2" s="1"/>
  <c r="F301" i="2"/>
  <c r="O301" i="2" s="1"/>
  <c r="F283" i="2"/>
  <c r="O283" i="2" s="1"/>
  <c r="G283" i="2"/>
  <c r="P283" i="2" s="1"/>
  <c r="E283" i="2"/>
  <c r="N283" i="2" s="1"/>
  <c r="F311" i="2"/>
  <c r="O311" i="2" s="1"/>
  <c r="G311" i="2"/>
  <c r="P311" i="2" s="1"/>
  <c r="E311" i="2"/>
  <c r="N311" i="2" s="1"/>
  <c r="G187" i="2"/>
  <c r="P187" i="2" s="1"/>
  <c r="E187" i="2"/>
  <c r="N187" i="2" s="1"/>
  <c r="F187" i="2"/>
  <c r="O187" i="2" s="1"/>
  <c r="E338" i="2"/>
  <c r="N338" i="2" s="1"/>
  <c r="F338" i="2"/>
  <c r="O338" i="2" s="1"/>
  <c r="G338" i="2"/>
  <c r="P338" i="2" s="1"/>
  <c r="G242" i="2"/>
  <c r="P242" i="2" s="1"/>
  <c r="E242" i="2"/>
  <c r="N242" i="2" s="1"/>
  <c r="F242" i="2"/>
  <c r="O242" i="2" s="1"/>
  <c r="E226" i="2"/>
  <c r="N226" i="2" s="1"/>
  <c r="F226" i="2"/>
  <c r="O226" i="2" s="1"/>
  <c r="G226" i="2"/>
  <c r="P226" i="2" s="1"/>
  <c r="E320" i="2"/>
  <c r="N320" i="2" s="1"/>
  <c r="G320" i="2"/>
  <c r="P320" i="2" s="1"/>
  <c r="F320" i="2"/>
  <c r="O320" i="2" s="1"/>
  <c r="G277" i="2"/>
  <c r="P277" i="2" s="1"/>
  <c r="F277" i="2"/>
  <c r="O277" i="2" s="1"/>
  <c r="E277" i="2"/>
  <c r="N277" i="2" s="1"/>
  <c r="F248" i="2"/>
  <c r="O248" i="2" s="1"/>
  <c r="G248" i="2"/>
  <c r="P248" i="2" s="1"/>
  <c r="E248" i="2"/>
  <c r="N248" i="2" s="1"/>
  <c r="F343" i="2"/>
  <c r="O343" i="2" s="1"/>
  <c r="G343" i="2"/>
  <c r="P343" i="2" s="1"/>
  <c r="E343" i="2"/>
  <c r="N343" i="2" s="1"/>
  <c r="E262" i="2"/>
  <c r="N262" i="2" s="1"/>
  <c r="F262" i="2"/>
  <c r="O262" i="2" s="1"/>
  <c r="G262" i="2"/>
  <c r="P262" i="2" s="1"/>
  <c r="E224" i="2"/>
  <c r="N224" i="2" s="1"/>
  <c r="G224" i="2"/>
  <c r="P224" i="2" s="1"/>
  <c r="F224" i="2"/>
  <c r="O224" i="2" s="1"/>
  <c r="F197" i="2"/>
  <c r="O197" i="2" s="1"/>
  <c r="G197" i="2"/>
  <c r="P197" i="2" s="1"/>
  <c r="E197" i="2"/>
  <c r="N197" i="2" s="1"/>
  <c r="F331" i="2"/>
  <c r="O331" i="2" s="1"/>
  <c r="G331" i="2"/>
  <c r="P331" i="2" s="1"/>
  <c r="E331" i="2"/>
  <c r="N331" i="2" s="1"/>
  <c r="E328" i="2"/>
  <c r="N328" i="2" s="1"/>
  <c r="G328" i="2"/>
  <c r="P328" i="2" s="1"/>
  <c r="F328" i="2"/>
  <c r="O328" i="2" s="1"/>
  <c r="G284" i="2"/>
  <c r="P284" i="2" s="1"/>
  <c r="E284" i="2"/>
  <c r="N284" i="2" s="1"/>
  <c r="F284" i="2"/>
  <c r="O284" i="2" s="1"/>
  <c r="F229" i="2"/>
  <c r="O229" i="2" s="1"/>
  <c r="G229" i="2"/>
  <c r="P229" i="2" s="1"/>
  <c r="E229" i="2"/>
  <c r="N229" i="2" s="1"/>
  <c r="F303" i="2"/>
  <c r="O303" i="2" s="1"/>
  <c r="G303" i="2"/>
  <c r="P303" i="2" s="1"/>
  <c r="E303" i="2"/>
  <c r="N303" i="2" s="1"/>
  <c r="E254" i="2"/>
  <c r="N254" i="2" s="1"/>
  <c r="F254" i="2"/>
  <c r="O254" i="2" s="1"/>
  <c r="G254" i="2"/>
  <c r="P254" i="2" s="1"/>
  <c r="F240" i="2"/>
  <c r="O240" i="2" s="1"/>
  <c r="G240" i="2"/>
  <c r="P240" i="2" s="1"/>
  <c r="E240" i="2"/>
  <c r="N240" i="2" s="1"/>
  <c r="E200" i="2"/>
  <c r="N200" i="2" s="1"/>
  <c r="F200" i="2"/>
  <c r="O200" i="2" s="1"/>
  <c r="G200" i="2"/>
  <c r="P200" i="2" s="1"/>
  <c r="F335" i="2"/>
  <c r="O335" i="2" s="1"/>
  <c r="G335" i="2"/>
  <c r="P335" i="2" s="1"/>
  <c r="E335" i="2"/>
  <c r="N335" i="2" s="1"/>
  <c r="E270" i="2"/>
  <c r="N270" i="2" s="1"/>
  <c r="F270" i="2"/>
  <c r="O270" i="2" s="1"/>
  <c r="G270" i="2"/>
  <c r="P270" i="2" s="1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W598" i="4" s="1"/>
  <c r="X598" i="4" s="1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W554" i="4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W176" i="4"/>
  <c r="W71" i="4"/>
  <c r="W174" i="4"/>
  <c r="W872" i="4"/>
  <c r="W904" i="4"/>
  <c r="W136" i="4"/>
  <c r="W905" i="4"/>
  <c r="W179" i="4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W102" i="4"/>
  <c r="W92" i="4"/>
  <c r="W995" i="4"/>
  <c r="Y995" i="4" s="1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386" i="4"/>
  <c r="V359" i="4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W922" i="4"/>
  <c r="W996" i="4"/>
  <c r="Y996" i="4" s="1"/>
  <c r="W163" i="4"/>
  <c r="W916" i="4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I306" i="3"/>
  <c r="I195" i="3"/>
  <c r="I334" i="3"/>
  <c r="W18" i="4"/>
  <c r="W88" i="4"/>
  <c r="W171" i="4"/>
  <c r="W115" i="4"/>
  <c r="W80" i="4"/>
  <c r="W108" i="4"/>
  <c r="W164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V475" i="4"/>
  <c r="W475" i="4" s="1"/>
  <c r="X475" i="4" s="1"/>
  <c r="Y475" i="4" s="1"/>
  <c r="W455" i="4"/>
  <c r="X455" i="4" s="1"/>
  <c r="U646" i="4"/>
  <c r="W646" i="4" s="1"/>
  <c r="X646" i="4" s="1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AE413" i="4"/>
  <c r="V26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M652" i="4" s="1"/>
  <c r="AS652" i="4" s="1"/>
  <c r="AK652" i="4"/>
  <c r="AH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V477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Y513" i="4"/>
  <c r="AG513" i="4" s="1"/>
  <c r="W532" i="4"/>
  <c r="W787" i="4"/>
  <c r="U534" i="4"/>
  <c r="W436" i="4"/>
  <c r="V460" i="4"/>
  <c r="V462" i="4"/>
  <c r="W462" i="4" s="1"/>
  <c r="V490" i="4"/>
  <c r="W530" i="4"/>
  <c r="Y334" i="4"/>
  <c r="AI334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A671" i="4"/>
  <c r="W586" i="4"/>
  <c r="W576" i="4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V249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AP671" i="4" s="1"/>
  <c r="AV671" i="4" s="1"/>
  <c r="W711" i="4"/>
  <c r="X711" i="4" s="1"/>
  <c r="W764" i="4"/>
  <c r="X764" i="4" s="1"/>
  <c r="Y764" i="4" s="1"/>
  <c r="W786" i="4"/>
  <c r="W537" i="4"/>
  <c r="X537" i="4" s="1"/>
  <c r="Y537" i="4" s="1"/>
  <c r="W782" i="4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W604" i="4"/>
  <c r="X604" i="4" s="1"/>
  <c r="Y604" i="4" s="1"/>
  <c r="W36" i="4"/>
  <c r="X36" i="4" s="1"/>
  <c r="Y36" i="4" s="1"/>
  <c r="S185" i="4"/>
  <c r="W784" i="4"/>
  <c r="W893" i="4"/>
  <c r="S965" i="4"/>
  <c r="T925" i="4"/>
  <c r="S105" i="4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V926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72" i="4"/>
  <c r="W100" i="4"/>
  <c r="V994" i="4"/>
  <c r="W987" i="4"/>
  <c r="S949" i="4"/>
  <c r="S933" i="4"/>
  <c r="W913" i="4"/>
  <c r="W614" i="4"/>
  <c r="AD727" i="4"/>
  <c r="AG687" i="4"/>
  <c r="AH687" i="4"/>
  <c r="AD687" i="4"/>
  <c r="AH599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AF992" i="4" s="1"/>
  <c r="X752" i="4"/>
  <c r="X47" i="4"/>
  <c r="Y47" i="4" s="1"/>
  <c r="X109" i="4"/>
  <c r="Y109" i="4" s="1"/>
  <c r="X989" i="4"/>
  <c r="Y989" i="4"/>
  <c r="X941" i="4"/>
  <c r="Y941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X160" i="4"/>
  <c r="Y160" i="4" s="1"/>
  <c r="U974" i="4"/>
  <c r="V974" i="4"/>
  <c r="F575" i="3"/>
  <c r="H575" i="3"/>
  <c r="H172" i="3"/>
  <c r="F172" i="3"/>
  <c r="F521" i="3"/>
  <c r="H521" i="3"/>
  <c r="F553" i="3"/>
  <c r="H553" i="3"/>
  <c r="X888" i="4"/>
  <c r="Y888" i="4"/>
  <c r="X896" i="4"/>
  <c r="Y896" i="4"/>
  <c r="X120" i="4"/>
  <c r="Y120" i="4" s="1"/>
  <c r="X950" i="4"/>
  <c r="Y950" i="4"/>
  <c r="X861" i="4"/>
  <c r="Y954" i="4"/>
  <c r="X954" i="4"/>
  <c r="AI954" i="4" s="1"/>
  <c r="U775" i="4"/>
  <c r="V775" i="4"/>
  <c r="Y711" i="4"/>
  <c r="Z711" i="4" s="1"/>
  <c r="Y643" i="4"/>
  <c r="Z643" i="4" s="1"/>
  <c r="X812" i="4"/>
  <c r="AK812" i="4" s="1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78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AI873" i="4" s="1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9" i="4" s="1"/>
  <c r="Y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W994" i="4" s="1"/>
  <c r="X984" i="4"/>
  <c r="AI984" i="4" s="1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F727" i="4"/>
  <c r="Y916" i="4"/>
  <c r="X916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V957" i="4" s="1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AJ935" i="4" s="1"/>
  <c r="Y935" i="4"/>
  <c r="U183" i="4"/>
  <c r="V183" i="4"/>
  <c r="X179" i="4"/>
  <c r="Y179" i="4" s="1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X850" i="4"/>
  <c r="Y850" i="4" s="1"/>
  <c r="W154" i="4"/>
  <c r="W630" i="4"/>
  <c r="W650" i="4"/>
  <c r="AG888" i="4"/>
  <c r="AJ888" i="4"/>
  <c r="AF888" i="4"/>
  <c r="AK888" i="4"/>
  <c r="AI888" i="4"/>
  <c r="AH888" i="4"/>
  <c r="AK896" i="4"/>
  <c r="AH954" i="4"/>
  <c r="AG954" i="4"/>
  <c r="AJ954" i="4"/>
  <c r="U863" i="4"/>
  <c r="V863" i="4"/>
  <c r="U743" i="4"/>
  <c r="V743" i="4"/>
  <c r="AF711" i="4"/>
  <c r="AK711" i="4"/>
  <c r="AI711" i="4"/>
  <c r="AH711" i="4"/>
  <c r="AJ711" i="4"/>
  <c r="AG711" i="4"/>
  <c r="AF643" i="4"/>
  <c r="AH643" i="4"/>
  <c r="AJ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F897" i="4"/>
  <c r="AI897" i="4"/>
  <c r="AF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M776" i="4" s="1"/>
  <c r="AS776" i="4" s="1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AM116" i="4" s="1"/>
  <c r="Z116" i="4"/>
  <c r="AC116" i="4"/>
  <c r="AO116" i="4" s="1"/>
  <c r="AU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X174" i="4"/>
  <c r="X594" i="4"/>
  <c r="AD660" i="4"/>
  <c r="AE660" i="4"/>
  <c r="AC709" i="4"/>
  <c r="AE709" i="4"/>
  <c r="AD709" i="4"/>
  <c r="AP709" i="4" s="1"/>
  <c r="AV709" i="4" s="1"/>
  <c r="AB709" i="4"/>
  <c r="AA709" i="4"/>
  <c r="AM709" i="4" s="1"/>
  <c r="AS709" i="4" s="1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F759" i="4"/>
  <c r="AK759" i="4"/>
  <c r="AI759" i="4"/>
  <c r="AH759" i="4"/>
  <c r="AJ759" i="4"/>
  <c r="AG759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C112" i="4"/>
  <c r="Z112" i="4"/>
  <c r="AA112" i="4"/>
  <c r="V177" i="4"/>
  <c r="U177" i="4"/>
  <c r="X519" i="4"/>
  <c r="Z845" i="4"/>
  <c r="AD845" i="4"/>
  <c r="AB845" i="4"/>
  <c r="AN845" i="4" s="1"/>
  <c r="AT845" i="4" s="1"/>
  <c r="AC845" i="4"/>
  <c r="AE845" i="4"/>
  <c r="AA845" i="4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92" i="4"/>
  <c r="AI992" i="4"/>
  <c r="AJ989" i="4"/>
  <c r="AI989" i="4"/>
  <c r="W986" i="4"/>
  <c r="AG984" i="4"/>
  <c r="AJ984" i="4"/>
  <c r="AK984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Y879" i="4"/>
  <c r="X879" i="4"/>
  <c r="X61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72" i="4"/>
  <c r="Y872" i="4"/>
  <c r="X880" i="4"/>
  <c r="Y880" i="4"/>
  <c r="X904" i="4"/>
  <c r="Y904" i="4"/>
  <c r="X53" i="4"/>
  <c r="Y53" i="4" s="1"/>
  <c r="X136" i="4"/>
  <c r="X80" i="4"/>
  <c r="Y80" i="4" s="1"/>
  <c r="X893" i="4"/>
  <c r="Y893" i="4"/>
  <c r="U871" i="4"/>
  <c r="V871" i="4"/>
  <c r="AG727" i="4"/>
  <c r="AH727" i="4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N769" i="4" s="1"/>
  <c r="AT769" i="4" s="1"/>
  <c r="AA769" i="4"/>
  <c r="AC769" i="4"/>
  <c r="AD821" i="4"/>
  <c r="AE821" i="4"/>
  <c r="AC821" i="4"/>
  <c r="AO821" i="4" s="1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P781" i="4" s="1"/>
  <c r="AE781" i="4"/>
  <c r="AB781" i="4"/>
  <c r="AC781" i="4"/>
  <c r="AO781" i="4" s="1"/>
  <c r="AU781" i="4" s="1"/>
  <c r="AV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AP765" i="4" s="1"/>
  <c r="AV765" i="4" s="1"/>
  <c r="Z757" i="4"/>
  <c r="AA757" i="4"/>
  <c r="AE757" i="4"/>
  <c r="AD757" i="4"/>
  <c r="AP757" i="4" s="1"/>
  <c r="AV757" i="4" s="1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E648" i="4"/>
  <c r="I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C669" i="4"/>
  <c r="AH669" i="4"/>
  <c r="AF669" i="4"/>
  <c r="AK669" i="4"/>
  <c r="AG669" i="4"/>
  <c r="AO652" i="4"/>
  <c r="AU652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U301" i="4"/>
  <c r="W301" i="4" s="1"/>
  <c r="AD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F255" i="4"/>
  <c r="AI356" i="4"/>
  <c r="Y336" i="4"/>
  <c r="U351" i="4"/>
  <c r="V351" i="4"/>
  <c r="U214" i="4"/>
  <c r="V214" i="4"/>
  <c r="U304" i="4"/>
  <c r="V304" i="4"/>
  <c r="U288" i="4"/>
  <c r="V288" i="4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U407" i="4"/>
  <c r="V407" i="4"/>
  <c r="U390" i="4"/>
  <c r="V390" i="4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K406" i="2" s="1"/>
  <c r="E405" i="4"/>
  <c r="I405" i="4" s="1"/>
  <c r="L406" i="2" s="1"/>
  <c r="F405" i="4"/>
  <c r="J405" i="4" s="1"/>
  <c r="M406" i="2" s="1"/>
  <c r="G405" i="4"/>
  <c r="Z393" i="4"/>
  <c r="AB393" i="4"/>
  <c r="AD393" i="4"/>
  <c r="AA393" i="4"/>
  <c r="AC393" i="4"/>
  <c r="AO393" i="4" s="1"/>
  <c r="AU393" i="4" s="1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J445" i="4"/>
  <c r="AA445" i="4"/>
  <c r="AM445" i="4" s="1"/>
  <c r="AS445" i="4" s="1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B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X340" i="4"/>
  <c r="Y340" i="4" s="1"/>
  <c r="X326" i="4"/>
  <c r="Y326" i="4" s="1"/>
  <c r="Z322" i="4"/>
  <c r="AB322" i="4"/>
  <c r="AD322" i="4"/>
  <c r="AA322" i="4"/>
  <c r="AC322" i="4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G190" i="4"/>
  <c r="AC250" i="4"/>
  <c r="Z250" i="4"/>
  <c r="AE250" i="4"/>
  <c r="AQ250" i="4" s="1"/>
  <c r="AW250" i="4" s="1"/>
  <c r="AD250" i="4"/>
  <c r="AB250" i="4"/>
  <c r="AA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S228" i="4" s="1"/>
  <c r="AF228" i="4"/>
  <c r="AE228" i="4"/>
  <c r="AQ228" i="4" s="1"/>
  <c r="AI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86" i="4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AP241" i="4"/>
  <c r="AV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32" i="4" l="1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J599" i="4"/>
  <c r="AI599" i="4"/>
  <c r="AA413" i="4"/>
  <c r="Y835" i="4"/>
  <c r="AB413" i="4"/>
  <c r="Y842" i="4"/>
  <c r="AC413" i="4"/>
  <c r="AK413" i="4"/>
  <c r="V962" i="4"/>
  <c r="AJ350" i="4"/>
  <c r="AE350" i="4"/>
  <c r="U876" i="4"/>
  <c r="V876" i="4"/>
  <c r="W876" i="4" s="1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AJ842" i="4"/>
  <c r="AB842" i="4"/>
  <c r="Z842" i="4"/>
  <c r="Y823" i="4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G350" i="4"/>
  <c r="AH350" i="4"/>
  <c r="AN350" i="4" s="1"/>
  <c r="AT350" i="4" s="1"/>
  <c r="AE260" i="4"/>
  <c r="AD369" i="4"/>
  <c r="AA369" i="4"/>
  <c r="AE453" i="4"/>
  <c r="AH419" i="4"/>
  <c r="AL106" i="4"/>
  <c r="AR106" i="4" s="1"/>
  <c r="AH992" i="4"/>
  <c r="AQ709" i="4"/>
  <c r="AW709" i="4" s="1"/>
  <c r="AQ132" i="4"/>
  <c r="AW132" i="4" s="1"/>
  <c r="AG873" i="4"/>
  <c r="AH995" i="4"/>
  <c r="AJ812" i="4"/>
  <c r="AF935" i="4"/>
  <c r="AO599" i="4"/>
  <c r="AU599" i="4" s="1"/>
  <c r="AM910" i="4"/>
  <c r="AH842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B770" i="4" s="1"/>
  <c r="AH139" i="4"/>
  <c r="AF139" i="4"/>
  <c r="AI139" i="4"/>
  <c r="AJ139" i="4"/>
  <c r="AG139" i="4"/>
  <c r="AK139" i="4"/>
  <c r="X663" i="4"/>
  <c r="Y663" i="4"/>
  <c r="AF663" i="4" s="1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I643" i="4"/>
  <c r="AK954" i="4"/>
  <c r="AJ950" i="4"/>
  <c r="AH950" i="4"/>
  <c r="AH896" i="4"/>
  <c r="AG896" i="4"/>
  <c r="AJ941" i="4"/>
  <c r="AQ172" i="4"/>
  <c r="AW172" i="4" s="1"/>
  <c r="AJ660" i="4"/>
  <c r="V919" i="4"/>
  <c r="AL437" i="4"/>
  <c r="AR437" i="4" s="1"/>
  <c r="Z694" i="4"/>
  <c r="AI694" i="4"/>
  <c r="AF694" i="4"/>
  <c r="AD350" i="4"/>
  <c r="AP350" i="4" s="1"/>
  <c r="AV350" i="4" s="1"/>
  <c r="AF350" i="4"/>
  <c r="AL350" i="4" s="1"/>
  <c r="AR350" i="4" s="1"/>
  <c r="F350" i="4" s="1"/>
  <c r="J350" i="4" s="1"/>
  <c r="M351" i="2" s="1"/>
  <c r="AN250" i="4"/>
  <c r="AT250" i="4" s="1"/>
  <c r="AO255" i="4"/>
  <c r="AU255" i="4" s="1"/>
  <c r="W346" i="4"/>
  <c r="Z369" i="4"/>
  <c r="AL369" i="4" s="1"/>
  <c r="AR369" i="4" s="1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G643" i="4"/>
  <c r="AK643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Q413" i="4"/>
  <c r="AW413" i="4" s="1"/>
  <c r="AI959" i="4"/>
  <c r="AP660" i="4"/>
  <c r="AV660" i="4" s="1"/>
  <c r="W974" i="4"/>
  <c r="W855" i="4"/>
  <c r="W885" i="4"/>
  <c r="W988" i="4"/>
  <c r="V898" i="4"/>
  <c r="W898" i="4" s="1"/>
  <c r="AG694" i="4"/>
  <c r="W657" i="4"/>
  <c r="U962" i="4"/>
  <c r="Y946" i="4"/>
  <c r="X946" i="4"/>
  <c r="AM694" i="4"/>
  <c r="AS694" i="4" s="1"/>
  <c r="W962" i="4"/>
  <c r="AC350" i="4"/>
  <c r="AO350" i="4" s="1"/>
  <c r="AU350" i="4" s="1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W633" i="4"/>
  <c r="X579" i="4"/>
  <c r="Y579" i="4" s="1"/>
  <c r="AC579" i="4" s="1"/>
  <c r="X631" i="4"/>
  <c r="Y631" i="4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I835" i="4"/>
  <c r="AH835" i="4"/>
  <c r="AN765" i="4"/>
  <c r="AT765" i="4" s="1"/>
  <c r="AN789" i="4"/>
  <c r="AT789" i="4" s="1"/>
  <c r="AM821" i="4"/>
  <c r="AS821" i="4" s="1"/>
  <c r="Y793" i="4"/>
  <c r="AM727" i="4"/>
  <c r="AS727" i="4" s="1"/>
  <c r="AI823" i="4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AA835" i="4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G823" i="4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L351" i="2" s="1"/>
  <c r="D350" i="4"/>
  <c r="H350" i="4" s="1"/>
  <c r="K351" i="2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AK617" i="4"/>
  <c r="U966" i="4"/>
  <c r="V966" i="4"/>
  <c r="AJ358" i="4"/>
  <c r="AD333" i="4"/>
  <c r="AJ333" i="4"/>
  <c r="AB226" i="4"/>
  <c r="AN226" i="4" s="1"/>
  <c r="AT226" i="4" s="1"/>
  <c r="AQ805" i="4"/>
  <c r="AW805" i="4" s="1"/>
  <c r="W105" i="4"/>
  <c r="AI973" i="4"/>
  <c r="W21" i="4"/>
  <c r="W87" i="4"/>
  <c r="W141" i="4"/>
  <c r="W173" i="4"/>
  <c r="W967" i="4"/>
  <c r="W753" i="4"/>
  <c r="AF245" i="4"/>
  <c r="AA245" i="4"/>
  <c r="AB245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H253" i="4"/>
  <c r="AC253" i="4"/>
  <c r="AM591" i="4"/>
  <c r="AS591" i="4" s="1"/>
  <c r="E652" i="4"/>
  <c r="I652" i="4" s="1"/>
  <c r="D652" i="4"/>
  <c r="H652" i="4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D245" i="4"/>
  <c r="W590" i="4"/>
  <c r="W685" i="4"/>
  <c r="AD562" i="4"/>
  <c r="X703" i="4"/>
  <c r="Y703" i="4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L835" i="4" s="1"/>
  <c r="AR835" i="4" s="1"/>
  <c r="AB835" i="4"/>
  <c r="AN835" i="4" s="1"/>
  <c r="AT835" i="4" s="1"/>
  <c r="AJ835" i="4"/>
  <c r="AK835" i="4"/>
  <c r="AC835" i="4"/>
  <c r="AO835" i="4" s="1"/>
  <c r="AU835" i="4" s="1"/>
  <c r="AB334" i="4"/>
  <c r="AH334" i="4"/>
  <c r="Z334" i="4"/>
  <c r="AL334" i="4" s="1"/>
  <c r="AR334" i="4" s="1"/>
  <c r="E334" i="4" s="1"/>
  <c r="I334" i="4" s="1"/>
  <c r="L335" i="2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AM276" i="4" s="1"/>
  <c r="AS276" i="4" s="1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885" i="4" s="1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D365" i="4"/>
  <c r="AE365" i="4"/>
  <c r="AI365" i="4"/>
  <c r="Z365" i="4"/>
  <c r="AG365" i="4"/>
  <c r="AL270" i="4"/>
  <c r="AR270" i="4" s="1"/>
  <c r="D270" i="4" s="1"/>
  <c r="H270" i="4" s="1"/>
  <c r="K271" i="2" s="1"/>
  <c r="AJ336" i="4"/>
  <c r="AG336" i="4"/>
  <c r="AF336" i="4"/>
  <c r="AC336" i="4"/>
  <c r="AO336" i="4" s="1"/>
  <c r="AU336" i="4" s="1"/>
  <c r="AK336" i="4"/>
  <c r="AQ336" i="4" s="1"/>
  <c r="AW336" i="4" s="1"/>
  <c r="AB336" i="4"/>
  <c r="AP356" i="4"/>
  <c r="AV356" i="4" s="1"/>
  <c r="AL356" i="4"/>
  <c r="AR356" i="4" s="1"/>
  <c r="E356" i="4" s="1"/>
  <c r="I356" i="4" s="1"/>
  <c r="L357" i="2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AG956" i="4" s="1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Z40" i="4"/>
  <c r="V899" i="4"/>
  <c r="W899" i="4" s="1"/>
  <c r="AK956" i="4"/>
  <c r="AI956" i="4"/>
  <c r="AH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H885" i="4"/>
  <c r="AJ885" i="4"/>
  <c r="AF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E123" i="4"/>
  <c r="AQ123" i="4" s="1"/>
  <c r="AV123" i="4"/>
  <c r="AA123" i="4"/>
  <c r="AM123" i="4" s="1"/>
  <c r="AS123" i="4" s="1"/>
  <c r="AB123" i="4"/>
  <c r="AN123" i="4" s="1"/>
  <c r="AT123" i="4" s="1"/>
  <c r="AW123" i="4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H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H666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G505" i="4"/>
  <c r="AK505" i="4"/>
  <c r="AQ505" i="4" s="1"/>
  <c r="AW505" i="4" s="1"/>
  <c r="AJ505" i="4"/>
  <c r="AI505" i="4"/>
  <c r="Z50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N191" i="4" s="1"/>
  <c r="AT191" i="4" s="1"/>
  <c r="AH308" i="4"/>
  <c r="AD253" i="4"/>
  <c r="AK308" i="4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O191" i="4" s="1"/>
  <c r="AU191" i="4" s="1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A226" i="4"/>
  <c r="AM226" i="4" s="1"/>
  <c r="AS226" i="4" s="1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L262" i="4" s="1"/>
  <c r="AR262" i="4" s="1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AK311" i="4"/>
  <c r="AG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K350" i="2" s="1"/>
  <c r="AA252" i="4"/>
  <c r="W304" i="4"/>
  <c r="X304" i="4" s="1"/>
  <c r="W351" i="4"/>
  <c r="AH311" i="4"/>
  <c r="AJ31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L343" i="2" s="1"/>
  <c r="D342" i="4"/>
  <c r="H342" i="4" s="1"/>
  <c r="K343" i="2" s="1"/>
  <c r="G342" i="4"/>
  <c r="F342" i="4"/>
  <c r="J342" i="4" s="1"/>
  <c r="M343" i="2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M379" i="2" s="1"/>
  <c r="AK276" i="4"/>
  <c r="AB276" i="4"/>
  <c r="AD343" i="4"/>
  <c r="AK187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AN343" i="4" s="1"/>
  <c r="AT343" i="4" s="1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K419" i="2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M419" i="2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K410" i="2" s="1"/>
  <c r="E409" i="4"/>
  <c r="I409" i="4" s="1"/>
  <c r="L410" i="2" s="1"/>
  <c r="G409" i="4"/>
  <c r="F409" i="4"/>
  <c r="J409" i="4" s="1"/>
  <c r="M410" i="2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K401" i="2" s="1"/>
  <c r="G400" i="4"/>
  <c r="E400" i="4"/>
  <c r="I400" i="4" s="1"/>
  <c r="L401" i="2" s="1"/>
  <c r="F400" i="4"/>
  <c r="J400" i="4" s="1"/>
  <c r="M401" i="2" s="1"/>
  <c r="G393" i="4"/>
  <c r="F393" i="4"/>
  <c r="J393" i="4" s="1"/>
  <c r="M394" i="2" s="1"/>
  <c r="D393" i="4"/>
  <c r="H393" i="4" s="1"/>
  <c r="K394" i="2" s="1"/>
  <c r="E393" i="4"/>
  <c r="I393" i="4" s="1"/>
  <c r="L394" i="2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K430" i="2" s="1"/>
  <c r="F433" i="4"/>
  <c r="J433" i="4" s="1"/>
  <c r="M430" i="2" s="1"/>
  <c r="G433" i="4"/>
  <c r="E433" i="4"/>
  <c r="I433" i="4" s="1"/>
  <c r="L430" i="2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L442" i="2" s="1"/>
  <c r="D445" i="4"/>
  <c r="H445" i="4" s="1"/>
  <c r="K442" i="2" s="1"/>
  <c r="G445" i="4"/>
  <c r="F445" i="4"/>
  <c r="J445" i="4" s="1"/>
  <c r="M442" i="2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M399" i="2" s="1"/>
  <c r="D398" i="4"/>
  <c r="H398" i="4" s="1"/>
  <c r="K399" i="2" s="1"/>
  <c r="G398" i="4"/>
  <c r="E398" i="4"/>
  <c r="I398" i="4" s="1"/>
  <c r="L399" i="2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E413" i="4"/>
  <c r="I413" i="4" s="1"/>
  <c r="L414" i="2" s="1"/>
  <c r="D413" i="4"/>
  <c r="H413" i="4" s="1"/>
  <c r="K414" i="2" s="1"/>
  <c r="G413" i="4"/>
  <c r="F413" i="4"/>
  <c r="J413" i="4" s="1"/>
  <c r="M414" i="2" s="1"/>
  <c r="AM433" i="4"/>
  <c r="AS433" i="4" s="1"/>
  <c r="AL453" i="4"/>
  <c r="AR453" i="4" s="1"/>
  <c r="AB451" i="4"/>
  <c r="Z451" i="4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K345" i="2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87" i="4"/>
  <c r="AH187" i="4"/>
  <c r="AF187" i="4"/>
  <c r="AJ192" i="4"/>
  <c r="AE187" i="4"/>
  <c r="AD187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X205" i="4"/>
  <c r="Z192" i="4"/>
  <c r="AK192" i="4"/>
  <c r="AF192" i="4"/>
  <c r="AC192" i="4"/>
  <c r="AO192" i="4" s="1"/>
  <c r="AU192" i="4" s="1"/>
  <c r="AH193" i="4"/>
  <c r="AG213" i="4"/>
  <c r="Y189" i="4"/>
  <c r="AH189" i="4" s="1"/>
  <c r="AD203" i="4"/>
  <c r="AI213" i="4"/>
  <c r="AA213" i="4"/>
  <c r="Z213" i="4"/>
  <c r="AN338" i="4"/>
  <c r="AT338" i="4" s="1"/>
  <c r="X188" i="4"/>
  <c r="Y18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M308" i="4"/>
  <c r="AS308" i="4" s="1"/>
  <c r="AP308" i="4"/>
  <c r="AV308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K383" i="2" s="1"/>
  <c r="F382" i="4"/>
  <c r="J382" i="4" s="1"/>
  <c r="M383" i="2" s="1"/>
  <c r="G382" i="4"/>
  <c r="E382" i="4"/>
  <c r="I382" i="4" s="1"/>
  <c r="L383" i="2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M357" i="2" s="1"/>
  <c r="AF381" i="4"/>
  <c r="D369" i="4"/>
  <c r="H369" i="4" s="1"/>
  <c r="K370" i="2" s="1"/>
  <c r="E369" i="4"/>
  <c r="I369" i="4" s="1"/>
  <c r="L370" i="2" s="1"/>
  <c r="F369" i="4"/>
  <c r="J369" i="4" s="1"/>
  <c r="M370" i="2" s="1"/>
  <c r="G369" i="4"/>
  <c r="AL338" i="4"/>
  <c r="AR338" i="4" s="1"/>
  <c r="AQ338" i="4"/>
  <c r="AW338" i="4" s="1"/>
  <c r="AP228" i="4"/>
  <c r="AV228" i="4" s="1"/>
  <c r="AO228" i="4"/>
  <c r="AU228" i="4" s="1"/>
  <c r="AG222" i="4"/>
  <c r="Z330" i="4"/>
  <c r="AK330" i="4"/>
  <c r="AO358" i="4"/>
  <c r="AU358" i="4" s="1"/>
  <c r="AL358" i="4"/>
  <c r="AR358" i="4" s="1"/>
  <c r="Z355" i="4"/>
  <c r="AI355" i="4"/>
  <c r="AL190" i="4"/>
  <c r="AR190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F334" i="4"/>
  <c r="J334" i="4" s="1"/>
  <c r="M335" i="2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F250" i="4"/>
  <c r="J250" i="4" s="1"/>
  <c r="M251" i="2" s="1"/>
  <c r="E250" i="4"/>
  <c r="I250" i="4" s="1"/>
  <c r="L251" i="2" s="1"/>
  <c r="F258" i="4"/>
  <c r="J258" i="4" s="1"/>
  <c r="M259" i="2" s="1"/>
  <c r="E258" i="4"/>
  <c r="I258" i="4" s="1"/>
  <c r="L259" i="2" s="1"/>
  <c r="D258" i="4"/>
  <c r="H258" i="4" s="1"/>
  <c r="K259" i="2" s="1"/>
  <c r="G258" i="4"/>
  <c r="G322" i="4"/>
  <c r="F322" i="4"/>
  <c r="J322" i="4" s="1"/>
  <c r="M323" i="2" s="1"/>
  <c r="E322" i="4"/>
  <c r="I322" i="4" s="1"/>
  <c r="L323" i="2" s="1"/>
  <c r="D322" i="4"/>
  <c r="H322" i="4" s="1"/>
  <c r="K323" i="2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E270" i="4"/>
  <c r="I270" i="4" s="1"/>
  <c r="L271" i="2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L208" i="2" s="1"/>
  <c r="F207" i="4"/>
  <c r="J207" i="4" s="1"/>
  <c r="M208" i="2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L256" i="2" s="1"/>
  <c r="F255" i="4"/>
  <c r="J255" i="4" s="1"/>
  <c r="M256" i="2" s="1"/>
  <c r="D255" i="4"/>
  <c r="H255" i="4" s="1"/>
  <c r="K256" i="2" s="1"/>
  <c r="G255" i="4"/>
  <c r="AL191" i="4"/>
  <c r="AR191" i="4" s="1"/>
  <c r="Y266" i="4"/>
  <c r="AC266" i="4" s="1"/>
  <c r="E241" i="4"/>
  <c r="I241" i="4" s="1"/>
  <c r="L242" i="2" s="1"/>
  <c r="D241" i="4"/>
  <c r="H241" i="4" s="1"/>
  <c r="K242" i="2" s="1"/>
  <c r="G241" i="4"/>
  <c r="F241" i="4"/>
  <c r="J241" i="4" s="1"/>
  <c r="M242" i="2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M378" i="2" s="1"/>
  <c r="D377" i="4"/>
  <c r="H377" i="4" s="1"/>
  <c r="K378" i="2" s="1"/>
  <c r="E377" i="4"/>
  <c r="I377" i="4" s="1"/>
  <c r="L378" i="2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S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G43" i="4" l="1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M311" i="4"/>
  <c r="AS311" i="4" s="1"/>
  <c r="AJ10" i="4"/>
  <c r="AP10" i="4" s="1"/>
  <c r="AV10" i="4" s="1"/>
  <c r="AG44" i="4"/>
  <c r="W952" i="4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Y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AM245" i="4"/>
  <c r="AS245" i="4" s="1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M345" i="2" s="1"/>
  <c r="AJ330" i="4"/>
  <c r="AC330" i="4"/>
  <c r="Z380" i="4"/>
  <c r="AB415" i="4"/>
  <c r="AG187" i="4"/>
  <c r="AA187" i="4"/>
  <c r="AL505" i="4"/>
  <c r="AR505" i="4" s="1"/>
  <c r="AK666" i="4"/>
  <c r="AE666" i="4"/>
  <c r="AB666" i="4"/>
  <c r="AN793" i="4"/>
  <c r="AT793" i="4" s="1"/>
  <c r="AQ833" i="4"/>
  <c r="AW833" i="4" s="1"/>
  <c r="AL996" i="4"/>
  <c r="AP245" i="4"/>
  <c r="AV245" i="4" s="1"/>
  <c r="AL245" i="4"/>
  <c r="AR245" i="4" s="1"/>
  <c r="AJ876" i="4"/>
  <c r="AF876" i="4"/>
  <c r="AK876" i="4"/>
  <c r="AD835" i="4"/>
  <c r="AP835" i="4" s="1"/>
  <c r="AV835" i="4" s="1"/>
  <c r="AG835" i="4"/>
  <c r="AM835" i="4" s="1"/>
  <c r="AS835" i="4" s="1"/>
  <c r="AC842" i="4"/>
  <c r="AO842" i="4" s="1"/>
  <c r="AU842" i="4" s="1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K434" i="2" s="1"/>
  <c r="E437" i="4"/>
  <c r="I437" i="4" s="1"/>
  <c r="L434" i="2" s="1"/>
  <c r="F437" i="4"/>
  <c r="J437" i="4" s="1"/>
  <c r="M434" i="2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M271" i="2" s="1"/>
  <c r="G356" i="4"/>
  <c r="AF252" i="4"/>
  <c r="AL252" i="4" s="1"/>
  <c r="AR252" i="4" s="1"/>
  <c r="AH203" i="4"/>
  <c r="AG252" i="4"/>
  <c r="AM252" i="4" s="1"/>
  <c r="AS252" i="4" s="1"/>
  <c r="AA230" i="4"/>
  <c r="AH310" i="4"/>
  <c r="AF310" i="4"/>
  <c r="AB310" i="4"/>
  <c r="AC355" i="4"/>
  <c r="D207" i="4"/>
  <c r="H207" i="4" s="1"/>
  <c r="K208" i="2" s="1"/>
  <c r="G270" i="4"/>
  <c r="D250" i="4"/>
  <c r="H250" i="4" s="1"/>
  <c r="K251" i="2" s="1"/>
  <c r="D334" i="4"/>
  <c r="H334" i="4" s="1"/>
  <c r="K335" i="2" s="1"/>
  <c r="AA355" i="4"/>
  <c r="D356" i="4"/>
  <c r="H356" i="4" s="1"/>
  <c r="K357" i="2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187" i="4"/>
  <c r="AW187" i="4" s="1"/>
  <c r="AQ251" i="4"/>
  <c r="AW251" i="4" s="1"/>
  <c r="AC252" i="4"/>
  <c r="AK252" i="4"/>
  <c r="AI252" i="4"/>
  <c r="AE252" i="4"/>
  <c r="AA192" i="4"/>
  <c r="AF203" i="4"/>
  <c r="AL203" i="4" s="1"/>
  <c r="AR203" i="4" s="1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AP613" i="4" s="1"/>
  <c r="AV613" i="4" s="1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245" i="4"/>
  <c r="H245" i="4" s="1"/>
  <c r="K246" i="2" s="1"/>
  <c r="E245" i="4"/>
  <c r="I245" i="4" s="1"/>
  <c r="L246" i="2" s="1"/>
  <c r="G245" i="4"/>
  <c r="F245" i="4"/>
  <c r="J245" i="4" s="1"/>
  <c r="M246" i="2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I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P217" i="4" s="1"/>
  <c r="AV217" i="4" s="1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O234" i="4" s="1"/>
  <c r="AU234" i="4" s="1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O485" i="4"/>
  <c r="AU485" i="4" s="1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M440" i="2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K379" i="2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M254" i="2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D252" i="4"/>
  <c r="H252" i="4" s="1"/>
  <c r="K253" i="2" s="1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L444" i="2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C749" i="4"/>
  <c r="AE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M428" i="2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M427" i="2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N230" i="4" s="1"/>
  <c r="AT230" i="4" s="1"/>
  <c r="AC230" i="4"/>
  <c r="AB230" i="4"/>
  <c r="AE230" i="4"/>
  <c r="E344" i="4"/>
  <c r="I344" i="4" s="1"/>
  <c r="L345" i="2" s="1"/>
  <c r="AO355" i="4"/>
  <c r="AU355" i="4" s="1"/>
  <c r="E252" i="4"/>
  <c r="I252" i="4" s="1"/>
  <c r="L253" i="2" s="1"/>
  <c r="AJ222" i="4"/>
  <c r="AK222" i="4"/>
  <c r="AQ222" i="4" s="1"/>
  <c r="AW222" i="4" s="1"/>
  <c r="AI222" i="4"/>
  <c r="AE222" i="4"/>
  <c r="AC222" i="4"/>
  <c r="Z222" i="4"/>
  <c r="D365" i="4"/>
  <c r="H365" i="4" s="1"/>
  <c r="K366" i="2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L379" i="2" s="1"/>
  <c r="AP203" i="4"/>
  <c r="AV203" i="4" s="1"/>
  <c r="AM192" i="4"/>
  <c r="AS192" i="4" s="1"/>
  <c r="AL271" i="4"/>
  <c r="AR271" i="4" s="1"/>
  <c r="Y293" i="4"/>
  <c r="AH293" i="4" s="1"/>
  <c r="AL309" i="4"/>
  <c r="AR309" i="4" s="1"/>
  <c r="F309" i="4" s="1"/>
  <c r="J309" i="4" s="1"/>
  <c r="M310" i="2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L419" i="2" s="1"/>
  <c r="AN447" i="4"/>
  <c r="AT447" i="4" s="1"/>
  <c r="AG389" i="4"/>
  <c r="AQ357" i="4"/>
  <c r="AW357" i="4" s="1"/>
  <c r="AD329" i="4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M729" i="4" s="1"/>
  <c r="AS729" i="4" s="1"/>
  <c r="AD729" i="4"/>
  <c r="AP729" i="4" s="1"/>
  <c r="AV729" i="4" s="1"/>
  <c r="AC729" i="4"/>
  <c r="AE729" i="4"/>
  <c r="AB729" i="4"/>
  <c r="AR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K254" i="2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L254" i="2" s="1"/>
  <c r="AO251" i="4"/>
  <c r="AU251" i="4" s="1"/>
  <c r="AJ267" i="4"/>
  <c r="AP267" i="4" s="1"/>
  <c r="AV267" i="4" s="1"/>
  <c r="AI267" i="4"/>
  <c r="AO267" i="4" s="1"/>
  <c r="AU267" i="4" s="1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L316" i="2" s="1"/>
  <c r="AM251" i="4"/>
  <c r="AS251" i="4" s="1"/>
  <c r="AF267" i="4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P300" i="4" s="1"/>
  <c r="AV300" i="4" s="1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K291" i="2" s="1"/>
  <c r="G290" i="4"/>
  <c r="E290" i="4"/>
  <c r="I290" i="4" s="1"/>
  <c r="L291" i="2" s="1"/>
  <c r="F290" i="4"/>
  <c r="J290" i="4" s="1"/>
  <c r="M291" i="2" s="1"/>
  <c r="AJ218" i="4"/>
  <c r="AI218" i="4"/>
  <c r="AK218" i="4"/>
  <c r="AH218" i="4"/>
  <c r="AG218" i="4"/>
  <c r="AF218" i="4"/>
  <c r="E251" i="4"/>
  <c r="I251" i="4" s="1"/>
  <c r="L252" i="2" s="1"/>
  <c r="F251" i="4"/>
  <c r="J251" i="4" s="1"/>
  <c r="M252" i="2" s="1"/>
  <c r="D251" i="4"/>
  <c r="H251" i="4" s="1"/>
  <c r="K252" i="2" s="1"/>
  <c r="G251" i="4"/>
  <c r="AN252" i="4"/>
  <c r="AT252" i="4" s="1"/>
  <c r="F365" i="4"/>
  <c r="J365" i="4" s="1"/>
  <c r="M366" i="2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M350" i="2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L202" i="4" s="1"/>
  <c r="AR202" i="4" s="1"/>
  <c r="G202" i="4" s="1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L350" i="2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G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M433" i="2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G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M214" i="2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M409" i="2" s="1"/>
  <c r="G408" i="4"/>
  <c r="D408" i="4"/>
  <c r="H408" i="4" s="1"/>
  <c r="K409" i="2" s="1"/>
  <c r="E408" i="4"/>
  <c r="I408" i="4" s="1"/>
  <c r="L409" i="2" s="1"/>
  <c r="E432" i="4"/>
  <c r="I432" i="4" s="1"/>
  <c r="L429" i="2" s="1"/>
  <c r="F432" i="4"/>
  <c r="J432" i="4" s="1"/>
  <c r="M429" i="2" s="1"/>
  <c r="D432" i="4"/>
  <c r="H432" i="4" s="1"/>
  <c r="K429" i="2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K443" i="2" s="1"/>
  <c r="E446" i="4"/>
  <c r="I446" i="4" s="1"/>
  <c r="L443" i="2" s="1"/>
  <c r="G446" i="4"/>
  <c r="F446" i="4"/>
  <c r="J446" i="4" s="1"/>
  <c r="M443" i="2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K411" i="2" s="1"/>
  <c r="G410" i="4"/>
  <c r="F410" i="4"/>
  <c r="J410" i="4" s="1"/>
  <c r="M411" i="2" s="1"/>
  <c r="E410" i="4"/>
  <c r="I410" i="4" s="1"/>
  <c r="L411" i="2" s="1"/>
  <c r="E448" i="4"/>
  <c r="I448" i="4" s="1"/>
  <c r="L445" i="2" s="1"/>
  <c r="F448" i="4"/>
  <c r="J448" i="4" s="1"/>
  <c r="M445" i="2" s="1"/>
  <c r="D448" i="4"/>
  <c r="H448" i="4" s="1"/>
  <c r="K445" i="2" s="1"/>
  <c r="G448" i="4"/>
  <c r="G468" i="4"/>
  <c r="F468" i="4"/>
  <c r="J468" i="4" s="1"/>
  <c r="D468" i="4"/>
  <c r="H468" i="4" s="1"/>
  <c r="E468" i="4"/>
  <c r="I468" i="4" s="1"/>
  <c r="D387" i="4"/>
  <c r="H387" i="4" s="1"/>
  <c r="K388" i="2" s="1"/>
  <c r="E387" i="4"/>
  <c r="I387" i="4" s="1"/>
  <c r="L388" i="2" s="1"/>
  <c r="F387" i="4"/>
  <c r="J387" i="4" s="1"/>
  <c r="M388" i="2" s="1"/>
  <c r="G387" i="4"/>
  <c r="E414" i="4"/>
  <c r="I414" i="4" s="1"/>
  <c r="L415" i="2" s="1"/>
  <c r="G414" i="4"/>
  <c r="D414" i="4"/>
  <c r="H414" i="4" s="1"/>
  <c r="K415" i="2" s="1"/>
  <c r="F414" i="4"/>
  <c r="J414" i="4" s="1"/>
  <c r="M415" i="2" s="1"/>
  <c r="E386" i="4"/>
  <c r="I386" i="4" s="1"/>
  <c r="L387" i="2" s="1"/>
  <c r="AK407" i="4"/>
  <c r="AI407" i="4"/>
  <c r="AG407" i="4"/>
  <c r="AJ407" i="4"/>
  <c r="AH407" i="4"/>
  <c r="AF407" i="4"/>
  <c r="D395" i="4"/>
  <c r="H395" i="4" s="1"/>
  <c r="K396" i="2" s="1"/>
  <c r="E395" i="4"/>
  <c r="I395" i="4" s="1"/>
  <c r="L396" i="2" s="1"/>
  <c r="F395" i="4"/>
  <c r="J395" i="4" s="1"/>
  <c r="M396" i="2" s="1"/>
  <c r="G395" i="4"/>
  <c r="AF461" i="4"/>
  <c r="AH461" i="4"/>
  <c r="AK461" i="4"/>
  <c r="AJ461" i="4"/>
  <c r="AG461" i="4"/>
  <c r="AJ454" i="4"/>
  <c r="AK424" i="4"/>
  <c r="AA384" i="4"/>
  <c r="F453" i="4"/>
  <c r="J453" i="4" s="1"/>
  <c r="M450" i="2" s="1"/>
  <c r="G453" i="4"/>
  <c r="D453" i="4"/>
  <c r="H453" i="4" s="1"/>
  <c r="K450" i="2" s="1"/>
  <c r="E453" i="4"/>
  <c r="I453" i="4" s="1"/>
  <c r="L450" i="2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K420" i="2" s="1"/>
  <c r="F419" i="4"/>
  <c r="J419" i="4" s="1"/>
  <c r="M420" i="2" s="1"/>
  <c r="E419" i="4"/>
  <c r="I419" i="4" s="1"/>
  <c r="L420" i="2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K438" i="2" s="1"/>
  <c r="E441" i="4"/>
  <c r="I441" i="4" s="1"/>
  <c r="L438" i="2" s="1"/>
  <c r="F441" i="4"/>
  <c r="J441" i="4" s="1"/>
  <c r="M438" i="2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M448" i="2" s="1"/>
  <c r="D451" i="4"/>
  <c r="H451" i="4" s="1"/>
  <c r="K448" i="2" s="1"/>
  <c r="G451" i="4"/>
  <c r="E451" i="4"/>
  <c r="I451" i="4" s="1"/>
  <c r="L448" i="2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M444" i="2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M393" i="2" s="1"/>
  <c r="E392" i="4"/>
  <c r="I392" i="4" s="1"/>
  <c r="L393" i="2" s="1"/>
  <c r="D392" i="4"/>
  <c r="H392" i="4" s="1"/>
  <c r="K393" i="2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K261" i="2" s="1"/>
  <c r="F260" i="4"/>
  <c r="J260" i="4" s="1"/>
  <c r="M261" i="2" s="1"/>
  <c r="G260" i="4"/>
  <c r="E260" i="4"/>
  <c r="I260" i="4" s="1"/>
  <c r="L261" i="2" s="1"/>
  <c r="G309" i="4"/>
  <c r="AH297" i="4"/>
  <c r="AJ297" i="4"/>
  <c r="AK297" i="4"/>
  <c r="AG297" i="4"/>
  <c r="AI297" i="4"/>
  <c r="AF297" i="4"/>
  <c r="E268" i="4"/>
  <c r="I268" i="4" s="1"/>
  <c r="L269" i="2" s="1"/>
  <c r="F343" i="4"/>
  <c r="J343" i="4" s="1"/>
  <c r="M344" i="2" s="1"/>
  <c r="G343" i="4"/>
  <c r="D343" i="4"/>
  <c r="H343" i="4" s="1"/>
  <c r="K344" i="2" s="1"/>
  <c r="E343" i="4"/>
  <c r="I343" i="4" s="1"/>
  <c r="L344" i="2" s="1"/>
  <c r="E276" i="4"/>
  <c r="I276" i="4" s="1"/>
  <c r="L277" i="2" s="1"/>
  <c r="D276" i="4"/>
  <c r="H276" i="4" s="1"/>
  <c r="K277" i="2" s="1"/>
  <c r="F276" i="4"/>
  <c r="J276" i="4" s="1"/>
  <c r="M277" i="2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K319" i="2" s="1"/>
  <c r="D308" i="4"/>
  <c r="H308" i="4" s="1"/>
  <c r="K309" i="2" s="1"/>
  <c r="G308" i="4"/>
  <c r="E308" i="4"/>
  <c r="I308" i="4" s="1"/>
  <c r="L309" i="2" s="1"/>
  <c r="F308" i="4"/>
  <c r="J308" i="4" s="1"/>
  <c r="M309" i="2" s="1"/>
  <c r="D333" i="4"/>
  <c r="H333" i="4" s="1"/>
  <c r="K334" i="2" s="1"/>
  <c r="G333" i="4"/>
  <c r="F333" i="4"/>
  <c r="J333" i="4" s="1"/>
  <c r="M334" i="2" s="1"/>
  <c r="E333" i="4"/>
  <c r="I333" i="4" s="1"/>
  <c r="L334" i="2" s="1"/>
  <c r="E271" i="4"/>
  <c r="I271" i="4" s="1"/>
  <c r="L272" i="2" s="1"/>
  <c r="G271" i="4"/>
  <c r="D271" i="4"/>
  <c r="H271" i="4" s="1"/>
  <c r="K272" i="2" s="1"/>
  <c r="F271" i="4"/>
  <c r="J271" i="4" s="1"/>
  <c r="M272" i="2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H202" i="4"/>
  <c r="AN202" i="4" s="1"/>
  <c r="AT202" i="4" s="1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K214" i="2" s="1"/>
  <c r="AL192" i="4"/>
  <c r="AR192" i="4" s="1"/>
  <c r="AN193" i="4"/>
  <c r="AT193" i="4" s="1"/>
  <c r="AG193" i="4"/>
  <c r="AK193" i="4"/>
  <c r="AF193" i="4"/>
  <c r="AL193" i="4" s="1"/>
  <c r="AR193" i="4" s="1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L188" i="2" s="1"/>
  <c r="F187" i="4"/>
  <c r="J187" i="4" s="1"/>
  <c r="M188" i="2" s="1"/>
  <c r="D187" i="4"/>
  <c r="H187" i="4" s="1"/>
  <c r="K188" i="2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M342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Q299" i="4"/>
  <c r="AW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M377" i="2" s="1"/>
  <c r="E376" i="4"/>
  <c r="I376" i="4" s="1"/>
  <c r="L377" i="2" s="1"/>
  <c r="D376" i="4"/>
  <c r="H376" i="4" s="1"/>
  <c r="K377" i="2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AE196" i="4"/>
  <c r="F381" i="4"/>
  <c r="J381" i="4" s="1"/>
  <c r="M382" i="2" s="1"/>
  <c r="E381" i="4"/>
  <c r="I381" i="4" s="1"/>
  <c r="L382" i="2" s="1"/>
  <c r="D381" i="4"/>
  <c r="H381" i="4" s="1"/>
  <c r="K382" i="2" s="1"/>
  <c r="G381" i="4"/>
  <c r="AQ236" i="4"/>
  <c r="AW236" i="4" s="1"/>
  <c r="AO310" i="4"/>
  <c r="AU310" i="4" s="1"/>
  <c r="AL298" i="4"/>
  <c r="AR298" i="4" s="1"/>
  <c r="G228" i="4"/>
  <c r="D228" i="4"/>
  <c r="H228" i="4" s="1"/>
  <c r="K229" i="2" s="1"/>
  <c r="F228" i="4"/>
  <c r="J228" i="4" s="1"/>
  <c r="M229" i="2" s="1"/>
  <c r="E228" i="4"/>
  <c r="I228" i="4" s="1"/>
  <c r="L229" i="2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M337" i="2" s="1"/>
  <c r="E336" i="4"/>
  <c r="I336" i="4" s="1"/>
  <c r="L337" i="2" s="1"/>
  <c r="D336" i="4"/>
  <c r="H336" i="4" s="1"/>
  <c r="K337" i="2" s="1"/>
  <c r="D262" i="4"/>
  <c r="H262" i="4" s="1"/>
  <c r="K263" i="2" s="1"/>
  <c r="G262" i="4"/>
  <c r="F262" i="4"/>
  <c r="J262" i="4" s="1"/>
  <c r="M263" i="2" s="1"/>
  <c r="E262" i="4"/>
  <c r="I262" i="4" s="1"/>
  <c r="L263" i="2" s="1"/>
  <c r="AL355" i="4"/>
  <c r="AR355" i="4" s="1"/>
  <c r="AM222" i="4"/>
  <c r="AS222" i="4" s="1"/>
  <c r="AP222" i="4"/>
  <c r="AV222" i="4" s="1"/>
  <c r="D338" i="4"/>
  <c r="H338" i="4" s="1"/>
  <c r="K339" i="2" s="1"/>
  <c r="E338" i="4"/>
  <c r="I338" i="4" s="1"/>
  <c r="L339" i="2" s="1"/>
  <c r="G338" i="4"/>
  <c r="F338" i="4"/>
  <c r="J338" i="4" s="1"/>
  <c r="M339" i="2" s="1"/>
  <c r="AO236" i="4"/>
  <c r="AU236" i="4" s="1"/>
  <c r="AL236" i="4"/>
  <c r="AR236" i="4" s="1"/>
  <c r="AO230" i="4"/>
  <c r="AU23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K224" i="2" s="1"/>
  <c r="F223" i="4"/>
  <c r="J223" i="4" s="1"/>
  <c r="M224" i="2" s="1"/>
  <c r="E223" i="4"/>
  <c r="I223" i="4" s="1"/>
  <c r="L224" i="2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K191" i="2" s="1"/>
  <c r="F190" i="4"/>
  <c r="J190" i="4" s="1"/>
  <c r="M191" i="2" s="1"/>
  <c r="E190" i="4"/>
  <c r="I190" i="4" s="1"/>
  <c r="L191" i="2" s="1"/>
  <c r="G190" i="4"/>
  <c r="G358" i="4"/>
  <c r="F358" i="4"/>
  <c r="J358" i="4" s="1"/>
  <c r="M359" i="2" s="1"/>
  <c r="D358" i="4"/>
  <c r="H358" i="4" s="1"/>
  <c r="K359" i="2" s="1"/>
  <c r="E358" i="4"/>
  <c r="I358" i="4" s="1"/>
  <c r="L359" i="2" s="1"/>
  <c r="AM330" i="4"/>
  <c r="AS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K353" i="2" s="1"/>
  <c r="E352" i="4"/>
  <c r="I352" i="4" s="1"/>
  <c r="L353" i="2" s="1"/>
  <c r="F352" i="4"/>
  <c r="J352" i="4" s="1"/>
  <c r="M353" i="2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E10" i="4" l="1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L952" i="4" s="1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892" i="4" s="1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K444" i="2" s="1"/>
  <c r="AE444" i="4"/>
  <c r="AK438" i="4"/>
  <c r="AH438" i="4"/>
  <c r="AC438" i="4"/>
  <c r="D443" i="4"/>
  <c r="H443" i="4" s="1"/>
  <c r="K440" i="2" s="1"/>
  <c r="G447" i="4"/>
  <c r="AB438" i="4"/>
  <c r="E443" i="4"/>
  <c r="I443" i="4" s="1"/>
  <c r="L440" i="2" s="1"/>
  <c r="AO442" i="4"/>
  <c r="AU442" i="4" s="1"/>
  <c r="AG438" i="4"/>
  <c r="AA444" i="4"/>
  <c r="AA438" i="4"/>
  <c r="AD438" i="4"/>
  <c r="AJ438" i="4"/>
  <c r="AO420" i="4"/>
  <c r="AU420" i="4" s="1"/>
  <c r="D203" i="4"/>
  <c r="H203" i="4" s="1"/>
  <c r="K204" i="2" s="1"/>
  <c r="F203" i="4"/>
  <c r="J203" i="4" s="1"/>
  <c r="M204" i="2" s="1"/>
  <c r="G203" i="4"/>
  <c r="E203" i="4"/>
  <c r="I203" i="4" s="1"/>
  <c r="L204" i="2" s="1"/>
  <c r="E341" i="4"/>
  <c r="I341" i="4" s="1"/>
  <c r="L342" i="2" s="1"/>
  <c r="AN198" i="4"/>
  <c r="AT198" i="4" s="1"/>
  <c r="AQ208" i="4"/>
  <c r="AW208" i="4" s="1"/>
  <c r="F268" i="4"/>
  <c r="J268" i="4" s="1"/>
  <c r="M269" i="2" s="1"/>
  <c r="E309" i="4"/>
  <c r="I309" i="4" s="1"/>
  <c r="L310" i="2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K342" i="2" s="1"/>
  <c r="AP283" i="4"/>
  <c r="AV283" i="4" s="1"/>
  <c r="AK229" i="4"/>
  <c r="AN268" i="4"/>
  <c r="AT268" i="4" s="1"/>
  <c r="AM323" i="4"/>
  <c r="AS323" i="4" s="1"/>
  <c r="D268" i="4"/>
  <c r="H268" i="4" s="1"/>
  <c r="K269" i="2" s="1"/>
  <c r="D309" i="4"/>
  <c r="H309" i="4" s="1"/>
  <c r="K310" i="2" s="1"/>
  <c r="AM302" i="4"/>
  <c r="AS302" i="4" s="1"/>
  <c r="AP234" i="4"/>
  <c r="AV234" i="4" s="1"/>
  <c r="G252" i="4"/>
  <c r="F252" i="4"/>
  <c r="J252" i="4" s="1"/>
  <c r="M253" i="2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K387" i="2" s="1"/>
  <c r="D460" i="4"/>
  <c r="H460" i="4" s="1"/>
  <c r="D430" i="4"/>
  <c r="H430" i="4" s="1"/>
  <c r="K427" i="2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K428" i="2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M387" i="2" s="1"/>
  <c r="E460" i="4"/>
  <c r="I460" i="4" s="1"/>
  <c r="E430" i="4"/>
  <c r="I430" i="4" s="1"/>
  <c r="L427" i="2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L428" i="2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F579" i="4"/>
  <c r="J579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L214" i="2" s="1"/>
  <c r="D315" i="4"/>
  <c r="H315" i="4" s="1"/>
  <c r="K316" i="2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M319" i="2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L433" i="2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L366" i="2" s="1"/>
  <c r="G365" i="4"/>
  <c r="AQ379" i="4"/>
  <c r="AW379" i="4" s="1"/>
  <c r="AE411" i="4"/>
  <c r="AC411" i="4"/>
  <c r="AE224" i="4"/>
  <c r="AM357" i="4"/>
  <c r="AS357" i="4" s="1"/>
  <c r="F217" i="4"/>
  <c r="J217" i="4" s="1"/>
  <c r="M218" i="2" s="1"/>
  <c r="AM247" i="4"/>
  <c r="AS247" i="4" s="1"/>
  <c r="AL357" i="4"/>
  <c r="AR357" i="4" s="1"/>
  <c r="AN357" i="4"/>
  <c r="AT357" i="4" s="1"/>
  <c r="D379" i="4"/>
  <c r="H379" i="4" s="1"/>
  <c r="K380" i="2" s="1"/>
  <c r="G379" i="4"/>
  <c r="F379" i="4"/>
  <c r="J379" i="4" s="1"/>
  <c r="M380" i="2" s="1"/>
  <c r="E379" i="4"/>
  <c r="I379" i="4" s="1"/>
  <c r="L380" i="2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L413" i="2" s="1"/>
  <c r="D412" i="4"/>
  <c r="H412" i="4" s="1"/>
  <c r="K413" i="2" s="1"/>
  <c r="G412" i="4"/>
  <c r="F412" i="4"/>
  <c r="J412" i="4" s="1"/>
  <c r="M413" i="2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O619" i="4" s="1"/>
  <c r="AU619" i="4" s="1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K433" i="2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M203" i="2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K227" i="2" s="1"/>
  <c r="G226" i="4"/>
  <c r="E226" i="4"/>
  <c r="I226" i="4" s="1"/>
  <c r="L227" i="2" s="1"/>
  <c r="F226" i="4"/>
  <c r="J226" i="4" s="1"/>
  <c r="M227" i="2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L203" i="2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K209" i="2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K336" i="2" s="1"/>
  <c r="G335" i="4"/>
  <c r="E335" i="4"/>
  <c r="I335" i="4" s="1"/>
  <c r="L336" i="2" s="1"/>
  <c r="F335" i="4"/>
  <c r="J335" i="4" s="1"/>
  <c r="M336" i="2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L389" i="2" s="1"/>
  <c r="D388" i="4"/>
  <c r="H388" i="4" s="1"/>
  <c r="K389" i="2" s="1"/>
  <c r="F388" i="4"/>
  <c r="J388" i="4" s="1"/>
  <c r="M389" i="2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L425" i="2" s="1"/>
  <c r="F428" i="4"/>
  <c r="J428" i="4" s="1"/>
  <c r="M425" i="2" s="1"/>
  <c r="D428" i="4"/>
  <c r="H428" i="4" s="1"/>
  <c r="K425" i="2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L384" i="2" s="1"/>
  <c r="F383" i="4"/>
  <c r="J383" i="4" s="1"/>
  <c r="M384" i="2" s="1"/>
  <c r="D383" i="4"/>
  <c r="H383" i="4" s="1"/>
  <c r="K384" i="2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K422" i="2" s="1"/>
  <c r="E425" i="4"/>
  <c r="I425" i="4" s="1"/>
  <c r="L422" i="2" s="1"/>
  <c r="G425" i="4"/>
  <c r="F425" i="4"/>
  <c r="J425" i="4" s="1"/>
  <c r="M422" i="2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M395" i="2" s="1"/>
  <c r="E394" i="4"/>
  <c r="I394" i="4" s="1"/>
  <c r="L395" i="2" s="1"/>
  <c r="D394" i="4"/>
  <c r="H394" i="4" s="1"/>
  <c r="K395" i="2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M316" i="2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L285" i="2" s="1"/>
  <c r="F284" i="4"/>
  <c r="J284" i="4" s="1"/>
  <c r="M285" i="2" s="1"/>
  <c r="D284" i="4"/>
  <c r="H284" i="4" s="1"/>
  <c r="K285" i="2" s="1"/>
  <c r="AL291" i="4"/>
  <c r="AR291" i="4" s="1"/>
  <c r="E291" i="4" s="1"/>
  <c r="I291" i="4" s="1"/>
  <c r="L292" i="2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L319" i="2" s="1"/>
  <c r="AL188" i="4"/>
  <c r="AR188" i="4" s="1"/>
  <c r="E188" i="4" s="1"/>
  <c r="I188" i="4" s="1"/>
  <c r="L189" i="2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M303" i="2" s="1"/>
  <c r="D302" i="4"/>
  <c r="H302" i="4" s="1"/>
  <c r="K303" i="2" s="1"/>
  <c r="G302" i="4"/>
  <c r="E302" i="4"/>
  <c r="I302" i="4" s="1"/>
  <c r="L303" i="2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K225" i="2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M222" i="2" s="1"/>
  <c r="D221" i="4"/>
  <c r="H221" i="4" s="1"/>
  <c r="K222" i="2" s="1"/>
  <c r="G221" i="4"/>
  <c r="E221" i="4"/>
  <c r="I221" i="4" s="1"/>
  <c r="L222" i="2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L226" i="2" s="1"/>
  <c r="D225" i="4"/>
  <c r="H225" i="4" s="1"/>
  <c r="K226" i="2" s="1"/>
  <c r="F225" i="4"/>
  <c r="J225" i="4" s="1"/>
  <c r="M226" i="2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L326" i="2" s="1"/>
  <c r="F325" i="4"/>
  <c r="J325" i="4" s="1"/>
  <c r="M326" i="2" s="1"/>
  <c r="G325" i="4"/>
  <c r="D325" i="4"/>
  <c r="H325" i="4" s="1"/>
  <c r="K326" i="2" s="1"/>
  <c r="D368" i="4"/>
  <c r="H368" i="4" s="1"/>
  <c r="K369" i="2" s="1"/>
  <c r="G368" i="4"/>
  <c r="E368" i="4"/>
  <c r="I368" i="4" s="1"/>
  <c r="L369" i="2" s="1"/>
  <c r="F368" i="4"/>
  <c r="J368" i="4" s="1"/>
  <c r="M369" i="2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M219" i="2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L302" i="2" s="1"/>
  <c r="D301" i="4"/>
  <c r="H301" i="4" s="1"/>
  <c r="K302" i="2" s="1"/>
  <c r="F301" i="4"/>
  <c r="J301" i="4" s="1"/>
  <c r="M302" i="2" s="1"/>
  <c r="AN301" i="4"/>
  <c r="AT301" i="4" s="1"/>
  <c r="AK219" i="4"/>
  <c r="AM368" i="4"/>
  <c r="AS368" i="4" s="1"/>
  <c r="AN368" i="4"/>
  <c r="AT368" i="4" s="1"/>
  <c r="G329" i="4"/>
  <c r="D329" i="4"/>
  <c r="H329" i="4" s="1"/>
  <c r="K330" i="2" s="1"/>
  <c r="E329" i="4"/>
  <c r="I329" i="4" s="1"/>
  <c r="L330" i="2" s="1"/>
  <c r="F329" i="4"/>
  <c r="J329" i="4" s="1"/>
  <c r="M330" i="2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K219" i="2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L312" i="2" s="1"/>
  <c r="F311" i="4"/>
  <c r="J311" i="4" s="1"/>
  <c r="M312" i="2" s="1"/>
  <c r="G311" i="4"/>
  <c r="D311" i="4"/>
  <c r="H311" i="4" s="1"/>
  <c r="K312" i="2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M289" i="2" s="1"/>
  <c r="D288" i="4"/>
  <c r="H288" i="4" s="1"/>
  <c r="K289" i="2" s="1"/>
  <c r="E288" i="4"/>
  <c r="I288" i="4" s="1"/>
  <c r="L289" i="2" s="1"/>
  <c r="AF312" i="4"/>
  <c r="AI312" i="4"/>
  <c r="AH312" i="4"/>
  <c r="AP304" i="4"/>
  <c r="AV304" i="4" s="1"/>
  <c r="E267" i="4"/>
  <c r="I267" i="4" s="1"/>
  <c r="L268" i="2" s="1"/>
  <c r="D267" i="4"/>
  <c r="H267" i="4" s="1"/>
  <c r="K268" i="2" s="1"/>
  <c r="F267" i="4"/>
  <c r="J267" i="4" s="1"/>
  <c r="M268" i="2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K449" i="2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E389" i="4"/>
  <c r="I389" i="4" s="1"/>
  <c r="L390" i="2" s="1"/>
  <c r="F389" i="4"/>
  <c r="J389" i="4" s="1"/>
  <c r="M390" i="2" s="1"/>
  <c r="G389" i="4"/>
  <c r="D389" i="4"/>
  <c r="H389" i="4" s="1"/>
  <c r="K390" i="2" s="1"/>
  <c r="AP307" i="4"/>
  <c r="AV307" i="4" s="1"/>
  <c r="AQ440" i="4"/>
  <c r="AW440" i="4" s="1"/>
  <c r="F407" i="4"/>
  <c r="J407" i="4" s="1"/>
  <c r="M408" i="2" s="1"/>
  <c r="D407" i="4"/>
  <c r="H407" i="4" s="1"/>
  <c r="K408" i="2" s="1"/>
  <c r="G407" i="4"/>
  <c r="E407" i="4"/>
  <c r="I407" i="4" s="1"/>
  <c r="L408" i="2" s="1"/>
  <c r="F480" i="4"/>
  <c r="J480" i="4" s="1"/>
  <c r="D480" i="4"/>
  <c r="H480" i="4" s="1"/>
  <c r="E480" i="4"/>
  <c r="I480" i="4" s="1"/>
  <c r="G480" i="4"/>
  <c r="E452" i="4"/>
  <c r="I452" i="4" s="1"/>
  <c r="L449" i="2" s="1"/>
  <c r="G452" i="4"/>
  <c r="D438" i="4"/>
  <c r="H438" i="4" s="1"/>
  <c r="K435" i="2" s="1"/>
  <c r="G438" i="4"/>
  <c r="F438" i="4"/>
  <c r="J438" i="4" s="1"/>
  <c r="M435" i="2" s="1"/>
  <c r="E438" i="4"/>
  <c r="I438" i="4" s="1"/>
  <c r="L435" i="2" s="1"/>
  <c r="E415" i="4"/>
  <c r="I415" i="4" s="1"/>
  <c r="L416" i="2" s="1"/>
  <c r="D415" i="4"/>
  <c r="H415" i="4" s="1"/>
  <c r="K416" i="2" s="1"/>
  <c r="F415" i="4"/>
  <c r="J415" i="4" s="1"/>
  <c r="M416" i="2" s="1"/>
  <c r="G415" i="4"/>
  <c r="E401" i="4"/>
  <c r="I401" i="4" s="1"/>
  <c r="L402" i="2" s="1"/>
  <c r="D401" i="4"/>
  <c r="H401" i="4" s="1"/>
  <c r="K402" i="2" s="1"/>
  <c r="F401" i="4"/>
  <c r="J401" i="4" s="1"/>
  <c r="M402" i="2" s="1"/>
  <c r="G401" i="4"/>
  <c r="F403" i="4"/>
  <c r="J403" i="4" s="1"/>
  <c r="M404" i="2" s="1"/>
  <c r="G403" i="4"/>
  <c r="E403" i="4"/>
  <c r="I403" i="4" s="1"/>
  <c r="L404" i="2" s="1"/>
  <c r="D403" i="4"/>
  <c r="H403" i="4" s="1"/>
  <c r="K404" i="2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K381" i="2" s="1"/>
  <c r="F380" i="4"/>
  <c r="J380" i="4" s="1"/>
  <c r="M381" i="2" s="1"/>
  <c r="E380" i="4"/>
  <c r="I380" i="4" s="1"/>
  <c r="L381" i="2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M386" i="2" s="1"/>
  <c r="G385" i="4"/>
  <c r="E385" i="4"/>
  <c r="I385" i="4" s="1"/>
  <c r="L386" i="2" s="1"/>
  <c r="D385" i="4"/>
  <c r="H385" i="4" s="1"/>
  <c r="K386" i="2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L418" i="2" s="1"/>
  <c r="D417" i="4"/>
  <c r="H417" i="4" s="1"/>
  <c r="K418" i="2" s="1"/>
  <c r="F417" i="4"/>
  <c r="J417" i="4" s="1"/>
  <c r="M418" i="2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L385" i="2" s="1"/>
  <c r="F384" i="4"/>
  <c r="J384" i="4" s="1"/>
  <c r="M385" i="2" s="1"/>
  <c r="D384" i="4"/>
  <c r="H384" i="4" s="1"/>
  <c r="K385" i="2" s="1"/>
  <c r="AQ417" i="4"/>
  <c r="AW417" i="4" s="1"/>
  <c r="AN417" i="4"/>
  <c r="AT417" i="4" s="1"/>
  <c r="G442" i="4"/>
  <c r="E442" i="4"/>
  <c r="I442" i="4" s="1"/>
  <c r="L439" i="2" s="1"/>
  <c r="F442" i="4"/>
  <c r="J442" i="4" s="1"/>
  <c r="M439" i="2" s="1"/>
  <c r="D442" i="4"/>
  <c r="H442" i="4" s="1"/>
  <c r="K439" i="2" s="1"/>
  <c r="E420" i="4"/>
  <c r="I420" i="4" s="1"/>
  <c r="L421" i="2" s="1"/>
  <c r="G420" i="4"/>
  <c r="F420" i="4"/>
  <c r="J420" i="4" s="1"/>
  <c r="M421" i="2" s="1"/>
  <c r="D420" i="4"/>
  <c r="H420" i="4" s="1"/>
  <c r="K421" i="2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K321" i="2" s="1"/>
  <c r="G320" i="4"/>
  <c r="E320" i="4"/>
  <c r="I320" i="4" s="1"/>
  <c r="L321" i="2" s="1"/>
  <c r="F320" i="4"/>
  <c r="J320" i="4" s="1"/>
  <c r="M321" i="2" s="1"/>
  <c r="G280" i="4"/>
  <c r="F280" i="4"/>
  <c r="J280" i="4" s="1"/>
  <c r="M281" i="2" s="1"/>
  <c r="D280" i="4"/>
  <c r="H280" i="4" s="1"/>
  <c r="K281" i="2" s="1"/>
  <c r="E280" i="4"/>
  <c r="I280" i="4" s="1"/>
  <c r="L281" i="2" s="1"/>
  <c r="G291" i="4"/>
  <c r="E231" i="4"/>
  <c r="I231" i="4" s="1"/>
  <c r="L232" i="2" s="1"/>
  <c r="G231" i="4"/>
  <c r="F231" i="4"/>
  <c r="J231" i="4" s="1"/>
  <c r="M232" i="2" s="1"/>
  <c r="D231" i="4"/>
  <c r="H231" i="4" s="1"/>
  <c r="K232" i="2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K293" i="2" s="1"/>
  <c r="F292" i="4"/>
  <c r="J292" i="4" s="1"/>
  <c r="M293" i="2" s="1"/>
  <c r="E292" i="4"/>
  <c r="I292" i="4" s="1"/>
  <c r="L293" i="2" s="1"/>
  <c r="E321" i="4"/>
  <c r="I321" i="4" s="1"/>
  <c r="L322" i="2" s="1"/>
  <c r="F321" i="4"/>
  <c r="J321" i="4" s="1"/>
  <c r="M322" i="2" s="1"/>
  <c r="G321" i="4"/>
  <c r="D321" i="4"/>
  <c r="H321" i="4" s="1"/>
  <c r="K322" i="2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L374" i="2" s="1"/>
  <c r="G373" i="4"/>
  <c r="D373" i="4"/>
  <c r="H373" i="4" s="1"/>
  <c r="K374" i="2" s="1"/>
  <c r="F373" i="4"/>
  <c r="J373" i="4" s="1"/>
  <c r="M374" i="2" s="1"/>
  <c r="AP373" i="4"/>
  <c r="AV373" i="4" s="1"/>
  <c r="AN313" i="4"/>
  <c r="AT313" i="4" s="1"/>
  <c r="E371" i="4"/>
  <c r="I371" i="4" s="1"/>
  <c r="L372" i="2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L284" i="2" s="1"/>
  <c r="D283" i="4"/>
  <c r="H283" i="4" s="1"/>
  <c r="K284" i="2" s="1"/>
  <c r="F283" i="4"/>
  <c r="J283" i="4" s="1"/>
  <c r="M284" i="2" s="1"/>
  <c r="G283" i="4"/>
  <c r="F297" i="4"/>
  <c r="J297" i="4" s="1"/>
  <c r="M298" i="2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L317" i="2" s="1"/>
  <c r="D316" i="4"/>
  <c r="H316" i="4" s="1"/>
  <c r="K317" i="2" s="1"/>
  <c r="F316" i="4"/>
  <c r="J316" i="4" s="1"/>
  <c r="M317" i="2" s="1"/>
  <c r="G316" i="4"/>
  <c r="AM313" i="4"/>
  <c r="AS313" i="4" s="1"/>
  <c r="D313" i="4"/>
  <c r="H313" i="4" s="1"/>
  <c r="K314" i="2" s="1"/>
  <c r="E313" i="4"/>
  <c r="I313" i="4" s="1"/>
  <c r="L314" i="2" s="1"/>
  <c r="G313" i="4"/>
  <c r="F313" i="4"/>
  <c r="J313" i="4" s="1"/>
  <c r="M314" i="2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K203" i="2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M286" i="2" s="1"/>
  <c r="D285" i="4"/>
  <c r="H285" i="4" s="1"/>
  <c r="K286" i="2" s="1"/>
  <c r="G285" i="4"/>
  <c r="E285" i="4"/>
  <c r="I285" i="4" s="1"/>
  <c r="L286" i="2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M209" i="2" s="1"/>
  <c r="D293" i="4"/>
  <c r="H293" i="4" s="1"/>
  <c r="K294" i="2" s="1"/>
  <c r="G293" i="4"/>
  <c r="F293" i="4"/>
  <c r="J293" i="4" s="1"/>
  <c r="M294" i="2" s="1"/>
  <c r="E293" i="4"/>
  <c r="I293" i="4" s="1"/>
  <c r="L294" i="2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K360" i="2" s="1"/>
  <c r="E359" i="4"/>
  <c r="I359" i="4" s="1"/>
  <c r="L360" i="2" s="1"/>
  <c r="F359" i="4"/>
  <c r="J359" i="4" s="1"/>
  <c r="M360" i="2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M210" i="2" s="1"/>
  <c r="E209" i="4"/>
  <c r="I209" i="4" s="1"/>
  <c r="L210" i="2" s="1"/>
  <c r="G209" i="4"/>
  <c r="D209" i="4"/>
  <c r="H209" i="4" s="1"/>
  <c r="K210" i="2" s="1"/>
  <c r="F206" i="4"/>
  <c r="J206" i="4" s="1"/>
  <c r="M207" i="2" s="1"/>
  <c r="D206" i="4"/>
  <c r="H206" i="4" s="1"/>
  <c r="K207" i="2" s="1"/>
  <c r="E206" i="4"/>
  <c r="I206" i="4" s="1"/>
  <c r="L207" i="2" s="1"/>
  <c r="G206" i="4"/>
  <c r="G198" i="4"/>
  <c r="E198" i="4"/>
  <c r="I198" i="4" s="1"/>
  <c r="L199" i="2" s="1"/>
  <c r="D198" i="4"/>
  <c r="H198" i="4" s="1"/>
  <c r="K199" i="2" s="1"/>
  <c r="F198" i="4"/>
  <c r="J198" i="4" s="1"/>
  <c r="M199" i="2" s="1"/>
  <c r="E193" i="4"/>
  <c r="I193" i="4" s="1"/>
  <c r="L194" i="2" s="1"/>
  <c r="D193" i="4"/>
  <c r="H193" i="4" s="1"/>
  <c r="K194" i="2" s="1"/>
  <c r="G193" i="4"/>
  <c r="F193" i="4"/>
  <c r="J193" i="4" s="1"/>
  <c r="M194" i="2" s="1"/>
  <c r="AL199" i="4"/>
  <c r="AR199" i="4" s="1"/>
  <c r="AQ215" i="4"/>
  <c r="AW215" i="4" s="1"/>
  <c r="D215" i="4"/>
  <c r="H215" i="4" s="1"/>
  <c r="K216" i="2" s="1"/>
  <c r="D189" i="4"/>
  <c r="H189" i="4" s="1"/>
  <c r="K190" i="2" s="1"/>
  <c r="F189" i="4"/>
  <c r="J189" i="4" s="1"/>
  <c r="M190" i="2" s="1"/>
  <c r="E189" i="4"/>
  <c r="I189" i="4" s="1"/>
  <c r="L190" i="2" s="1"/>
  <c r="G189" i="4"/>
  <c r="AN195" i="4"/>
  <c r="AT195" i="4" s="1"/>
  <c r="AO195" i="4"/>
  <c r="AU195" i="4" s="1"/>
  <c r="E201" i="4"/>
  <c r="I201" i="4" s="1"/>
  <c r="L202" i="2" s="1"/>
  <c r="F201" i="4"/>
  <c r="J201" i="4" s="1"/>
  <c r="M202" i="2" s="1"/>
  <c r="D201" i="4"/>
  <c r="H201" i="4" s="1"/>
  <c r="K202" i="2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L367" i="2" s="1"/>
  <c r="D366" i="4"/>
  <c r="H366" i="4" s="1"/>
  <c r="K367" i="2" s="1"/>
  <c r="G366" i="4"/>
  <c r="F366" i="4"/>
  <c r="J366" i="4" s="1"/>
  <c r="M367" i="2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D188" i="4"/>
  <c r="H188" i="4" s="1"/>
  <c r="K189" i="2" s="1"/>
  <c r="AL347" i="4"/>
  <c r="AR347" i="4" s="1"/>
  <c r="AN347" i="4"/>
  <c r="AT347" i="4" s="1"/>
  <c r="AM347" i="4"/>
  <c r="AS347" i="4" s="1"/>
  <c r="G323" i="4"/>
  <c r="D323" i="4"/>
  <c r="H323" i="4" s="1"/>
  <c r="K324" i="2" s="1"/>
  <c r="F323" i="4"/>
  <c r="J323" i="4" s="1"/>
  <c r="M324" i="2" s="1"/>
  <c r="E323" i="4"/>
  <c r="I323" i="4" s="1"/>
  <c r="L324" i="2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L301" i="2" s="1"/>
  <c r="D300" i="4"/>
  <c r="H300" i="4" s="1"/>
  <c r="K301" i="2" s="1"/>
  <c r="F300" i="4"/>
  <c r="J300" i="4" s="1"/>
  <c r="M301" i="2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K325" i="2" s="1"/>
  <c r="F324" i="4"/>
  <c r="J324" i="4" s="1"/>
  <c r="M325" i="2" s="1"/>
  <c r="E324" i="4"/>
  <c r="I324" i="4" s="1"/>
  <c r="L325" i="2" s="1"/>
  <c r="G324" i="4"/>
  <c r="AC240" i="4"/>
  <c r="D222" i="4"/>
  <c r="H222" i="4" s="1"/>
  <c r="K223" i="2" s="1"/>
  <c r="F222" i="4"/>
  <c r="J222" i="4" s="1"/>
  <c r="M223" i="2" s="1"/>
  <c r="E222" i="4"/>
  <c r="I222" i="4" s="1"/>
  <c r="L223" i="2" s="1"/>
  <c r="G222" i="4"/>
  <c r="G348" i="4"/>
  <c r="F348" i="4"/>
  <c r="J348" i="4" s="1"/>
  <c r="M349" i="2" s="1"/>
  <c r="E348" i="4"/>
  <c r="I348" i="4" s="1"/>
  <c r="L349" i="2" s="1"/>
  <c r="D348" i="4"/>
  <c r="H348" i="4" s="1"/>
  <c r="K349" i="2" s="1"/>
  <c r="G306" i="4"/>
  <c r="F306" i="4"/>
  <c r="J306" i="4" s="1"/>
  <c r="M307" i="2" s="1"/>
  <c r="D306" i="4"/>
  <c r="H306" i="4" s="1"/>
  <c r="K307" i="2" s="1"/>
  <c r="E306" i="4"/>
  <c r="I306" i="4" s="1"/>
  <c r="L307" i="2" s="1"/>
  <c r="D282" i="4"/>
  <c r="H282" i="4" s="1"/>
  <c r="K283" i="2" s="1"/>
  <c r="F282" i="4"/>
  <c r="J282" i="4" s="1"/>
  <c r="M283" i="2" s="1"/>
  <c r="E282" i="4"/>
  <c r="I282" i="4" s="1"/>
  <c r="L283" i="2" s="1"/>
  <c r="G282" i="4"/>
  <c r="E314" i="4"/>
  <c r="I314" i="4" s="1"/>
  <c r="L315" i="2" s="1"/>
  <c r="F314" i="4"/>
  <c r="J314" i="4" s="1"/>
  <c r="M315" i="2" s="1"/>
  <c r="D314" i="4"/>
  <c r="H314" i="4" s="1"/>
  <c r="K315" i="2" s="1"/>
  <c r="G314" i="4"/>
  <c r="AL266" i="4"/>
  <c r="AR266" i="4" s="1"/>
  <c r="D310" i="4"/>
  <c r="H310" i="4" s="1"/>
  <c r="K311" i="2" s="1"/>
  <c r="F310" i="4"/>
  <c r="J310" i="4" s="1"/>
  <c r="M311" i="2" s="1"/>
  <c r="G310" i="4"/>
  <c r="E310" i="4"/>
  <c r="I310" i="4" s="1"/>
  <c r="L311" i="2" s="1"/>
  <c r="D236" i="4"/>
  <c r="H236" i="4" s="1"/>
  <c r="K237" i="2" s="1"/>
  <c r="F236" i="4"/>
  <c r="J236" i="4" s="1"/>
  <c r="M237" i="2" s="1"/>
  <c r="G236" i="4"/>
  <c r="E236" i="4"/>
  <c r="I236" i="4" s="1"/>
  <c r="L237" i="2" s="1"/>
  <c r="F274" i="4"/>
  <c r="J274" i="4" s="1"/>
  <c r="M275" i="2" s="1"/>
  <c r="G274" i="4"/>
  <c r="D274" i="4"/>
  <c r="H274" i="4" s="1"/>
  <c r="K275" i="2" s="1"/>
  <c r="E274" i="4"/>
  <c r="I274" i="4" s="1"/>
  <c r="L275" i="2" s="1"/>
  <c r="D244" i="4"/>
  <c r="H244" i="4" s="1"/>
  <c r="K245" i="2" s="1"/>
  <c r="E244" i="4"/>
  <c r="I244" i="4" s="1"/>
  <c r="L245" i="2" s="1"/>
  <c r="F244" i="4"/>
  <c r="J244" i="4" s="1"/>
  <c r="M245" i="2" s="1"/>
  <c r="G244" i="4"/>
  <c r="D340" i="4"/>
  <c r="H340" i="4" s="1"/>
  <c r="K341" i="2" s="1"/>
  <c r="G340" i="4"/>
  <c r="F340" i="4"/>
  <c r="J340" i="4" s="1"/>
  <c r="M341" i="2" s="1"/>
  <c r="E340" i="4"/>
  <c r="I340" i="4" s="1"/>
  <c r="L341" i="2" s="1"/>
  <c r="G294" i="4"/>
  <c r="F294" i="4"/>
  <c r="J294" i="4" s="1"/>
  <c r="M295" i="2" s="1"/>
  <c r="E294" i="4"/>
  <c r="I294" i="4" s="1"/>
  <c r="L295" i="2" s="1"/>
  <c r="D294" i="4"/>
  <c r="H294" i="4" s="1"/>
  <c r="K295" i="2" s="1"/>
  <c r="D355" i="4"/>
  <c r="H355" i="4" s="1"/>
  <c r="K356" i="2" s="1"/>
  <c r="F355" i="4"/>
  <c r="J355" i="4" s="1"/>
  <c r="M356" i="2" s="1"/>
  <c r="G355" i="4"/>
  <c r="E355" i="4"/>
  <c r="I355" i="4" s="1"/>
  <c r="L356" i="2" s="1"/>
  <c r="G326" i="4"/>
  <c r="F326" i="4"/>
  <c r="J326" i="4" s="1"/>
  <c r="M327" i="2" s="1"/>
  <c r="E326" i="4"/>
  <c r="I326" i="4" s="1"/>
  <c r="L327" i="2" s="1"/>
  <c r="D326" i="4"/>
  <c r="H326" i="4" s="1"/>
  <c r="K327" i="2" s="1"/>
  <c r="F278" i="4"/>
  <c r="J278" i="4" s="1"/>
  <c r="M279" i="2" s="1"/>
  <c r="E278" i="4"/>
  <c r="I278" i="4" s="1"/>
  <c r="L279" i="2" s="1"/>
  <c r="G278" i="4"/>
  <c r="D278" i="4"/>
  <c r="H278" i="4" s="1"/>
  <c r="K279" i="2" s="1"/>
  <c r="F298" i="4"/>
  <c r="J298" i="4" s="1"/>
  <c r="M299" i="2" s="1"/>
  <c r="E298" i="4"/>
  <c r="I298" i="4" s="1"/>
  <c r="L299" i="2" s="1"/>
  <c r="D298" i="4"/>
  <c r="H298" i="4" s="1"/>
  <c r="K299" i="2" s="1"/>
  <c r="G298" i="4"/>
  <c r="E230" i="4"/>
  <c r="I230" i="4" s="1"/>
  <c r="L231" i="2" s="1"/>
  <c r="F230" i="4"/>
  <c r="J230" i="4" s="1"/>
  <c r="M231" i="2" s="1"/>
  <c r="D230" i="4"/>
  <c r="H230" i="4" s="1"/>
  <c r="K231" i="2" s="1"/>
  <c r="G230" i="4"/>
  <c r="D330" i="4"/>
  <c r="H330" i="4" s="1"/>
  <c r="K331" i="2" s="1"/>
  <c r="F330" i="4"/>
  <c r="J330" i="4" s="1"/>
  <c r="M331" i="2" s="1"/>
  <c r="E330" i="4"/>
  <c r="I330" i="4" s="1"/>
  <c r="L331" i="2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O892" i="4" l="1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K218" i="2" s="1"/>
  <c r="E217" i="4"/>
  <c r="I217" i="4" s="1"/>
  <c r="L218" i="2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M296" i="2" s="1"/>
  <c r="G295" i="4"/>
  <c r="D295" i="4"/>
  <c r="H295" i="4" s="1"/>
  <c r="K296" i="2" s="1"/>
  <c r="E295" i="4"/>
  <c r="I295" i="4" s="1"/>
  <c r="L296" i="2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L235" i="2" s="1"/>
  <c r="F234" i="4"/>
  <c r="J234" i="4" s="1"/>
  <c r="M235" i="2" s="1"/>
  <c r="D234" i="4"/>
  <c r="H234" i="4" s="1"/>
  <c r="K235" i="2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L219" i="2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L287" i="2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K211" i="2" s="1"/>
  <c r="E210" i="4"/>
  <c r="I210" i="4" s="1"/>
  <c r="L211" i="2" s="1"/>
  <c r="F210" i="4"/>
  <c r="J210" i="4" s="1"/>
  <c r="M211" i="2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M358" i="2" s="1"/>
  <c r="G357" i="4"/>
  <c r="D357" i="4"/>
  <c r="H357" i="4" s="1"/>
  <c r="K358" i="2" s="1"/>
  <c r="E357" i="4"/>
  <c r="I357" i="4" s="1"/>
  <c r="L358" i="2" s="1"/>
  <c r="AN327" i="4"/>
  <c r="AT327" i="4" s="1"/>
  <c r="F452" i="4"/>
  <c r="J452" i="4" s="1"/>
  <c r="M449" i="2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L248" i="2" s="1"/>
  <c r="G247" i="4"/>
  <c r="D247" i="4"/>
  <c r="H247" i="4" s="1"/>
  <c r="K248" i="2" s="1"/>
  <c r="F247" i="4"/>
  <c r="J247" i="4" s="1"/>
  <c r="M248" i="2" s="1"/>
  <c r="AL574" i="4"/>
  <c r="AR574" i="4" s="1"/>
  <c r="D574" i="4" s="1"/>
  <c r="H574" i="4" s="1"/>
  <c r="E411" i="4"/>
  <c r="I411" i="4" s="1"/>
  <c r="L412" i="2" s="1"/>
  <c r="F411" i="4"/>
  <c r="J411" i="4" s="1"/>
  <c r="M412" i="2" s="1"/>
  <c r="G411" i="4"/>
  <c r="D411" i="4"/>
  <c r="H411" i="4" s="1"/>
  <c r="K412" i="2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AO852" i="4"/>
  <c r="AU852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L298" i="2" s="1"/>
  <c r="F371" i="4"/>
  <c r="J371" i="4" s="1"/>
  <c r="M372" i="2" s="1"/>
  <c r="F291" i="4"/>
  <c r="J291" i="4" s="1"/>
  <c r="M292" i="2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M189" i="2" s="1"/>
  <c r="E208" i="4"/>
  <c r="I208" i="4" s="1"/>
  <c r="L209" i="2" s="1"/>
  <c r="D297" i="4"/>
  <c r="H297" i="4" s="1"/>
  <c r="K298" i="2" s="1"/>
  <c r="D371" i="4"/>
  <c r="H371" i="4" s="1"/>
  <c r="K372" i="2" s="1"/>
  <c r="D291" i="4"/>
  <c r="H291" i="4" s="1"/>
  <c r="K292" i="2" s="1"/>
  <c r="AM214" i="4"/>
  <c r="AS214" i="4" s="1"/>
  <c r="AF256" i="4"/>
  <c r="AO272" i="4"/>
  <c r="AU272" i="4" s="1"/>
  <c r="AH256" i="4"/>
  <c r="AI256" i="4"/>
  <c r="AO256" i="4" s="1"/>
  <c r="AU256" i="4" s="1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M300" i="2" s="1"/>
  <c r="G299" i="4"/>
  <c r="D299" i="4"/>
  <c r="H299" i="4" s="1"/>
  <c r="K300" i="2" s="1"/>
  <c r="E299" i="4"/>
  <c r="I299" i="4" s="1"/>
  <c r="L300" i="2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K432" i="2" s="1"/>
  <c r="G435" i="4"/>
  <c r="E435" i="4"/>
  <c r="I435" i="4" s="1"/>
  <c r="L432" i="2" s="1"/>
  <c r="F435" i="4"/>
  <c r="J435" i="4" s="1"/>
  <c r="M432" i="2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L318" i="2" s="1"/>
  <c r="D317" i="4"/>
  <c r="H317" i="4" s="1"/>
  <c r="K318" i="2" s="1"/>
  <c r="F317" i="4"/>
  <c r="J317" i="4" s="1"/>
  <c r="M318" i="2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K287" i="2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M338" i="2" s="1"/>
  <c r="G337" i="4"/>
  <c r="E337" i="4"/>
  <c r="I337" i="4" s="1"/>
  <c r="L338" i="2" s="1"/>
  <c r="D337" i="4"/>
  <c r="H337" i="4" s="1"/>
  <c r="K338" i="2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K407" i="2" s="1"/>
  <c r="G406" i="4"/>
  <c r="F406" i="4"/>
  <c r="J406" i="4" s="1"/>
  <c r="M407" i="2" s="1"/>
  <c r="E406" i="4"/>
  <c r="I406" i="4" s="1"/>
  <c r="L407" i="2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M441" i="2" s="1"/>
  <c r="D444" i="4"/>
  <c r="H444" i="4" s="1"/>
  <c r="K441" i="2" s="1"/>
  <c r="AM498" i="4"/>
  <c r="AS498" i="4" s="1"/>
  <c r="AM397" i="4"/>
  <c r="AS397" i="4" s="1"/>
  <c r="E444" i="4"/>
  <c r="I444" i="4" s="1"/>
  <c r="L441" i="2" s="1"/>
  <c r="AL372" i="4"/>
  <c r="AR372" i="4" s="1"/>
  <c r="AQ493" i="4"/>
  <c r="AW493" i="4" s="1"/>
  <c r="G416" i="4"/>
  <c r="F416" i="4"/>
  <c r="J416" i="4" s="1"/>
  <c r="M417" i="2" s="1"/>
  <c r="D416" i="4"/>
  <c r="H416" i="4" s="1"/>
  <c r="K417" i="2" s="1"/>
  <c r="E416" i="4"/>
  <c r="I416" i="4" s="1"/>
  <c r="L417" i="2" s="1"/>
  <c r="G427" i="4"/>
  <c r="F427" i="4"/>
  <c r="J427" i="4" s="1"/>
  <c r="M424" i="2" s="1"/>
  <c r="D427" i="4"/>
  <c r="H427" i="4" s="1"/>
  <c r="K424" i="2" s="1"/>
  <c r="E427" i="4"/>
  <c r="I427" i="4" s="1"/>
  <c r="L424" i="2" s="1"/>
  <c r="AP370" i="4"/>
  <c r="AV370" i="4" s="1"/>
  <c r="D439" i="4"/>
  <c r="H439" i="4" s="1"/>
  <c r="K436" i="2" s="1"/>
  <c r="G439" i="4"/>
  <c r="F439" i="4"/>
  <c r="J439" i="4" s="1"/>
  <c r="M436" i="2" s="1"/>
  <c r="E439" i="4"/>
  <c r="I439" i="4" s="1"/>
  <c r="L436" i="2" s="1"/>
  <c r="G426" i="4"/>
  <c r="F426" i="4"/>
  <c r="J426" i="4" s="1"/>
  <c r="M423" i="2" s="1"/>
  <c r="E426" i="4"/>
  <c r="I426" i="4" s="1"/>
  <c r="L423" i="2" s="1"/>
  <c r="D426" i="4"/>
  <c r="H426" i="4" s="1"/>
  <c r="K423" i="2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L225" i="2" s="1"/>
  <c r="F224" i="4"/>
  <c r="J224" i="4" s="1"/>
  <c r="M225" i="2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K247" i="2" s="1"/>
  <c r="G246" i="4"/>
  <c r="F246" i="4"/>
  <c r="J246" i="4" s="1"/>
  <c r="M247" i="2" s="1"/>
  <c r="E246" i="4"/>
  <c r="I246" i="4" s="1"/>
  <c r="L247" i="2" s="1"/>
  <c r="AQ238" i="4"/>
  <c r="AW238" i="4" s="1"/>
  <c r="G242" i="4"/>
  <c r="E242" i="4"/>
  <c r="I242" i="4" s="1"/>
  <c r="L243" i="2" s="1"/>
  <c r="D242" i="4"/>
  <c r="H242" i="4" s="1"/>
  <c r="K243" i="2" s="1"/>
  <c r="F242" i="4"/>
  <c r="J242" i="4" s="1"/>
  <c r="M243" i="2" s="1"/>
  <c r="AO259" i="4"/>
  <c r="AU259" i="4" s="1"/>
  <c r="AN259" i="4"/>
  <c r="AT259" i="4" s="1"/>
  <c r="AO261" i="4"/>
  <c r="AU261" i="4" s="1"/>
  <c r="G238" i="4"/>
  <c r="F238" i="4"/>
  <c r="J238" i="4" s="1"/>
  <c r="M239" i="2" s="1"/>
  <c r="D238" i="4"/>
  <c r="H238" i="4" s="1"/>
  <c r="K239" i="2" s="1"/>
  <c r="E238" i="4"/>
  <c r="I238" i="4" s="1"/>
  <c r="L239" i="2" s="1"/>
  <c r="G259" i="4"/>
  <c r="D259" i="4"/>
  <c r="H259" i="4" s="1"/>
  <c r="K260" i="2" s="1"/>
  <c r="E259" i="4"/>
  <c r="I259" i="4" s="1"/>
  <c r="L260" i="2" s="1"/>
  <c r="F259" i="4"/>
  <c r="J259" i="4" s="1"/>
  <c r="M260" i="2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L230" i="2" s="1"/>
  <c r="F229" i="4"/>
  <c r="J229" i="4" s="1"/>
  <c r="M230" i="2" s="1"/>
  <c r="G229" i="4"/>
  <c r="D229" i="4"/>
  <c r="H229" i="4" s="1"/>
  <c r="K230" i="2" s="1"/>
  <c r="F345" i="4"/>
  <c r="J345" i="4" s="1"/>
  <c r="M346" i="2" s="1"/>
  <c r="G345" i="4"/>
  <c r="D345" i="4"/>
  <c r="H345" i="4" s="1"/>
  <c r="K346" i="2" s="1"/>
  <c r="E345" i="4"/>
  <c r="I345" i="4" s="1"/>
  <c r="L346" i="2" s="1"/>
  <c r="G275" i="4"/>
  <c r="D275" i="4"/>
  <c r="H275" i="4" s="1"/>
  <c r="K276" i="2" s="1"/>
  <c r="F275" i="4"/>
  <c r="J275" i="4" s="1"/>
  <c r="M276" i="2" s="1"/>
  <c r="E275" i="4"/>
  <c r="I275" i="4" s="1"/>
  <c r="L276" i="2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K304" i="2" s="1"/>
  <c r="E303" i="4"/>
  <c r="I303" i="4" s="1"/>
  <c r="L304" i="2" s="1"/>
  <c r="F303" i="4"/>
  <c r="J303" i="4" s="1"/>
  <c r="M304" i="2" s="1"/>
  <c r="AN351" i="4"/>
  <c r="AT351" i="4" s="1"/>
  <c r="E273" i="4"/>
  <c r="I273" i="4" s="1"/>
  <c r="L274" i="2" s="1"/>
  <c r="F273" i="4"/>
  <c r="J273" i="4" s="1"/>
  <c r="M274" i="2" s="1"/>
  <c r="G273" i="4"/>
  <c r="D273" i="4"/>
  <c r="H273" i="4" s="1"/>
  <c r="K274" i="2" s="1"/>
  <c r="AO312" i="4"/>
  <c r="AU312" i="4" s="1"/>
  <c r="G269" i="4"/>
  <c r="F269" i="4"/>
  <c r="J269" i="4" s="1"/>
  <c r="M270" i="2" s="1"/>
  <c r="E269" i="4"/>
  <c r="I269" i="4" s="1"/>
  <c r="L270" i="2" s="1"/>
  <c r="D269" i="4"/>
  <c r="H269" i="4" s="1"/>
  <c r="K270" i="2" s="1"/>
  <c r="AO353" i="4"/>
  <c r="AU353" i="4" s="1"/>
  <c r="F215" i="4"/>
  <c r="J215" i="4" s="1"/>
  <c r="M216" i="2" s="1"/>
  <c r="D195" i="4"/>
  <c r="H195" i="4" s="1"/>
  <c r="K196" i="2" s="1"/>
  <c r="G307" i="4"/>
  <c r="F307" i="4"/>
  <c r="J307" i="4" s="1"/>
  <c r="M308" i="2" s="1"/>
  <c r="E307" i="4"/>
  <c r="I307" i="4" s="1"/>
  <c r="L308" i="2" s="1"/>
  <c r="D307" i="4"/>
  <c r="H307" i="4" s="1"/>
  <c r="K308" i="2" s="1"/>
  <c r="AO351" i="4"/>
  <c r="AU351" i="4" s="1"/>
  <c r="AP351" i="4"/>
  <c r="AV351" i="4" s="1"/>
  <c r="AP312" i="4"/>
  <c r="AV312" i="4" s="1"/>
  <c r="AO214" i="4"/>
  <c r="AU214" i="4" s="1"/>
  <c r="E215" i="4"/>
  <c r="I215" i="4" s="1"/>
  <c r="L216" i="2" s="1"/>
  <c r="AM305" i="4"/>
  <c r="AS305" i="4" s="1"/>
  <c r="AL305" i="4"/>
  <c r="AR305" i="4" s="1"/>
  <c r="G305" i="4" s="1"/>
  <c r="E304" i="4"/>
  <c r="I304" i="4" s="1"/>
  <c r="L305" i="2" s="1"/>
  <c r="D304" i="4"/>
  <c r="H304" i="4" s="1"/>
  <c r="K305" i="2" s="1"/>
  <c r="F304" i="4"/>
  <c r="J304" i="4" s="1"/>
  <c r="M305" i="2" s="1"/>
  <c r="G304" i="4"/>
  <c r="AN275" i="4"/>
  <c r="AT275" i="4" s="1"/>
  <c r="AN288" i="4"/>
  <c r="AT288" i="4" s="1"/>
  <c r="D296" i="4"/>
  <c r="H296" i="4" s="1"/>
  <c r="K297" i="2" s="1"/>
  <c r="E296" i="4"/>
  <c r="I296" i="4" s="1"/>
  <c r="L297" i="2" s="1"/>
  <c r="G296" i="4"/>
  <c r="F296" i="4"/>
  <c r="J296" i="4" s="1"/>
  <c r="M297" i="2" s="1"/>
  <c r="AQ205" i="4"/>
  <c r="AW205" i="4" s="1"/>
  <c r="AO197" i="4"/>
  <c r="AU197" i="4" s="1"/>
  <c r="AN248" i="4"/>
  <c r="AT248" i="4" s="1"/>
  <c r="D391" i="4"/>
  <c r="H391" i="4" s="1"/>
  <c r="K392" i="2" s="1"/>
  <c r="G391" i="4"/>
  <c r="E391" i="4"/>
  <c r="I391" i="4" s="1"/>
  <c r="L392" i="2" s="1"/>
  <c r="F391" i="4"/>
  <c r="J391" i="4" s="1"/>
  <c r="M392" i="2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K206" i="2" s="1"/>
  <c r="AF287" i="4"/>
  <c r="AN402" i="4"/>
  <c r="AT402" i="4" s="1"/>
  <c r="AO397" i="4"/>
  <c r="AU397" i="4" s="1"/>
  <c r="F370" i="4"/>
  <c r="J370" i="4" s="1"/>
  <c r="M371" i="2" s="1"/>
  <c r="G370" i="4"/>
  <c r="D370" i="4"/>
  <c r="H370" i="4" s="1"/>
  <c r="K371" i="2" s="1"/>
  <c r="E370" i="4"/>
  <c r="I370" i="4" s="1"/>
  <c r="L371" i="2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L240" i="2" s="1"/>
  <c r="D239" i="4"/>
  <c r="H239" i="4" s="1"/>
  <c r="K240" i="2" s="1"/>
  <c r="F239" i="4"/>
  <c r="J239" i="4" s="1"/>
  <c r="M240" i="2" s="1"/>
  <c r="AO305" i="4"/>
  <c r="AU305" i="4" s="1"/>
  <c r="F227" i="4"/>
  <c r="J227" i="4" s="1"/>
  <c r="M228" i="2" s="1"/>
  <c r="G227" i="4"/>
  <c r="E227" i="4"/>
  <c r="I227" i="4" s="1"/>
  <c r="L228" i="2" s="1"/>
  <c r="D227" i="4"/>
  <c r="H227" i="4" s="1"/>
  <c r="K228" i="2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M233" i="2" s="1"/>
  <c r="D232" i="4"/>
  <c r="H232" i="4" s="1"/>
  <c r="K233" i="2" s="1"/>
  <c r="G232" i="4"/>
  <c r="E232" i="4"/>
  <c r="I232" i="4" s="1"/>
  <c r="L233" i="2" s="1"/>
  <c r="AQ305" i="4"/>
  <c r="AW305" i="4" s="1"/>
  <c r="AM484" i="4"/>
  <c r="AS484" i="4" s="1"/>
  <c r="E396" i="4"/>
  <c r="I396" i="4" s="1"/>
  <c r="L397" i="2" s="1"/>
  <c r="F396" i="4"/>
  <c r="J396" i="4" s="1"/>
  <c r="M397" i="2" s="1"/>
  <c r="D396" i="4"/>
  <c r="H396" i="4" s="1"/>
  <c r="K397" i="2" s="1"/>
  <c r="G396" i="4"/>
  <c r="AO476" i="4"/>
  <c r="AU476" i="4" s="1"/>
  <c r="D440" i="4"/>
  <c r="H440" i="4" s="1"/>
  <c r="K437" i="2" s="1"/>
  <c r="F440" i="4"/>
  <c r="J440" i="4" s="1"/>
  <c r="M437" i="2" s="1"/>
  <c r="E440" i="4"/>
  <c r="I440" i="4" s="1"/>
  <c r="L437" i="2" s="1"/>
  <c r="G440" i="4"/>
  <c r="AQ470" i="4"/>
  <c r="AW470" i="4" s="1"/>
  <c r="G454" i="4"/>
  <c r="D454" i="4"/>
  <c r="H454" i="4" s="1"/>
  <c r="K451" i="2" s="1"/>
  <c r="F454" i="4"/>
  <c r="J454" i="4" s="1"/>
  <c r="M451" i="2" s="1"/>
  <c r="E454" i="4"/>
  <c r="I454" i="4" s="1"/>
  <c r="L451" i="2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K391" i="2" s="1"/>
  <c r="F390" i="4"/>
  <c r="J390" i="4" s="1"/>
  <c r="M391" i="2" s="1"/>
  <c r="E390" i="4"/>
  <c r="I390" i="4" s="1"/>
  <c r="L391" i="2" s="1"/>
  <c r="G390" i="4"/>
  <c r="E450" i="4"/>
  <c r="I450" i="4" s="1"/>
  <c r="L447" i="2" s="1"/>
  <c r="F450" i="4"/>
  <c r="J450" i="4" s="1"/>
  <c r="M447" i="2" s="1"/>
  <c r="G450" i="4"/>
  <c r="D450" i="4"/>
  <c r="H450" i="4" s="1"/>
  <c r="K447" i="2" s="1"/>
  <c r="E482" i="4"/>
  <c r="I482" i="4" s="1"/>
  <c r="D482" i="4"/>
  <c r="H482" i="4" s="1"/>
  <c r="F482" i="4"/>
  <c r="J482" i="4" s="1"/>
  <c r="G482" i="4"/>
  <c r="G434" i="4"/>
  <c r="F434" i="4"/>
  <c r="J434" i="4" s="1"/>
  <c r="M431" i="2" s="1"/>
  <c r="D434" i="4"/>
  <c r="H434" i="4" s="1"/>
  <c r="K431" i="2" s="1"/>
  <c r="E434" i="4"/>
  <c r="I434" i="4" s="1"/>
  <c r="L431" i="2" s="1"/>
  <c r="D429" i="4"/>
  <c r="H429" i="4" s="1"/>
  <c r="K426" i="2" s="1"/>
  <c r="G429" i="4"/>
  <c r="F429" i="4"/>
  <c r="J429" i="4" s="1"/>
  <c r="M426" i="2" s="1"/>
  <c r="E429" i="4"/>
  <c r="I429" i="4" s="1"/>
  <c r="L426" i="2" s="1"/>
  <c r="D477" i="4"/>
  <c r="H477" i="4" s="1"/>
  <c r="F477" i="4"/>
  <c r="J477" i="4" s="1"/>
  <c r="G477" i="4"/>
  <c r="E477" i="4"/>
  <c r="I477" i="4" s="1"/>
  <c r="E449" i="4"/>
  <c r="I449" i="4" s="1"/>
  <c r="L446" i="2" s="1"/>
  <c r="D449" i="4"/>
  <c r="H449" i="4" s="1"/>
  <c r="K446" i="2" s="1"/>
  <c r="F449" i="4"/>
  <c r="J449" i="4" s="1"/>
  <c r="M446" i="2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M280" i="2" s="1"/>
  <c r="G279" i="4"/>
  <c r="D279" i="4"/>
  <c r="H279" i="4" s="1"/>
  <c r="K280" i="2" s="1"/>
  <c r="E279" i="4"/>
  <c r="I279" i="4" s="1"/>
  <c r="L280" i="2" s="1"/>
  <c r="AP240" i="4"/>
  <c r="AV240" i="4" s="1"/>
  <c r="E249" i="4"/>
  <c r="I249" i="4" s="1"/>
  <c r="L250" i="2" s="1"/>
  <c r="G249" i="4"/>
  <c r="D249" i="4"/>
  <c r="H249" i="4" s="1"/>
  <c r="K250" i="2" s="1"/>
  <c r="F249" i="4"/>
  <c r="J249" i="4" s="1"/>
  <c r="M250" i="2" s="1"/>
  <c r="AQ248" i="4"/>
  <c r="AW248" i="4" s="1"/>
  <c r="D237" i="4"/>
  <c r="H237" i="4" s="1"/>
  <c r="K238" i="2" s="1"/>
  <c r="E237" i="4"/>
  <c r="I237" i="4" s="1"/>
  <c r="L238" i="2" s="1"/>
  <c r="G237" i="4"/>
  <c r="F237" i="4"/>
  <c r="J237" i="4" s="1"/>
  <c r="M238" i="2" s="1"/>
  <c r="AL289" i="4"/>
  <c r="AR289" i="4" s="1"/>
  <c r="AK367" i="4"/>
  <c r="AD367" i="4"/>
  <c r="AC367" i="4"/>
  <c r="E265" i="4"/>
  <c r="I265" i="4" s="1"/>
  <c r="L266" i="2" s="1"/>
  <c r="F265" i="4"/>
  <c r="J265" i="4" s="1"/>
  <c r="M266" i="2" s="1"/>
  <c r="G265" i="4"/>
  <c r="D265" i="4"/>
  <c r="H265" i="4" s="1"/>
  <c r="K266" i="2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K375" i="2" s="1"/>
  <c r="F374" i="4"/>
  <c r="J374" i="4" s="1"/>
  <c r="M375" i="2" s="1"/>
  <c r="E374" i="4"/>
  <c r="I374" i="4" s="1"/>
  <c r="L375" i="2" s="1"/>
  <c r="G374" i="4"/>
  <c r="AP248" i="4"/>
  <c r="AV248" i="4" s="1"/>
  <c r="D375" i="4"/>
  <c r="H375" i="4" s="1"/>
  <c r="K376" i="2" s="1"/>
  <c r="E375" i="4"/>
  <c r="I375" i="4" s="1"/>
  <c r="L376" i="2" s="1"/>
  <c r="F375" i="4"/>
  <c r="J375" i="4" s="1"/>
  <c r="M376" i="2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M282" i="2" s="1"/>
  <c r="E281" i="4"/>
  <c r="I281" i="4" s="1"/>
  <c r="L282" i="2" s="1"/>
  <c r="D281" i="4"/>
  <c r="H281" i="4" s="1"/>
  <c r="K282" i="2" s="1"/>
  <c r="AF243" i="4"/>
  <c r="AJ243" i="4"/>
  <c r="AP243" i="4" s="1"/>
  <c r="AV243" i="4" s="1"/>
  <c r="AA243" i="4"/>
  <c r="D257" i="4"/>
  <c r="H257" i="4" s="1"/>
  <c r="K258" i="2" s="1"/>
  <c r="F257" i="4"/>
  <c r="J257" i="4" s="1"/>
  <c r="M258" i="2" s="1"/>
  <c r="G257" i="4"/>
  <c r="E257" i="4"/>
  <c r="I257" i="4" s="1"/>
  <c r="L258" i="2" s="1"/>
  <c r="D360" i="4"/>
  <c r="H360" i="4" s="1"/>
  <c r="K361" i="2" s="1"/>
  <c r="G360" i="4"/>
  <c r="F360" i="4"/>
  <c r="J360" i="4" s="1"/>
  <c r="M361" i="2" s="1"/>
  <c r="E360" i="4"/>
  <c r="I360" i="4" s="1"/>
  <c r="L361" i="2" s="1"/>
  <c r="AL353" i="4"/>
  <c r="AR353" i="4" s="1"/>
  <c r="E353" i="4" s="1"/>
  <c r="I353" i="4" s="1"/>
  <c r="L354" i="2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K362" i="2" s="1"/>
  <c r="F361" i="4"/>
  <c r="J361" i="4" s="1"/>
  <c r="M362" i="2" s="1"/>
  <c r="E361" i="4"/>
  <c r="I361" i="4" s="1"/>
  <c r="L362" i="2" s="1"/>
  <c r="E332" i="4"/>
  <c r="I332" i="4" s="1"/>
  <c r="L333" i="2" s="1"/>
  <c r="F332" i="4"/>
  <c r="J332" i="4" s="1"/>
  <c r="M333" i="2" s="1"/>
  <c r="D332" i="4"/>
  <c r="H332" i="4" s="1"/>
  <c r="K333" i="2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L329" i="2" s="1"/>
  <c r="G328" i="4"/>
  <c r="D328" i="4"/>
  <c r="H328" i="4" s="1"/>
  <c r="K329" i="2" s="1"/>
  <c r="F328" i="4"/>
  <c r="J328" i="4" s="1"/>
  <c r="M329" i="2" s="1"/>
  <c r="AL331" i="4"/>
  <c r="AR331" i="4" s="1"/>
  <c r="E331" i="4" s="1"/>
  <c r="I331" i="4" s="1"/>
  <c r="L332" i="2" s="1"/>
  <c r="AM331" i="4"/>
  <c r="AS331" i="4" s="1"/>
  <c r="E277" i="4"/>
  <c r="I277" i="4" s="1"/>
  <c r="L278" i="2" s="1"/>
  <c r="D277" i="4"/>
  <c r="H277" i="4" s="1"/>
  <c r="K278" i="2" s="1"/>
  <c r="G277" i="4"/>
  <c r="F277" i="4"/>
  <c r="J277" i="4" s="1"/>
  <c r="M278" i="2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M347" i="2" s="1"/>
  <c r="G346" i="4"/>
  <c r="D346" i="4"/>
  <c r="H346" i="4" s="1"/>
  <c r="K347" i="2" s="1"/>
  <c r="E346" i="4"/>
  <c r="I346" i="4" s="1"/>
  <c r="L347" i="2" s="1"/>
  <c r="G197" i="4"/>
  <c r="F197" i="4"/>
  <c r="J197" i="4" s="1"/>
  <c r="M198" i="2" s="1"/>
  <c r="E197" i="4"/>
  <c r="I197" i="4" s="1"/>
  <c r="L198" i="2" s="1"/>
  <c r="D197" i="4"/>
  <c r="H197" i="4" s="1"/>
  <c r="K198" i="2" s="1"/>
  <c r="E196" i="4"/>
  <c r="I196" i="4" s="1"/>
  <c r="L197" i="2" s="1"/>
  <c r="D196" i="4"/>
  <c r="H196" i="4" s="1"/>
  <c r="K197" i="2" s="1"/>
  <c r="G196" i="4"/>
  <c r="F196" i="4"/>
  <c r="J196" i="4" s="1"/>
  <c r="M197" i="2" s="1"/>
  <c r="AQ194" i="4"/>
  <c r="AW194" i="4" s="1"/>
  <c r="AO204" i="4"/>
  <c r="AU204" i="4" s="1"/>
  <c r="E205" i="4"/>
  <c r="I205" i="4" s="1"/>
  <c r="L206" i="2" s="1"/>
  <c r="G186" i="4"/>
  <c r="D186" i="4"/>
  <c r="H186" i="4" s="1"/>
  <c r="K187" i="2" s="1"/>
  <c r="F186" i="4"/>
  <c r="J186" i="4" s="1"/>
  <c r="M187" i="2" s="1"/>
  <c r="E186" i="4"/>
  <c r="I186" i="4" s="1"/>
  <c r="L187" i="2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M221" i="2" s="1"/>
  <c r="D220" i="4"/>
  <c r="H220" i="4" s="1"/>
  <c r="K221" i="2" s="1"/>
  <c r="E220" i="4"/>
  <c r="I220" i="4" s="1"/>
  <c r="L221" i="2" s="1"/>
  <c r="AP264" i="4"/>
  <c r="AV264" i="4" s="1"/>
  <c r="AQ264" i="4"/>
  <c r="AW264" i="4" s="1"/>
  <c r="AO212" i="4"/>
  <c r="AU212" i="4" s="1"/>
  <c r="AM212" i="4"/>
  <c r="AS212" i="4" s="1"/>
  <c r="E327" i="4"/>
  <c r="I327" i="4" s="1"/>
  <c r="L328" i="2" s="1"/>
  <c r="G327" i="4"/>
  <c r="F327" i="4"/>
  <c r="J327" i="4" s="1"/>
  <c r="M328" i="2" s="1"/>
  <c r="D327" i="4"/>
  <c r="H327" i="4" s="1"/>
  <c r="K328" i="2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L348" i="2" s="1"/>
  <c r="D347" i="4"/>
  <c r="H347" i="4" s="1"/>
  <c r="K348" i="2" s="1"/>
  <c r="G347" i="4"/>
  <c r="F347" i="4"/>
  <c r="J347" i="4" s="1"/>
  <c r="M348" i="2" s="1"/>
  <c r="AQ216" i="4"/>
  <c r="AW216" i="4" s="1"/>
  <c r="AO216" i="4"/>
  <c r="AU216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K267" i="2" s="1"/>
  <c r="E266" i="4"/>
  <c r="I266" i="4" s="1"/>
  <c r="L267" i="2" s="1"/>
  <c r="F266" i="4"/>
  <c r="J266" i="4" s="1"/>
  <c r="M267" i="2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L90" i="4" l="1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M287" i="2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M234" i="2" s="1"/>
  <c r="E233" i="4"/>
  <c r="I233" i="4" s="1"/>
  <c r="L234" i="2" s="1"/>
  <c r="D233" i="4"/>
  <c r="H233" i="4" s="1"/>
  <c r="K234" i="2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M206" i="2" s="1"/>
  <c r="D353" i="4"/>
  <c r="H353" i="4" s="1"/>
  <c r="K354" i="2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M354" i="2" s="1"/>
  <c r="D331" i="4"/>
  <c r="H331" i="4" s="1"/>
  <c r="K332" i="2" s="1"/>
  <c r="AQ367" i="4"/>
  <c r="AW367" i="4" s="1"/>
  <c r="AL287" i="4"/>
  <c r="AR287" i="4" s="1"/>
  <c r="D287" i="4" s="1"/>
  <c r="H287" i="4" s="1"/>
  <c r="K288" i="2" s="1"/>
  <c r="D476" i="4"/>
  <c r="H476" i="4" s="1"/>
  <c r="D305" i="4"/>
  <c r="H305" i="4" s="1"/>
  <c r="K306" i="2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M400" i="2" s="1"/>
  <c r="D399" i="4"/>
  <c r="H399" i="4" s="1"/>
  <c r="K400" i="2" s="1"/>
  <c r="E399" i="4"/>
  <c r="I399" i="4" s="1"/>
  <c r="L400" i="2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L373" i="2" s="1"/>
  <c r="D372" i="4"/>
  <c r="H372" i="4" s="1"/>
  <c r="K373" i="2" s="1"/>
  <c r="F372" i="4"/>
  <c r="J372" i="4" s="1"/>
  <c r="M373" i="2" s="1"/>
  <c r="G372" i="4"/>
  <c r="F500" i="4"/>
  <c r="J500" i="4" s="1"/>
  <c r="D500" i="4"/>
  <c r="H500" i="4" s="1"/>
  <c r="G500" i="4"/>
  <c r="E500" i="4"/>
  <c r="I500" i="4" s="1"/>
  <c r="F354" i="4"/>
  <c r="J354" i="4" s="1"/>
  <c r="M355" i="2" s="1"/>
  <c r="G354" i="4"/>
  <c r="D354" i="4"/>
  <c r="H354" i="4" s="1"/>
  <c r="K355" i="2" s="1"/>
  <c r="E354" i="4"/>
  <c r="I354" i="4" s="1"/>
  <c r="L355" i="2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M306" i="2" s="1"/>
  <c r="G211" i="4"/>
  <c r="F211" i="4"/>
  <c r="J211" i="4" s="1"/>
  <c r="M212" i="2" s="1"/>
  <c r="E211" i="4"/>
  <c r="I211" i="4" s="1"/>
  <c r="L212" i="2" s="1"/>
  <c r="D211" i="4"/>
  <c r="H211" i="4" s="1"/>
  <c r="K212" i="2" s="1"/>
  <c r="AN263" i="4"/>
  <c r="AT263" i="4" s="1"/>
  <c r="E254" i="4"/>
  <c r="I254" i="4" s="1"/>
  <c r="L255" i="2" s="1"/>
  <c r="F254" i="4"/>
  <c r="J254" i="4" s="1"/>
  <c r="M255" i="2" s="1"/>
  <c r="D254" i="4"/>
  <c r="H254" i="4" s="1"/>
  <c r="K255" i="2" s="1"/>
  <c r="G254" i="4"/>
  <c r="E263" i="4"/>
  <c r="I263" i="4" s="1"/>
  <c r="L264" i="2" s="1"/>
  <c r="F263" i="4"/>
  <c r="J263" i="4" s="1"/>
  <c r="M264" i="2" s="1"/>
  <c r="D263" i="4"/>
  <c r="H263" i="4" s="1"/>
  <c r="K264" i="2" s="1"/>
  <c r="G263" i="4"/>
  <c r="AM263" i="4"/>
  <c r="AS263" i="4" s="1"/>
  <c r="G261" i="4"/>
  <c r="E261" i="4"/>
  <c r="I261" i="4" s="1"/>
  <c r="L262" i="2" s="1"/>
  <c r="F261" i="4"/>
  <c r="J261" i="4" s="1"/>
  <c r="M262" i="2" s="1"/>
  <c r="D261" i="4"/>
  <c r="H261" i="4" s="1"/>
  <c r="K262" i="2" s="1"/>
  <c r="AO263" i="4"/>
  <c r="AU263" i="4" s="1"/>
  <c r="F219" i="4"/>
  <c r="J219" i="4" s="1"/>
  <c r="M220" i="2" s="1"/>
  <c r="E219" i="4"/>
  <c r="I219" i="4" s="1"/>
  <c r="L220" i="2" s="1"/>
  <c r="G219" i="4"/>
  <c r="D219" i="4"/>
  <c r="H219" i="4" s="1"/>
  <c r="K220" i="2" s="1"/>
  <c r="E305" i="4"/>
  <c r="I305" i="4" s="1"/>
  <c r="L306" i="2" s="1"/>
  <c r="G312" i="4"/>
  <c r="D312" i="4"/>
  <c r="H312" i="4" s="1"/>
  <c r="K313" i="2" s="1"/>
  <c r="E312" i="4"/>
  <c r="I312" i="4" s="1"/>
  <c r="L313" i="2" s="1"/>
  <c r="F312" i="4"/>
  <c r="J312" i="4" s="1"/>
  <c r="M313" i="2" s="1"/>
  <c r="AN287" i="4"/>
  <c r="AT287" i="4" s="1"/>
  <c r="E214" i="4"/>
  <c r="I214" i="4" s="1"/>
  <c r="L215" i="2" s="1"/>
  <c r="G214" i="4"/>
  <c r="D214" i="4"/>
  <c r="H214" i="4" s="1"/>
  <c r="K215" i="2" s="1"/>
  <c r="F214" i="4"/>
  <c r="J214" i="4" s="1"/>
  <c r="M215" i="2" s="1"/>
  <c r="E351" i="4"/>
  <c r="I351" i="4" s="1"/>
  <c r="L352" i="2" s="1"/>
  <c r="G351" i="4"/>
  <c r="D351" i="4"/>
  <c r="H351" i="4" s="1"/>
  <c r="K352" i="2" s="1"/>
  <c r="F351" i="4"/>
  <c r="J351" i="4" s="1"/>
  <c r="M352" i="2" s="1"/>
  <c r="AN367" i="4"/>
  <c r="AT367" i="4" s="1"/>
  <c r="G364" i="4"/>
  <c r="D364" i="4"/>
  <c r="H364" i="4" s="1"/>
  <c r="K365" i="2" s="1"/>
  <c r="F364" i="4"/>
  <c r="J364" i="4" s="1"/>
  <c r="M365" i="2" s="1"/>
  <c r="E364" i="4"/>
  <c r="I364" i="4" s="1"/>
  <c r="L365" i="2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L398" i="2" s="1"/>
  <c r="D397" i="4"/>
  <c r="H397" i="4" s="1"/>
  <c r="K398" i="2" s="1"/>
  <c r="G397" i="4"/>
  <c r="F397" i="4"/>
  <c r="J397" i="4" s="1"/>
  <c r="M398" i="2" s="1"/>
  <c r="F404" i="4"/>
  <c r="J404" i="4" s="1"/>
  <c r="M405" i="2" s="1"/>
  <c r="D404" i="4"/>
  <c r="H404" i="4" s="1"/>
  <c r="K405" i="2" s="1"/>
  <c r="E404" i="4"/>
  <c r="I404" i="4" s="1"/>
  <c r="L405" i="2" s="1"/>
  <c r="G404" i="4"/>
  <c r="G402" i="4"/>
  <c r="F402" i="4"/>
  <c r="J402" i="4" s="1"/>
  <c r="M403" i="2" s="1"/>
  <c r="E402" i="4"/>
  <c r="I402" i="4" s="1"/>
  <c r="L403" i="2" s="1"/>
  <c r="D402" i="4"/>
  <c r="H402" i="4" s="1"/>
  <c r="K403" i="2" s="1"/>
  <c r="D367" i="4"/>
  <c r="H367" i="4" s="1"/>
  <c r="K368" i="2" s="1"/>
  <c r="E367" i="4"/>
  <c r="I367" i="4" s="1"/>
  <c r="L368" i="2" s="1"/>
  <c r="G367" i="4"/>
  <c r="F367" i="4"/>
  <c r="J367" i="4" s="1"/>
  <c r="M368" i="2" s="1"/>
  <c r="F235" i="4"/>
  <c r="J235" i="4" s="1"/>
  <c r="M236" i="2" s="1"/>
  <c r="E235" i="4"/>
  <c r="I235" i="4" s="1"/>
  <c r="L236" i="2" s="1"/>
  <c r="G235" i="4"/>
  <c r="D235" i="4"/>
  <c r="H235" i="4" s="1"/>
  <c r="K236" i="2" s="1"/>
  <c r="AO287" i="4"/>
  <c r="AU287" i="4" s="1"/>
  <c r="AM367" i="4"/>
  <c r="AS367" i="4" s="1"/>
  <c r="G272" i="4"/>
  <c r="F272" i="4"/>
  <c r="J272" i="4" s="1"/>
  <c r="M273" i="2" s="1"/>
  <c r="D272" i="4"/>
  <c r="H272" i="4" s="1"/>
  <c r="K273" i="2" s="1"/>
  <c r="E272" i="4"/>
  <c r="I272" i="4" s="1"/>
  <c r="L273" i="2" s="1"/>
  <c r="D240" i="4"/>
  <c r="H240" i="4" s="1"/>
  <c r="K241" i="2" s="1"/>
  <c r="F240" i="4"/>
  <c r="J240" i="4" s="1"/>
  <c r="M241" i="2" s="1"/>
  <c r="E240" i="4"/>
  <c r="I240" i="4" s="1"/>
  <c r="L241" i="2" s="1"/>
  <c r="G240" i="4"/>
  <c r="F363" i="4"/>
  <c r="J363" i="4" s="1"/>
  <c r="M364" i="2" s="1"/>
  <c r="E363" i="4"/>
  <c r="I363" i="4" s="1"/>
  <c r="L364" i="2" s="1"/>
  <c r="G363" i="4"/>
  <c r="D363" i="4"/>
  <c r="H363" i="4" s="1"/>
  <c r="K364" i="2" s="1"/>
  <c r="F331" i="4"/>
  <c r="J331" i="4" s="1"/>
  <c r="M332" i="2" s="1"/>
  <c r="AN243" i="4"/>
  <c r="AT243" i="4" s="1"/>
  <c r="AL243" i="4"/>
  <c r="AR243" i="4" s="1"/>
  <c r="AM243" i="4"/>
  <c r="AS243" i="4" s="1"/>
  <c r="E287" i="4"/>
  <c r="I287" i="4" s="1"/>
  <c r="L288" i="2" s="1"/>
  <c r="F287" i="4"/>
  <c r="J287" i="4" s="1"/>
  <c r="M288" i="2" s="1"/>
  <c r="AO243" i="4"/>
  <c r="AU243" i="4" s="1"/>
  <c r="E289" i="4"/>
  <c r="I289" i="4" s="1"/>
  <c r="L290" i="2" s="1"/>
  <c r="G289" i="4"/>
  <c r="D289" i="4"/>
  <c r="H289" i="4" s="1"/>
  <c r="K290" i="2" s="1"/>
  <c r="F289" i="4"/>
  <c r="J289" i="4" s="1"/>
  <c r="M290" i="2" s="1"/>
  <c r="G256" i="4"/>
  <c r="D256" i="4"/>
  <c r="H256" i="4" s="1"/>
  <c r="K257" i="2" s="1"/>
  <c r="F256" i="4"/>
  <c r="J256" i="4" s="1"/>
  <c r="M257" i="2" s="1"/>
  <c r="E256" i="4"/>
  <c r="I256" i="4" s="1"/>
  <c r="L257" i="2" s="1"/>
  <c r="AQ243" i="4"/>
  <c r="AW243" i="4" s="1"/>
  <c r="D248" i="4"/>
  <c r="H248" i="4" s="1"/>
  <c r="K249" i="2" s="1"/>
  <c r="G248" i="4"/>
  <c r="E248" i="4"/>
  <c r="I248" i="4" s="1"/>
  <c r="L249" i="2" s="1"/>
  <c r="F248" i="4"/>
  <c r="J248" i="4" s="1"/>
  <c r="M249" i="2" s="1"/>
  <c r="D362" i="4"/>
  <c r="H362" i="4" s="1"/>
  <c r="K363" i="2" s="1"/>
  <c r="F362" i="4"/>
  <c r="J362" i="4" s="1"/>
  <c r="M363" i="2" s="1"/>
  <c r="G362" i="4"/>
  <c r="E362" i="4"/>
  <c r="I362" i="4" s="1"/>
  <c r="L363" i="2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F212" i="4"/>
  <c r="J212" i="4" s="1"/>
  <c r="M213" i="2" s="1"/>
  <c r="D212" i="4"/>
  <c r="H212" i="4" s="1"/>
  <c r="K213" i="2" s="1"/>
  <c r="E212" i="4"/>
  <c r="I212" i="4" s="1"/>
  <c r="L213" i="2" s="1"/>
  <c r="G212" i="4"/>
  <c r="F216" i="4"/>
  <c r="J216" i="4" s="1"/>
  <c r="M217" i="2" s="1"/>
  <c r="E216" i="4"/>
  <c r="I216" i="4" s="1"/>
  <c r="L217" i="2" s="1"/>
  <c r="D216" i="4"/>
  <c r="H216" i="4" s="1"/>
  <c r="K217" i="2" s="1"/>
  <c r="G216" i="4"/>
  <c r="F264" i="4"/>
  <c r="J264" i="4" s="1"/>
  <c r="M265" i="2" s="1"/>
  <c r="E264" i="4"/>
  <c r="I264" i="4" s="1"/>
  <c r="L265" i="2" s="1"/>
  <c r="G264" i="4"/>
  <c r="D264" i="4"/>
  <c r="H264" i="4" s="1"/>
  <c r="K265" i="2" s="1"/>
  <c r="F339" i="4"/>
  <c r="J339" i="4" s="1"/>
  <c r="M340" i="2" s="1"/>
  <c r="E339" i="4"/>
  <c r="I339" i="4" s="1"/>
  <c r="L340" i="2" s="1"/>
  <c r="G339" i="4"/>
  <c r="D339" i="4"/>
  <c r="H339" i="4" s="1"/>
  <c r="K340" i="2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L320" i="2" s="1"/>
  <c r="F319" i="4"/>
  <c r="J319" i="4" s="1"/>
  <c r="M320" i="2" s="1"/>
  <c r="D319" i="4"/>
  <c r="H319" i="4" s="1"/>
  <c r="K320" i="2" s="1"/>
  <c r="D204" i="4"/>
  <c r="H204" i="4" s="1"/>
  <c r="K205" i="2" s="1"/>
  <c r="E204" i="4"/>
  <c r="I204" i="4" s="1"/>
  <c r="L205" i="2" s="1"/>
  <c r="G204" i="4"/>
  <c r="F204" i="4"/>
  <c r="J204" i="4" s="1"/>
  <c r="M205" i="2" s="1"/>
  <c r="G287" i="4" l="1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M244" i="2" s="1"/>
  <c r="E243" i="4"/>
  <c r="I243" i="4" s="1"/>
  <c r="L244" i="2" s="1"/>
  <c r="G243" i="4"/>
  <c r="D243" i="4"/>
  <c r="H243" i="4" s="1"/>
  <c r="K244" i="2" s="1"/>
</calcChain>
</file>

<file path=xl/sharedStrings.xml><?xml version="1.0" encoding="utf-8"?>
<sst xmlns="http://schemas.openxmlformats.org/spreadsheetml/2006/main" count="2976" uniqueCount="530">
  <si>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</si>
  <si>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</si>
  <si>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</si>
  <si>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</si>
  <si>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</si>
  <si>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</si>
  <si>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</si>
  <si>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</si>
  <si>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</si>
  <si>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</si>
  <si>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</si>
  <si>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</si>
  <si>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</si>
  <si>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</si>
  <si>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</si>
  <si>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</si>
  <si>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</si>
  <si>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</si>
  <si>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</si>
  <si>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</si>
  <si>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</si>
  <si>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</si>
  <si>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</si>
  <si>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</si>
  <si>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</si>
  <si>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</si>
  <si>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</si>
  <si>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</si>
  <si>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</si>
  <si>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</si>
  <si>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</si>
  <si>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</si>
  <si>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</si>
  <si>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</si>
  <si>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</si>
  <si>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</si>
  <si>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</si>
  <si>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</si>
  <si>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</si>
  <si>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</si>
  <si>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</si>
  <si>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</si>
  <si>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</si>
  <si>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</si>
  <si>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</si>
  <si>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</si>
  <si>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</si>
  <si>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</si>
  <si>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</si>
  <si>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</si>
  <si>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</si>
  <si>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</si>
  <si>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</si>
  <si>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</si>
  <si>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</si>
  <si>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</si>
  <si>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</si>
  <si>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</si>
  <si>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</si>
  <si>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</si>
  <si>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</si>
  <si>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</si>
  <si>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</si>
  <si>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</si>
  <si>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</si>
  <si>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</si>
  <si>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</si>
  <si>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</si>
  <si>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</si>
  <si>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</si>
  <si>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</si>
  <si>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</si>
  <si>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</si>
  <si>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</si>
  <si>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</si>
  <si>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</si>
  <si>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</si>
  <si>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</si>
  <si>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</si>
  <si>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</si>
  <si>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</si>
  <si>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</si>
  <si>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</si>
  <si>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</si>
  <si>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</si>
  <si>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</si>
  <si>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</si>
  <si>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</si>
  <si>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</si>
  <si>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</si>
  <si>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</si>
  <si>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</si>
  <si>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</si>
  <si>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</si>
  <si>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</si>
  <si>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</si>
  <si>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</si>
  <si>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</si>
  <si>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</si>
  <si>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</si>
  <si>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</si>
  <si>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</si>
  <si>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</si>
  <si>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</si>
  <si>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</si>
  <si>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</si>
  <si>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</si>
  <si>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</si>
  <si>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</si>
  <si>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</si>
  <si>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</si>
  <si>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</si>
  <si>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</si>
  <si>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</si>
  <si>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</si>
  <si>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</si>
  <si>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</si>
  <si>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</si>
  <si>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</si>
  <si>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</si>
  <si>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</si>
  <si>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</si>
  <si>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</si>
  <si>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</si>
  <si>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</si>
  <si>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</si>
  <si>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</si>
  <si>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</si>
  <si>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</si>
  <si>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</si>
  <si>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</si>
  <si>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</si>
  <si>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</si>
  <si>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</si>
  <si>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</si>
  <si>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</si>
  <si>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</si>
  <si>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</si>
  <si>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</si>
  <si>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</si>
  <si>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</si>
  <si>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</si>
  <si>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</si>
  <si>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</si>
  <si>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</si>
  <si>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</si>
  <si>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</si>
  <si>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</si>
  <si>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</si>
  <si>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</si>
  <si>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</si>
  <si>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</si>
  <si>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</si>
  <si>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</si>
  <si>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</si>
  <si>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</si>
  <si>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</si>
  <si>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</si>
  <si>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</si>
  <si>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</si>
  <si>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</si>
  <si>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</si>
  <si>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</si>
  <si>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</si>
  <si>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</si>
  <si>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</si>
  <si>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</si>
  <si>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</si>
  <si>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</si>
  <si>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</si>
  <si>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</si>
  <si>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</si>
  <si>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</si>
  <si>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</si>
  <si>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</si>
  <si>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</si>
  <si>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</si>
  <si>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</si>
  <si>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</si>
  <si>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</si>
  <si>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</si>
  <si>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</si>
  <si>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</si>
  <si>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</si>
  <si>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</si>
  <si>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</si>
  <si>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</si>
  <si>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</si>
  <si>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</si>
  <si>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</si>
  <si>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</si>
  <si>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</si>
  <si>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</si>
  <si>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</si>
  <si>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</si>
  <si>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</si>
  <si>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</si>
  <si>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</si>
  <si>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</si>
  <si>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</si>
  <si>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</si>
  <si>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</si>
  <si>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</si>
  <si>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</si>
  <si>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</si>
  <si>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</si>
  <si>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</si>
  <si>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</si>
  <si>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</si>
  <si>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</si>
  <si>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</si>
  <si>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</si>
  <si>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</si>
  <si>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</si>
  <si>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</si>
  <si>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</si>
  <si>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</si>
  <si>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</si>
  <si>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</si>
  <si>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</si>
  <si>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</si>
  <si>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</si>
  <si>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</si>
  <si>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</si>
  <si>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</si>
  <si>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</si>
  <si>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</si>
  <si>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</si>
  <si>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</si>
  <si>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</si>
  <si>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</si>
  <si>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</si>
  <si>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</si>
  <si>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</si>
  <si>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</si>
  <si>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</si>
  <si>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</si>
  <si>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</si>
  <si>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</si>
  <si>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</si>
  <si>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</si>
  <si>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</si>
  <si>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</si>
  <si>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</si>
  <si>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</si>
  <si>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</si>
  <si>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</si>
  <si>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</si>
  <si>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</si>
  <si>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</si>
  <si>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</si>
  <si>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</si>
  <si>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</si>
  <si>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</si>
  <si>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</si>
  <si>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</si>
  <si>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</si>
  <si>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</si>
  <si>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</si>
  <si>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</si>
  <si>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</si>
  <si>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</si>
  <si>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</si>
  <si>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</si>
  <si>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</si>
  <si>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</si>
  <si>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</si>
  <si>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</si>
  <si>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</si>
  <si>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</si>
  <si>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</si>
  <si>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</si>
  <si>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</si>
  <si>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</si>
  <si>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</si>
  <si>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</si>
  <si>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</si>
  <si>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</si>
  <si>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</si>
  <si>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</si>
  <si>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</si>
  <si>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</si>
  <si>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</si>
  <si>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</si>
  <si>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</si>
  <si>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</si>
  <si>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</si>
  <si>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</si>
  <si>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</si>
  <si>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</si>
  <si>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</si>
  <si>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</si>
  <si>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</si>
  <si>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</si>
  <si>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</si>
  <si>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</si>
  <si>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</si>
  <si>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</si>
  <si>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</si>
  <si>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</si>
  <si>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</si>
  <si>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</si>
  <si>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</si>
  <si>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</si>
  <si>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</si>
  <si>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</si>
  <si>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</si>
  <si>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</si>
  <si>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</si>
  <si>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</si>
  <si>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</si>
  <si>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</si>
  <si>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</si>
  <si>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</si>
  <si>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</si>
  <si>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</si>
  <si>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</si>
  <si>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</si>
  <si>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</si>
  <si>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</si>
  <si>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</si>
  <si>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</si>
  <si>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</si>
  <si>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</si>
  <si>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</si>
  <si>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</si>
  <si>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</si>
  <si>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</si>
  <si>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</si>
  <si>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</si>
  <si>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</si>
  <si>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</si>
  <si>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</si>
  <si>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</si>
  <si>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</si>
  <si>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</si>
  <si>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</si>
  <si>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</si>
  <si>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</si>
  <si>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</si>
  <si>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</si>
  <si>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</si>
  <si>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</si>
  <si>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</si>
  <si>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</si>
  <si>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</si>
  <si>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</si>
  <si>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</si>
  <si>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</si>
  <si>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</si>
  <si>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</si>
  <si>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</si>
  <si>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</si>
  <si>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</si>
  <si>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</si>
  <si>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</si>
  <si>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</si>
  <si>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</si>
  <si>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</si>
  <si>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</si>
  <si>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</si>
  <si>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</si>
  <si>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</si>
  <si>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</si>
  <si>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</si>
  <si>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</si>
  <si>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</si>
  <si>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</si>
  <si>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</si>
  <si>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</si>
  <si>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</si>
  <si>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</si>
  <si>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</si>
  <si>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</si>
  <si>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</si>
  <si>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</si>
  <si>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</si>
  <si>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</si>
  <si>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</si>
  <si>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</si>
  <si>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</si>
  <si>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</si>
  <si>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</si>
  <si>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</si>
  <si>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</si>
  <si>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</si>
  <si>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</si>
  <si>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</si>
  <si>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</si>
  <si>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</si>
  <si>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</si>
  <si>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</si>
  <si>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</si>
  <si>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</si>
  <si>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</si>
  <si>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</si>
  <si>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</si>
  <si>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</si>
  <si>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</si>
  <si>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</si>
  <si>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</si>
  <si>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</si>
  <si>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</si>
  <si>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</si>
  <si>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</si>
  <si>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</si>
  <si>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</si>
  <si>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</si>
  <si>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</si>
  <si>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</si>
  <si>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</si>
  <si>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</si>
  <si>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</si>
  <si>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</si>
  <si>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</si>
  <si>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</si>
  <si>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</si>
  <si>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</si>
  <si>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</si>
  <si>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</si>
  <si>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</si>
  <si>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</si>
  <si>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</si>
  <si>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</si>
  <si>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</si>
  <si>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</si>
  <si>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</si>
  <si>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</si>
  <si>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</si>
  <si>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</si>
  <si>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</si>
  <si>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</si>
  <si>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</si>
  <si>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</si>
  <si>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</si>
  <si>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</si>
  <si>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</si>
  <si>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</si>
  <si>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</si>
  <si>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</si>
  <si>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</si>
  <si>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</si>
  <si>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</si>
  <si>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</si>
  <si>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</si>
  <si>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</si>
  <si>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</si>
  <si>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</si>
  <si>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</si>
  <si>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</si>
  <si>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</si>
  <si>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</si>
  <si>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</si>
  <si>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</si>
  <si>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</si>
  <si>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</si>
  <si>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</si>
  <si>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</si>
  <si>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</si>
  <si>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</si>
  <si>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</si>
  <si>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</si>
  <si>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</si>
  <si>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</si>
  <si>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</si>
  <si>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</si>
  <si>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</si>
  <si>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</si>
  <si>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</si>
  <si>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</si>
  <si>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</si>
  <si>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</si>
  <si>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</si>
  <si>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</si>
  <si>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</si>
  <si>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</si>
  <si>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</si>
  <si>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</si>
  <si>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</si>
  <si>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</si>
  <si>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</si>
  <si>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</si>
  <si>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</si>
  <si>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</si>
  <si>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</si>
  <si>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</si>
  <si>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</si>
  <si>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</si>
  <si>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</si>
  <si>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</si>
  <si>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</si>
  <si>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</si>
  <si>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</si>
  <si>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</si>
  <si>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</si>
  <si>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</si>
  <si>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</si>
  <si>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</si>
  <si>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</si>
  <si>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</si>
  <si>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</si>
  <si>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Sutton</t>
  </si>
  <si>
    <t>Eastleigh</t>
  </si>
  <si>
    <t>Notts County</t>
  </si>
  <si>
    <t>Maidenhead</t>
  </si>
  <si>
    <t>Torquay</t>
  </si>
  <si>
    <t>Aldershot</t>
  </si>
  <si>
    <t>Annan Athletic</t>
  </si>
  <si>
    <t>Cowdenbeath</t>
  </si>
  <si>
    <t>Elgin</t>
  </si>
  <si>
    <t>Queens Park</t>
  </si>
  <si>
    <t>Albion Rvs</t>
  </si>
  <si>
    <t>Stirling</t>
  </si>
  <si>
    <t>SC3</t>
  </si>
  <si>
    <t>Halifax</t>
  </si>
  <si>
    <t>Airdrie Utd</t>
  </si>
  <si>
    <t>Falkirk</t>
  </si>
  <si>
    <t>Clyde</t>
  </si>
  <si>
    <t>Cove Rangers</t>
  </si>
  <si>
    <t>Dumbarton</t>
  </si>
  <si>
    <t>Montrose</t>
  </si>
  <si>
    <t>East Fife</t>
  </si>
  <si>
    <t>Partick</t>
  </si>
  <si>
    <t>Forfar</t>
  </si>
  <si>
    <t>Peterhead</t>
  </si>
  <si>
    <t>Brechin</t>
  </si>
  <si>
    <t>Stenhousemuir</t>
  </si>
  <si>
    <t>Edinburgh City</t>
  </si>
  <si>
    <t>Stranraer</t>
  </si>
  <si>
    <t>SC2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</si>
</sst>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1.0538611122400778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1.0509930436304777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1.0518374708906593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1.0523293923701496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1.0511989710920113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1.0431976029859278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1.0439719885779606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1.0533564937435893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1.0460060256260135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1.0521795989414335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1.0513326278789881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1.0637069279289246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1.0595834779007536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1.0569383568656741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1.0662195667116969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1.0655332071550867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1.0672116470367523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1.0583708135254832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1.0586402402731725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1.0631376838968771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1.0675140074300833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1.0629813436677837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1.066245568108602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1.0702834367704921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1.0700036736716445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1.0656852654653921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1.0656804364016281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1.0675466351235279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1.0684787671157105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1.0709171136039117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1.0722697174508919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1.0684051026326142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1.0812655693320055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1.0833969648935085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1.0702061023953406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1.0713419446858048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1.0820129505595262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1.0842592746752788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1.0812655693320055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1.0713419446858048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1.0715771327693893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1.048583109071006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1.0543300667589199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1.048418440111401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1.0502085589023142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1.0518428764688503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1.0540429760538743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1.04299513543169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1.0543300667589199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1.050186013602848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1.051738571938915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1.0538611122400778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1.0356850891989859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1.0487772084693074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1.0643058963539642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1.0570274463634663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1.0675140074300833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1.0425381099894757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1.0515900730267522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1.0604868713067181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1.0342024872400046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1.0362637658896696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1.0467751664180649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1.0407298027485501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1.0497253316960662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1.0420112422030368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1.0424343751332963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1.0502085589023142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1.0349578533419834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1.038077229388916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1.0392709482743203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1.0487772084693074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1.0629444687848131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1.0708425290899795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1.0342024872400046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1.043360692319973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1.0584605946196426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1.0626784802592908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1.0681326502026582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1.0657284823689301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1.0626784802592908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1.0661767993513469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1.0661767993513469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1.0592698779777294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1.0846256194928083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1.081910060313134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1.0846256194928083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1.080376071271874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1.0453465975749467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1.0419581736699886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1.0376740753093197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1.0458823332129663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1.0425381099894757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1.0463684894705136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1.0586589767516819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1.0765812818364073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1.0453465975749467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1.0434324628629703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1.0487772084693074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1.0420112422030368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1.0614473041522947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1.0457565564423787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1.0510869493716231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1.0427733349764023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1.0608952469083379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1.0577874143093966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1.0792039355386174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1.0758089270163143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1.0764784527427438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1.0468011795556451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1.042708496600167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1.0543832555737851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1.0776295335983967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1.0629164179711093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1.0614473041522947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1.0536616911224432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1.0459631209894389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1.0538644213740753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1.050186013602848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1.0671049906442842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1.0608952469083379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1.0606212727063642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1.0439719885779606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1.043438569981763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1.0431976029859278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1.0475615653703467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1.042106143326367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1.044303665417317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1.0424343751332963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1.0451911230503124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1.037952243407696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1.0454473653146403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1.0344490471441554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1.041979455975633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1.0452102388436428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1.0342024872400046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1.0369265649091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1.0434324628629703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1.0419581736699886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1.0356850891989859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1.080376071271874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1.0864216089863343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1.0812655693320055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1.0624658649673062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1.0605979647980854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1.0551236153407171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1.0427733349764023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1.0814257425539211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1.0669245644072398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1.052267086616911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1.0510869493716231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1.0452102388436428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1.042708496600167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1.0452436950640556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1.0493967898153296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1.0841138450968437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1.0564966775030487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1.0618465284925471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1.0669245644072398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1.0624658649673062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1.0510694237812139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1.0511989710920113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1.0564966775030487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1.0450375961866025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1.0588150667767779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1.0647027958175614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1.0643058963539642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1.0657284823689301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1.0501502456550436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1.0423915204335932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1.0446618226996724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1.0523293923701496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1.0421804198806015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1.0509444270006065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1.0556120689697279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1.0518428764688503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1.054302385067432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1.0424343751332963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1.054131501614133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1.0529232824658912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1.0488545698370915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1.0703119118349562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1.0570274463634663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1.0558699045953301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1.0586391570182949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1.064154648311693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1.0608952469083379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1.0552914984182968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1.0656852654653921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1.0636410008450974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1.0709171136039117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1.06243870990235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1.0681326502026582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1.0592698779777294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1.0668028349405521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1.0675140074300833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1.0675466351235279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1.0633489274224441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1.0629444687848131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1.0656852654653921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1.0695045288795901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1.0672505015642557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1.081007526581852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1.0797191791004319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1.0723310006406619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1.0715771327693893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1.0728504070978289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1.083213262843725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1.0812655693320055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1.0798800682624141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1.0728504070978289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1.0711539295565653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1.0688060519478177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1.0502439111838868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1.0518428764688503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1.0556315371027907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1.0549385447709132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1.0457565564423787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1.0457565564423787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1.0538611122400778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1.0600632093526758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1.0636409575061661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1.0500631329117833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1.0677496913566003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1.0532159430726011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1.069160293080113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1.0666596559601409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1.0625584349411408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1.059214380982872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1.0522559150967761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1.051738571938915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1.0569383568656741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1.0643058963539642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1.0502857379813271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1.0427733349764023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1.0501502456550436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1.0605174007793741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1.0674111222252509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1.0655103519273617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1.0669478732554383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1.0849862126105516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1.0724395508015951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1.0813984437283319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1.0765255566793932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1.0717975665577553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1.0719067123302282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1.0655103519273617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1.0439719885779606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1.0533564937435893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1.0437075600663159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1.0643058963539642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1.0515900730267522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1.0434058512320166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1.0408967723463944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1.0497253316960662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1.0490547245227648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1.0571513411863043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1.0522559150967761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1.0605174007793741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1.0819204349687941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1.0949003246651843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1.0713419446858048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1.0450375961866025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1.0460060256260135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1.0533564937435893</v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1.0258003758163672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19.865494939509315</v>
      </c>
      <c r="I186" s="6">
        <f>IF('Log_working_3-way'!$D186="","",'True_Odds_Calculator_3-way'!O187/'True_Odds_Calculator_3-way'!B187-1)</f>
        <v>7.3719655996916664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2.7220804954872557E-2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1.026831589038433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6.1802993883118518</v>
      </c>
      <c r="I187" s="6">
        <f>IF('Log_working_3-way'!$D187="","",'True_Odds_Calculator_3-way'!O188/'True_Odds_Calculator_3-way'!B188-1)</f>
        <v>7.8752828503093664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2.8399388605614861E-2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1.0265873404969761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17.87249011773357</v>
      </c>
      <c r="I188" s="6">
        <f>IF('Log_working_3-way'!$D188="","",'True_Odds_Calculator_3-way'!O189/'True_Odds_Calculator_3-way'!B189-1)</f>
        <v>8.4378018776670753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2.8298208034664096E-2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1.0257340579549505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19.298756220870871</v>
      </c>
      <c r="I189" s="6">
        <f>IF('Log_working_3-way'!$D189="","",'True_Odds_Calculator_3-way'!O190/'True_Odds_Calculator_3-way'!B190-1)</f>
        <v>8.5670114003320315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2.7170037131021285E-2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1.0268911453593954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19.089814371352027</v>
      </c>
      <c r="I190" s="6">
        <f>IF('Log_working_3-way'!$D190="","",'True_Odds_Calculator_3-way'!O191/'True_Odds_Calculator_3-way'!B191-1)</f>
        <v>8.262564925063236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2.8439419244016939E-2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1.0324361753943352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1.9545713982755393</v>
      </c>
      <c r="I191" s="6">
        <f>IF('Log_working_3-way'!$D191="","",'True_Odds_Calculator_3-way'!O192/'True_Odds_Calculator_3-way'!B192-1)</f>
        <v>5.9724606129880149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3.0851878670983268E-2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1.0258897691517752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17.556380584138374</v>
      </c>
      <c r="I192" s="6">
        <f>IF('Log_working_3-way'!$D192="","",'True_Odds_Calculator_3-way'!O193/'True_Odds_Calculator_3-way'!B193-1)</f>
        <v>7.7231090592420024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2.7627609816587295E-2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1.0361778126734364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38.815111895403867</v>
      </c>
      <c r="I193" s="6">
        <f>IF('Log_working_3-way'!$D193="","",'True_Odds_Calculator_3-way'!O194/'True_Odds_Calculator_3-way'!B194-1)</f>
        <v>5.178837383216945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3.2055048675547315E-2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1.0293445579565472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4.1795935483137265</v>
      </c>
      <c r="I194" s="6">
        <f>IF('Log_working_3-way'!$D194="","",'True_Odds_Calculator_3-way'!O195/'True_Odds_Calculator_3-way'!B195-1)</f>
        <v>6.2100677470305108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2.9742235723471788E-2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1.027377374635819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16.896039803626266</v>
      </c>
      <c r="I195" s="6">
        <f>IF('Log_working_3-way'!$D195="","",'True_Odds_Calculator_3-way'!O196/'True_Odds_Calculator_3-way'!B196-1)</f>
        <v>8.1981832416479659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2.9274517867244221E-2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1.0250143281983426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8.2754497549270223</v>
      </c>
      <c r="I196" s="6">
        <f>IF('Log_working_3-way'!$D196="","",'True_Odds_Calculator_3-way'!O197/'True_Odds_Calculator_3-way'!B197-1)</f>
        <v>9.0670962197787404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2.7010780494167275E-2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1.0360526471280498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11.366726251802243</v>
      </c>
      <c r="I197" s="6">
        <f>IF('Log_working_3-way'!$D197="","",'True_Odds_Calculator_3-way'!O198/'True_Odds_Calculator_3-way'!B198-1)</f>
        <v>7.8396541613088946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3.8811732664441045E-2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1.0360736990509192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12.304456663304485</v>
      </c>
      <c r="I198" s="6">
        <f>IF('Log_working_3-way'!$D198="","",'True_Odds_Calculator_3-way'!O199/'True_Odds_Calculator_3-way'!B199-1)</f>
        <v>6.9954470896143626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3.8719528724135532E-2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1.0369298482879468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7.8359616997600003</v>
      </c>
      <c r="I199" s="6">
        <f>IF('Log_working_3-way'!$D199="","",'True_Odds_Calculator_3-way'!O200/'True_Odds_Calculator_3-way'!B200-1)</f>
        <v>7.5232092288820169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3.9245841877420862E-2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1.0361438098247495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6.9982569135729475</v>
      </c>
      <c r="I200" s="6">
        <f>IF('Log_working_3-way'!$D200="","",'True_Odds_Calculator_3-way'!O201/'True_Odds_Calculator_3-way'!B201-1)</f>
        <v>8.1177478504748422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3.8354621838848191E-2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1.0385273661310535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23.045455338298655</v>
      </c>
      <c r="I201" s="6">
        <f>IF('Log_working_3-way'!$D201="","",'True_Odds_Calculator_3-way'!O202/'True_Odds_Calculator_3-way'!B202-1)</f>
        <v>6.8966364277136147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3.9697508251423486E-2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1.0358423710280138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11.279468042756424</v>
      </c>
      <c r="I202" s="6">
        <f>IF('Log_working_3-way'!$D202="","",'True_Odds_Calculator_3-way'!O203/'True_Odds_Calculator_3-way'!B203-1)</f>
        <v>9.8408438195588435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3.8734088187189597E-2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1.0379488455294283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18.332460168599901</v>
      </c>
      <c r="I203" s="6">
        <f>IF('Log_working_3-way'!$D203="","",'True_Odds_Calculator_3-way'!O204/'True_Odds_Calculator_3-way'!B204-1)</f>
        <v>7.515659648918513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4.016718795141383E-2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1.0496668668484312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38.356533490295696</v>
      </c>
      <c r="I204" s="6">
        <f>IF('Log_working_3-way'!$D204="","",'True_Odds_Calculator_3-way'!O205/'True_Odds_Calculator_3-way'!B205-1)</f>
        <v>5.3294625268127751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4.40804512258548E-2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1.0392577216826291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22.322288114983884</v>
      </c>
      <c r="I205" s="6">
        <f>IF('Log_working_3-way'!$D205="","",'True_Odds_Calculator_3-way'!O206/'True_Odds_Calculator_3-way'!B206-1)</f>
        <v>8.1553133185715829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4.048726250783119E-2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1.0393203785189566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5.159097721247961</v>
      </c>
      <c r="I206" s="6">
        <f>IF('Log_working_3-way'!$D206="","",'True_Odds_Calculator_3-way'!O207/'True_Odds_Calculator_3-way'!B207-1)</f>
        <v>7.2159743336215687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4.0611722731233701E-2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1.0435939855419223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31.442539988472276</v>
      </c>
      <c r="I207" s="6">
        <f>IF('Log_working_3-way'!$D207="","",'True_Odds_Calculator_3-way'!O208/'True_Odds_Calculator_3-way'!B208-1)</f>
        <v>5.788847491929066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4.1905324828599433E-2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1.036605229999279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13.454189079469732</v>
      </c>
      <c r="I208" s="6">
        <f>IF('Log_working_3-way'!$D208="","",'True_Odds_Calculator_3-way'!O209/'True_Odds_Calculator_3-way'!B209-1)</f>
        <v>7.7816708672412922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3.9362052500533373E-2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1.0360773754148656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9.9123043680695258</v>
      </c>
      <c r="I209" s="6">
        <f>IF('Log_working_3-way'!$D209="","",'True_Odds_Calculator_3-way'!O210/'True_Odds_Calculator_3-way'!B210-1)</f>
        <v>8.8882669296828265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3.8892546526134275E-2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1.0358547746695534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13.134147450070399</v>
      </c>
      <c r="I210" s="6">
        <f>IF('Log_working_3-way'!$D210="","",'True_Odds_Calculator_3-way'!O211/'True_Odds_Calculator_3-way'!B211-1)</f>
        <v>8.0044072089540315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3.8602509655973893E-2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1.0359794025254836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15.44186441600089</v>
      </c>
      <c r="I211" s="6">
        <f>IF('Log_working_3-way'!$D211="","",'True_Odds_Calculator_3-way'!O212/'True_Odds_Calculator_3-way'!B212-1)</f>
        <v>7.5800966599124635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3.8527988803349844E-2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1.0389988378742494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20.998290960719761</v>
      </c>
      <c r="I212" s="6">
        <f>IF('Log_working_3-way'!$D212="","",'True_Odds_Calculator_3-way'!O213/'True_Odds_Calculator_3-way'!B213-1)</f>
        <v>7.3123472963252603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4.0683061325663017E-2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1.0384313963937619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23.048623222139614</v>
      </c>
      <c r="I213" s="6">
        <f>IF('Log_working_3-way'!$D213="","",'True_Odds_Calculator_3-way'!O214/'True_Odds_Calculator_3-way'!B214-1)</f>
        <v>7.2725890634375734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3.9560550684021312E-2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1.0353245056840499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10.146321684593532</v>
      </c>
      <c r="I214" s="6">
        <f>IF('Log_working_3-way'!$D214="","",'True_Odds_Calculator_3-way'!O215/'True_Odds_Calculator_3-way'!B215-1)</f>
        <v>7.6364109606791786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3.7943626528551322E-2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1.0368408663876809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7.9446270114715922</v>
      </c>
      <c r="I215" s="6">
        <f>IF('Log_working_3-way'!$D215="","",'True_Odds_Calculator_3-way'!O216/'True_Odds_Calculator_3-way'!B216-1)</f>
        <v>7.5237630421109678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3.9178319106959014E-2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1.0456798090537871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29.922639653671673</v>
      </c>
      <c r="I216" s="6">
        <f>IF('Log_working_3-way'!$D216="","",'True_Odds_Calculator_3-way'!O217/'True_Odds_Calculator_3-way'!B217-1)</f>
        <v>7.5351720731756178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4.3994245407392496E-2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1.0366256260396982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7.6792992370631215</v>
      </c>
      <c r="I217" s="6">
        <f>IF('Log_working_3-way'!$D217="","",'True_Odds_Calculator_3-way'!O218/'True_Odds_Calculator_3-way'!B218-1)</f>
        <v>8.1118467512302246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3.9027090751228677E-2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1.0472357793917144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17.320743169049571</v>
      </c>
      <c r="I218" s="6">
        <f>IF('Log_working_3-way'!$D218="","",'True_Odds_Calculator_3-way'!O219/'True_Odds_Calculator_3-way'!B219-1)</f>
        <v>7.0015586044937859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4.9994972051966791E-2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1.0568956425939946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31.821797932827586</v>
      </c>
      <c r="I219" s="6">
        <f>IF('Log_working_3-way'!$D219="","",'True_Odds_Calculator_3-way'!O220/'True_Odds_Calculator_3-way'!B220-1)</f>
        <v>5.8914782678033228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5.4240727317356852E-2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1.0648581559266157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4.3999181959731457</v>
      </c>
      <c r="I220" s="6">
        <f>IF('Log_working_3-way'!$D220="","",'True_Odds_Calculator_3-way'!O221/'True_Odds_Calculator_3-way'!B221-1)</f>
        <v>7.0751487790746062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6.4978179059048902E-2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1.0505952063625488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5.6223099033004074</v>
      </c>
      <c r="I221" s="6">
        <f>IF('Log_working_3-way'!$D221="","",'True_Odds_Calculator_3-way'!O222/'True_Odds_Calculator_3-way'!B222-1)</f>
        <v>5.6223099033004074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5.1264694912210418E-2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1.0455090808132634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11.516691840097247</v>
      </c>
      <c r="I222" s="6">
        <f>IF('Log_working_3-way'!$D222="","",'True_Odds_Calculator_3-way'!O223/'True_Odds_Calculator_3-way'!B223-1)</f>
        <v>8.0269492791597425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4.8799027059896805E-2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1.0631852680429519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38.396812277673789</v>
      </c>
      <c r="I223" s="6">
        <f>IF('Log_working_3-way'!$D223="","",'True_Odds_Calculator_3-way'!O224/'True_Odds_Calculator_3-way'!B224-1)</f>
        <v>4.1429214955967035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5.6514642852403707E-2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1.0479868059010584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7.2359560713228266</v>
      </c>
      <c r="I224" s="6">
        <f>IF('Log_working_3-way'!$D224="","",'True_Odds_Calculator_3-way'!O225/'True_Odds_Calculator_3-way'!B225-1)</f>
        <v>7.1877221716782511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5.0335741986595739E-2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1.0587238733245192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33.413819120643481</v>
      </c>
      <c r="I225" s="6">
        <f>IF('Log_working_3-way'!$D225="","",'True_Odds_Calculator_3-way'!O226/'True_Odds_Calculator_3-way'!B226-1)</f>
        <v>6.8305192205744794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5.4510606192308853E-2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1.0458006666921729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11.885087956239758</v>
      </c>
      <c r="I226" s="6">
        <f>IF('Log_working_3-way'!$D226="","",'True_Odds_Calculator_3-way'!O227/'True_Odds_Calculator_3-way'!B227-1)</f>
        <v>7.3939309790034464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4.8998348483424436E-2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1.0263538298338619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13.056668288435171</v>
      </c>
      <c r="I227" s="6">
        <f>IF('Log_working_3-way'!$D227="","",'True_Odds_Calculator_3-way'!O228/'True_Odds_Calculator_3-way'!B228-1)</f>
        <v>10.403238047039457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2.8504287860303457E-2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1.0345831308057198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33.314248564393807</v>
      </c>
      <c r="I228" s="6">
        <f>IF('Log_working_3-way'!$D228="","",'True_Odds_Calculator_3-way'!O229/'True_Odds_Calculator_3-way'!B229-1)</f>
        <v>6.1515045448476693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3.2540139580162553E-2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1.0256927910733347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8.2691506075840451</v>
      </c>
      <c r="I229" s="6">
        <f>IF('Log_working_3-way'!$D229="","",'True_Odds_Calculator_3-way'!O230/'True_Odds_Calculator_3-way'!B230-1)</f>
        <v>8.8063830101460638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2.7708718471770588E-2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1.0258870581925486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7.7209324248227915</v>
      </c>
      <c r="I230" s="6">
        <f>IF('Log_working_3-way'!$D230="","",'True_Odds_Calculator_3-way'!O231/'True_Odds_Calculator_3-way'!B231-1)</f>
        <v>9.189172061284772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2.7884092669187899E-2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1.0276621896703717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18.53876985325256</v>
      </c>
      <c r="I231" s="6">
        <f>IF('Log_working_3-way'!$D231="","",'True_Odds_Calculator_3-way'!O232/'True_Odds_Calculator_3-way'!B232-1)</f>
        <v>9.8683737993131668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2.9184072527871585E-2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1.0268529279222565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20.641765440211987</v>
      </c>
      <c r="I232" s="6">
        <f>IF('Log_working_3-way'!$D232="","",'True_Odds_Calculator_3-way'!O233/'True_Odds_Calculator_3-way'!B233-1)</f>
        <v>8.4987061127430419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2.8100552231937304E-2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1.0311984225329602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31.826494303504781</v>
      </c>
      <c r="I233" s="6">
        <f>IF('Log_working_3-way'!$D233="","",'True_Odds_Calculator_3-way'!O234/'True_Odds_Calculator_3-way'!B234-1)</f>
        <v>6.7495212700284508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2.9718703813738978E-2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1.0284041632969256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20.405930137019539</v>
      </c>
      <c r="I234" s="6">
        <f>IF('Log_working_3-way'!$D234="","",'True_Odds_Calculator_3-way'!O235/'True_Odds_Calculator_3-way'!B235-1)</f>
        <v>9.0408974719703021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2.9690460922119577E-2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1.0251979167660978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8.3319257855124977</v>
      </c>
      <c r="I235" s="6">
        <f>IF('Log_working_3-way'!$D235="","",'True_Odds_Calculator_3-way'!O236/'True_Odds_Calculator_3-way'!B236-1)</f>
        <v>8.2174247126791347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2.7125896485892476E-2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1.0298791052381666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1.970187583768892</v>
      </c>
      <c r="I236" s="6">
        <f>IF('Log_working_3-way'!$D236="","",'True_Odds_Calculator_3-way'!O237/'True_Odds_Calculator_3-way'!B237-1)</f>
        <v>7.3085210355993393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2.9020588452877139E-2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1.0259880261413896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10.252523008993855</v>
      </c>
      <c r="I237" s="6">
        <f>IF('Log_working_3-way'!$D237="","",'True_Odds_Calculator_3-way'!O238/'True_Odds_Calculator_3-way'!B238-1)</f>
        <v>8.5579158892443346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2.8147513452212669E-2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1.0211110707008739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15.558657711957853</v>
      </c>
      <c r="I238" s="6">
        <f>IF('Log_working_3-way'!$D238="","",'True_Odds_Calculator_3-way'!O239/'True_Odds_Calculator_3-way'!B239-1)</f>
        <v>7.2626772853011712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2.2733128676281078E-2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1.0257920982691122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15.614556345017171</v>
      </c>
      <c r="I239" s="6">
        <f>IF('Log_working_3-way'!$D239="","",'True_Odds_Calculator_3-way'!O240/'True_Odds_Calculator_3-way'!B240-1)</f>
        <v>7.9893374764607259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2.7733514488202937E-2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1.0558892085126652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45.0934937413368</v>
      </c>
      <c r="I240" s="6">
        <f>IF('Log_working_3-way'!$D240="","",'True_Odds_Calculator_3-way'!O241/'True_Odds_Calculator_3-way'!B241-1)</f>
        <v>3.1484144367203131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4.6249800733301427E-2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1.0364769361377069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10.28831692893929</v>
      </c>
      <c r="I241" s="6">
        <f>IF('Log_working_3-way'!$D241="","",'True_Odds_Calculator_3-way'!O242/'True_Odds_Calculator_3-way'!B242-1)</f>
        <v>6.7240572882302221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3.8975012900695161E-2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1.0505720814715449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2.0390695771602227</v>
      </c>
      <c r="I242" s="6">
        <f>IF('Log_working_3-way'!$D242="","",'True_Odds_Calculator_3-way'!O243/'True_Odds_Calculator_3-way'!B243-1)</f>
        <v>3.8957792448631414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4.5523104346633758E-2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1.0225960138852208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5.6615992197751357</v>
      </c>
      <c r="I243" s="6">
        <f>IF('Log_working_3-way'!$D243="","",'True_Odds_Calculator_3-way'!O244/'True_Odds_Calculator_3-way'!B244-1)</f>
        <v>5.5925675692332257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2.3349428298455432E-2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1.0241422870500592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28.156846413101803</v>
      </c>
      <c r="I244" s="6">
        <f>IF('Log_working_3-way'!$D244="","",'True_Odds_Calculator_3-way'!O245/'True_Odds_Calculator_3-way'!B245-1)</f>
        <v>5.0723106792144721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2.4135148318290334E-2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1.0529643670743216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63.025947690383632</v>
      </c>
      <c r="I245" s="6">
        <f>IF('Log_working_3-way'!$D245="","",'True_Odds_Calculator_3-way'!O246/'True_Odds_Calculator_3-way'!B246-1)</f>
        <v>1.1642827739856996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3.236616312915519E-2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1.0248513092462377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29.808473814229114</v>
      </c>
      <c r="I246" s="6">
        <f>IF('Log_working_3-way'!$D246="","",'True_Odds_Calculator_3-way'!O247/'True_Odds_Calculator_3-way'!B247-1)</f>
        <v>5.4840557201219271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2.4447744358760737E-2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1.0294294225395721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40.098303162341331</v>
      </c>
      <c r="I247" s="6">
        <f>IF('Log_working_3-way'!$D247="","",'True_Odds_Calculator_3-way'!O248/'True_Odds_Calculator_3-way'!B248-1)</f>
        <v>4.2227331843604627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2.5970011819068439E-2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1.0212810674135426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10.86964363863313</v>
      </c>
      <c r="I248" s="6">
        <f>IF('Log_working_3-way'!$D248="","",'True_Odds_Calculator_3-way'!O249/'True_Odds_Calculator_3-way'!B249-1)</f>
        <v>5.8425483390062745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2.2818385873164093E-2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1.025872963874479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27.478289338689066</v>
      </c>
      <c r="I249" s="6">
        <f>IF('Log_working_3-way'!$D249="","",'True_Odds_Calculator_3-way'!O250/'True_Odds_Calculator_3-way'!B250-1)</f>
        <v>5.1530608609418547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2.5988859418301535E-2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1.0254773738240961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16.77788523180616</v>
      </c>
      <c r="I250" s="6">
        <f>IF('Log_working_3-way'!$D250="","",'True_Odds_Calculator_3-way'!O251/'True_Odds_Calculator_3-way'!B251-1)</f>
        <v>7.4208121431901208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2.7278471962767892E-2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1.0252049681437601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11.329150626521157</v>
      </c>
      <c r="I251" s="6">
        <f>IF('Log_working_3-way'!$D251="","",'True_Odds_Calculator_3-way'!O252/'True_Odds_Calculator_3-way'!B252-1)</f>
        <v>7.08512704715376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2.7198086613449579E-2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1.0293330418897879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28.336090605237214</v>
      </c>
      <c r="I252" s="6">
        <f>IF('Log_working_3-way'!$D252="","",'True_Odds_Calculator_3-way'!O253/'True_Odds_Calculator_3-way'!B253-1)</f>
        <v>6.3340226513093034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2.9093856962709275E-2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1.0568942165871529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63.998986906950918</v>
      </c>
      <c r="I253" s="6">
        <f>IF('Log_working_3-way'!$D253="","",'True_Odds_Calculator_3-way'!O254/'True_Odds_Calculator_3-way'!B254-1)</f>
        <v>1.2898104641965853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3.3650576033983581E-2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1.0300738553564432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40.615678502481558</v>
      </c>
      <c r="I254" s="6">
        <f>IF('Log_working_3-way'!$D254="","",'True_Odds_Calculator_3-way'!O255/'True_Odds_Calculator_3-way'!B255-1)</f>
        <v>3.685006050249072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2.6502847885051084E-2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1.0262510126884439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1.5077918027404209</v>
      </c>
      <c r="I255" s="6">
        <f>IF('Log_working_3-way'!$D255="","",'True_Odds_Calculator_3-way'!O256/'True_Odds_Calculator_3-way'!B256-1)</f>
        <v>4.7526271384193493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2.4092869280712303E-2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1.0210394726401453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8.6715105562159476</v>
      </c>
      <c r="I256" s="6">
        <f>IF('Log_working_3-way'!$D256="","",'True_Odds_Calculator_3-way'!O257/'True_Odds_Calculator_3-way'!B257-1)</f>
        <v>6.3010677646897602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2.2472061216530559E-2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1.0292111823895032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3.5908433756037139</v>
      </c>
      <c r="I257" s="6">
        <f>IF('Log_working_3-way'!$D257="","",'True_Odds_Calculator_3-way'!O258/'True_Odds_Calculator_3-way'!B258-1)</f>
        <v>6.6220484921634979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2.9418242782774495E-2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1.0365829873523569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7.9457149484941123</v>
      </c>
      <c r="I258" s="6">
        <f>IF('Log_working_3-way'!$D258="","",'True_Odds_Calculator_3-way'!O259/'True_Odds_Calculator_3-way'!B259-1)</f>
        <v>8.1679602672876701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3.9051938982746837E-2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1.0582654676769505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43.723866760626898</v>
      </c>
      <c r="I259" s="6">
        <f>IF('Log_working_3-way'!$D259="","",'True_Odds_Calculator_3-way'!O260/'True_Odds_Calculator_3-way'!B260-1)</f>
        <v>3.5053589029750611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4.8950377179545868E-2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1.0266757088219336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33.146137977808515</v>
      </c>
      <c r="I260" s="6">
        <f>IF('Log_working_3-way'!$D260="","",'True_Odds_Calculator_3-way'!O261/'True_Odds_Calculator_3-way'!B261-1)</f>
        <v>5.3143681524916904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2.5380372074062407E-2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1.0236077250353202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4.5903598063326605</v>
      </c>
      <c r="I261" s="6">
        <f>IF('Log_working_3-way'!$D261="","",'True_Odds_Calculator_3-way'!O262/'True_Odds_Calculator_3-way'!B262-1)</f>
        <v>4.9550070221104576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2.3782438609829537E-2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1.0414754106824458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28.987918090851824</v>
      </c>
      <c r="I262" s="6">
        <f>IF('Log_working_3-way'!$D262="","",'True_Odds_Calculator_3-way'!O263/'True_Odds_Calculator_3-way'!B263-1)</f>
        <v>6.2918735328414375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4.0752881788940654E-2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1.0416318641967341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27.054404110540439</v>
      </c>
      <c r="I263" s="6">
        <f>IF('Log_working_3-way'!$D263="","",'True_Odds_Calculator_3-way'!O264/'True_Odds_Calculator_3-way'!B264-1)</f>
        <v>6.9741712055016363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4.1490936027694936E-2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1.0361134711805913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13.238879985191176</v>
      </c>
      <c r="I264" s="6">
        <f>IF('Log_working_3-way'!$D264="","",'True_Odds_Calculator_3-way'!O265/'True_Odds_Calculator_3-way'!B265-1)</f>
        <v>9.9859875707510426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3.8908918655754077E-2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1.0619387893884304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53.957700090580985</v>
      </c>
      <c r="I265" s="6">
        <f>IF('Log_working_3-way'!$D265="","",'True_Odds_Calculator_3-way'!O266/'True_Odds_Calculator_3-way'!B266-1)</f>
        <v>2.6528891234523129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4.4295935820730215E-2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1.0403858515389663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23.009295499021526</v>
      </c>
      <c r="I266" s="6">
        <f>IF('Log_working_3-way'!$D266="","",'True_Odds_Calculator_3-way'!O267/'True_Odds_Calculator_3-way'!B267-1)</f>
        <v>8.8657525883553276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4.1263372389200192E-2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1.0450094841860458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28.900306916601732</v>
      </c>
      <c r="I267" s="6">
        <f>IF('Log_working_3-way'!$D267="","",'True_Odds_Calculator_3-way'!O268/'True_Odds_Calculator_3-way'!B268-1)</f>
        <v>7.639592149941258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4.3802401726378726E-2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1.0351708412730269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13.362923384903754</v>
      </c>
      <c r="I268" s="6">
        <f>IF('Log_working_3-way'!$D268="","",'True_Odds_Calculator_3-way'!O269/'True_Odds_Calculator_3-way'!B269-1)</f>
        <v>8.77199139501327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3.790505701333724E-2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1.0466869708680226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31.35383627320337</v>
      </c>
      <c r="I269" s="6">
        <f>IF('Log_working_3-way'!$D269="","",'True_Odds_Calculator_3-way'!O270/'True_Odds_Calculator_3-way'!B270-1)</f>
        <v>6.1845066039140439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4.4761890970874685E-2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1.054879600790197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25.842443487823708</v>
      </c>
      <c r="I270" s="6">
        <f>IF('Log_working_3-way'!$D270="","",'True_Odds_Calculator_3-way'!O271/'True_Odds_Calculator_3-way'!B271-1)</f>
        <v>9.6832949262830592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5.4052527594783406E-2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1.0479763618742939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17.968816622860864</v>
      </c>
      <c r="I271" s="6">
        <f>IF('Log_working_3-way'!$D271="","",'True_Odds_Calculator_3-way'!O272/'True_Odds_Calculator_3-way'!B272-1)</f>
        <v>7.739938869317422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5.0663693735982784E-2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1.0516713854052977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25.053462856167453</v>
      </c>
      <c r="I272" s="6">
        <f>IF('Log_working_3-way'!$D272="","",'True_Odds_Calculator_3-way'!O273/'True_Odds_Calculator_3-way'!B273-1)</f>
        <v>7.4188667309368359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5.2126139260221471E-2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1.0497027357041437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22.548041007231419</v>
      </c>
      <c r="I273" s="6">
        <f>IF('Log_working_3-way'!$D273="","",'True_Odds_Calculator_3-way'!O274/'True_Odds_Calculator_3-way'!B274-1)</f>
        <v>7.4772947626033073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5.112194131383907E-2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1.031102617093798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40.582101297282293</v>
      </c>
      <c r="I274" s="6">
        <f>IF('Log_working_3-way'!$D274="","",'True_Odds_Calculator_3-way'!O275/'True_Odds_Calculator_3-way'!B275-1)</f>
        <v>3.9824707175737668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2.7331740501964408E-2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1.0300737827891153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44.139112512986131</v>
      </c>
      <c r="I275" s="6">
        <f>IF('Log_working_3-way'!$D275="","",'True_Odds_Calculator_3-way'!O276/'True_Odds_Calculator_3-way'!B276-1)</f>
        <v>3.711561803130623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2.5208774180703442E-2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1.0202234028695418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11.753416085246039</v>
      </c>
      <c r="I276" s="6">
        <f>IF('Log_working_3-way'!$D276="","",'True_Odds_Calculator_3-way'!O277/'True_Odds_Calculator_3-way'!B277-1)</f>
        <v>7.4154493236628785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2.1913021113248554E-2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1.0195728514778506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13.265254827343869</v>
      </c>
      <c r="I277" s="6">
        <f>IF('Log_working_3-way'!$D277="","",'True_Odds_Calculator_3-way'!O278/'True_Odds_Calculator_3-way'!B278-1)</f>
        <v>7.7778707767237325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2.1216641339536269E-2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1.0206450307585997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7.4122107477714749</v>
      </c>
      <c r="I278" s="6">
        <f>IF('Log_working_3-way'!$D278="","",'True_Odds_Calculator_3-way'!O279/'True_Odds_Calculator_3-way'!B279-1)</f>
        <v>9.7965726422623938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2.2306442411468508E-2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1.0288253610263143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44.182226732024354</v>
      </c>
      <c r="I279" s="6">
        <f>IF('Log_working_3-way'!$D279="","",'True_Odds_Calculator_3-way'!O280/'True_Odds_Calculator_3-way'!B280-1)</f>
        <v>3.4960431093421978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2.423048960185592E-2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1.0492579557125692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63.167114892836864</v>
      </c>
      <c r="I280" s="6">
        <f>IF('Log_working_3-way'!$D280="","",'True_Odds_Calculator_3-way'!O281/'True_Odds_Calculator_3-way'!B281-1)</f>
        <v>1.0994469749431852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3.0094964815194469E-2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1.0508556784018686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3.3392984377116441</v>
      </c>
      <c r="I281" s="6">
        <f>IF('Log_working_3-way'!$D281="","",'True_Odds_Calculator_3-way'!O282/'True_Odds_Calculator_3-way'!B282-1)</f>
        <v>3.8199794150106863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4.7694814889261972E-2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1.0296095404284806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1.3712118834968403</v>
      </c>
      <c r="I282" s="6">
        <f>IF('Log_working_3-way'!$D282="","",'True_Odds_Calculator_3-way'!O283/'True_Odds_Calculator_3-way'!B283-1)</f>
        <v>3.9422018804432746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2.6392755797415735E-2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1.0276372614634854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0.65690395545781688</v>
      </c>
      <c r="I283" s="6">
        <f>IF('Log_working_3-way'!$D283="","",'True_Odds_Calculator_3-way'!O284/'True_Odds_Calculator_3-way'!B284-1)</f>
        <v>3.4240910757082448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2.3246399623679359E-2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1.027048997146333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6.0287969325582296</v>
      </c>
      <c r="I284" s="6">
        <f>IF('Log_working_3-way'!$D284="","",'True_Odds_Calculator_3-way'!O285/'True_Odds_Calculator_3-way'!B285-1)</f>
        <v>5.9167860246409818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2.8094708406165569E-2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1.0260973747145916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11.67651852337676</v>
      </c>
      <c r="I285" s="6">
        <f>IF('Log_working_3-way'!$D285="","",'True_Odds_Calculator_3-way'!O286/'True_Odds_Calculator_3-way'!B286-1)</f>
        <v>6.7616313142789046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2.8112090646509102E-2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1.0333129211229461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1.8085577247694622</v>
      </c>
      <c r="I286" s="6">
        <f>IF('Log_working_3-way'!$D286="","",'True_Odds_Calculator_3-way'!O287/'True_Odds_Calculator_3-way'!B287-1)</f>
        <v>3.4716332129560907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2.9821592211576542E-2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1.0258003758163672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19.865494939509315</v>
      </c>
      <c r="I287" s="6">
        <f>IF('Log_working_3-way'!$D287="","",'True_Odds_Calculator_3-way'!O288/'True_Odds_Calculator_3-way'!B288-1)</f>
        <v>7.3719655996916664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2.7220804954872557E-2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1.0281169405939365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20.409388539146271</v>
      </c>
      <c r="I288" s="6">
        <f>IF('Log_working_3-way'!$D288="","",'True_Odds_Calculator_3-way'!O289/'True_Odds_Calculator_3-way'!B289-1)</f>
        <v>7.7594130042883123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2.9524128115677506E-2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1.0477663278274596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58.147748667085928</v>
      </c>
      <c r="I289" s="6">
        <f>IF('Log_working_3-way'!$D289="","",'True_Odds_Calculator_3-way'!O290/'True_Odds_Calculator_3-way'!B290-1)</f>
        <v>1.9722541464464163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3.1910049417728015E-2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1.0407259755879406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25.323387537791206</v>
      </c>
      <c r="I290" s="6">
        <f>IF('Log_working_3-way'!$D290="","",'True_Odds_Calculator_3-way'!O291/'True_Odds_Calculator_3-way'!B291-1)</f>
        <v>5.7565627054729207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4.1337451339256814E-2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1.0403375631796672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5.0326715569977232</v>
      </c>
      <c r="I291" s="6">
        <f>IF('Log_working_3-way'!$D291="","",'True_Odds_Calculator_3-way'!O292/'True_Odds_Calculator_3-way'!B292-1)</f>
        <v>6.4105504980369954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4.1224857014330762E-2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1.0551529406136868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4.7256194706439292</v>
      </c>
      <c r="I292" s="6">
        <f>IF('Log_working_3-way'!$D292="","",'True_Odds_Calculator_3-way'!O293/'True_Odds_Calculator_3-way'!B293-1)</f>
        <v>4.9277696230793522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5.4359463577340561E-2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1.0502398289875179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25.083863544840373</v>
      </c>
      <c r="I293" s="6">
        <f>IF('Log_working_3-way'!$D293="","",'True_Odds_Calculator_3-way'!O294/'True_Odds_Calculator_3-way'!B294-1)</f>
        <v>5.2883897540944185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5.0899888434713825E-2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1.0620126379326298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38.441141332488591</v>
      </c>
      <c r="I294" s="6">
        <f>IF('Log_working_3-way'!$D294="","",'True_Odds_Calculator_3-way'!O295/'True_Odds_Calculator_3-way'!B295-1)</f>
        <v>4.4493005337487608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5.532719507748185E-2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1.0230319463686808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5.3865540599533528</v>
      </c>
      <c r="I295" s="6">
        <f>IF('Log_working_3-way'!$D295="","",'True_Odds_Calculator_3-way'!O296/'True_Odds_Calculator_3-way'!B296-1)</f>
        <v>7.5972648455100291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2.4188493955382251E-2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1.0377399761734933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51.567518692779679</v>
      </c>
      <c r="I296" s="6">
        <f>IF('Log_working_3-way'!$D296="","",'True_Odds_Calculator_3-way'!O297/'True_Odds_Calculator_3-way'!B297-1)</f>
        <v>2.5141784099150382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2.850096959327808E-2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1.0196367503908148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11.399851048228896</v>
      </c>
      <c r="I297" s="6">
        <f>IF('Log_working_3-way'!$D297="","",'True_Odds_Calculator_3-way'!O298/'True_Odds_Calculator_3-way'!B298-1)</f>
        <v>11.399851048228896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2.1341295461807075E-2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1.0321184622136736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5.6284527070024932</v>
      </c>
      <c r="I298" s="6">
        <f>IF('Log_working_3-way'!$D298="","",'True_Odds_Calculator_3-way'!O299/'True_Odds_Calculator_3-way'!B299-1)</f>
        <v>8.6254349512546824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3.3858522527463242E-2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1.0302867584788868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16.690468681674751</v>
      </c>
      <c r="I299" s="6">
        <f>IF('Log_working_3-way'!$D299="","",'True_Odds_Calculator_3-way'!O300/'True_Odds_Calculator_3-way'!B300-1)</f>
        <v>8.8245294244572037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3.2354716219443524E-2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1.0323630628836891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7.263732154089924</v>
      </c>
      <c r="I300" s="6">
        <f>IF('Log_working_3-way'!$D300="","",'True_Odds_Calculator_3-way'!O301/'True_Odds_Calculator_3-way'!B301-1)</f>
        <v>8.8032290120387593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3.4597811957653324E-2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1.0243782069132938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12.365032640807646</v>
      </c>
      <c r="I301" s="6">
        <f>IF('Log_working_3-way'!$D301="","",'True_Odds_Calculator_3-way'!O302/'True_Odds_Calculator_3-way'!B302-1)</f>
        <v>7.478092598523137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2.6366451432743299E-2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1.0258241233709067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9.45759595196383</v>
      </c>
      <c r="I302" s="6">
        <f>IF('Log_working_3-way'!$D302="","",'True_Odds_Calculator_3-way'!O303/'True_Odds_Calculator_3-way'!B303-1)</f>
        <v>8.6808393299906985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2.7941650323612288E-2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1.0243585346212873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11.164502183532813</v>
      </c>
      <c r="I303" s="6">
        <f>IF('Log_working_3-way'!$D303="","",'True_Odds_Calculator_3-way'!O304/'True_Odds_Calculator_3-way'!B304-1)</f>
        <v>8.8811596350456341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2.6438157116996042E-2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1.0285525242863192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6.6215275614820905</v>
      </c>
      <c r="I304" s="6">
        <f>IF('Log_working_3-way'!$D304="","",'True_Odds_Calculator_3-way'!O305/'True_Odds_Calculator_3-way'!B305-1)</f>
        <v>5.0407339891128213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2.9488603421418347E-2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1.0383344871718463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23.293476766160747</v>
      </c>
      <c r="I305" s="6">
        <f>IF('Log_working_3-way'!$D305="","",'True_Odds_Calculator_3-way'!O306/'True_Odds_Calculator_3-way'!B306-1)</f>
        <v>5.2288909181459999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3.9451364728936511E-2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1.0357628126608718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11.3696046979031</v>
      </c>
      <c r="I306" s="6">
        <f>IF('Log_working_3-way'!$D306="","",'True_Odds_Calculator_3-way'!O307/'True_Odds_Calculator_3-way'!B307-1)</f>
        <v>8.40295311806128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3.8569997891629848E-2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1.0407921512982161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27.072743835275944</v>
      </c>
      <c r="I307" s="6">
        <f>IF('Log_working_3-way'!$D307="","",'True_Odds_Calculator_3-way'!O308/'True_Odds_Calculator_3-way'!B308-1)</f>
        <v>6.133393653247996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4.0810537375060463E-2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1.0222025294591555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24.191437457151807</v>
      </c>
      <c r="I308" s="6">
        <f>IF('Log_working_3-way'!$D308="","",'True_Odds_Calculator_3-way'!O309/'True_Odds_Calculator_3-way'!B309-1)</f>
        <v>6.1029307857005142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2.285623787395652E-2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1.0201944466345783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13.932326262749093</v>
      </c>
      <c r="I309" s="6">
        <f>IF('Log_working_3-way'!$D309="","",'True_Odds_Calculator_3-way'!O310/'True_Odds_Calculator_3-way'!B310-1)</f>
        <v>7.8783289842096504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2.1862822577438434E-2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1.0253839675960237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10.573383045077204</v>
      </c>
      <c r="I310" s="6">
        <f>IF('Log_working_3-way'!$D310="","",'True_Odds_Calculator_3-way'!O311/'True_Odds_Calculator_3-way'!B311-1)</f>
        <v>7.4694835068524714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2.7409736169165866E-2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1.0323878176603887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9.0586625408353036</v>
      </c>
      <c r="I311" s="6">
        <f>IF('Log_working_3-way'!$D311="","",'True_Odds_Calculator_3-way'!O312/'True_Odds_Calculator_3-way'!B312-1)</f>
        <v>6.627173574787534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3.4514004324405434E-2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1.0254466738916825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12.252854281205066</v>
      </c>
      <c r="I312" s="6">
        <f>IF('Log_working_3-way'!$D312="","",'True_Odds_Calculator_3-way'!O313/'True_Odds_Calculator_3-way'!B313-1)</f>
        <v>6.7667885287272274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2.7429415367175025E-2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1.0329862915686006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18.256082159283878</v>
      </c>
      <c r="I313" s="6">
        <f>IF('Log_working_3-way'!$D313="","",'True_Odds_Calculator_3-way'!O314/'True_Odds_Calculator_3-way'!B314-1)</f>
        <v>7.7657241474109835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3.4989712544760243E-2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1.0254890675610706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18.756080362140967</v>
      </c>
      <c r="I314" s="6">
        <f>IF('Log_working_3-way'!$D314="","",'True_Odds_Calculator_3-way'!O315/'True_Odds_Calculator_3-way'!B315-1)</f>
        <v>7.4226528076795475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2.7053973215488636E-2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1.0223511610132749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20.946835620270978</v>
      </c>
      <c r="I315" s="6">
        <f>IF('Log_working_3-way'!$D315="","",'True_Odds_Calculator_3-way'!O316/'True_Odds_Calculator_3-way'!B316-1)</f>
        <v>7.6548245168126794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2.3441865673890394E-2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1.0240307039758192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2.0526975051362113</v>
      </c>
      <c r="I316" s="6">
        <f>IF('Log_working_3-way'!$D316="","",'True_Odds_Calculator_3-way'!O317/'True_Odds_Calculator_3-way'!B317-1)</f>
        <v>4.6239897978331941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2.2547204767506379E-2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1.0212636262506591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17.165424429799032</v>
      </c>
      <c r="I317" s="6">
        <f>IF('Log_working_3-way'!$D317="","",'True_Odds_Calculator_3-way'!O318/'True_Odds_Calculator_3-way'!B318-1)</f>
        <v>7.660499969082192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2.2771177436491818E-2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1.0266817481440405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33.97444446228851</v>
      </c>
      <c r="I318" s="6">
        <f>IF('Log_working_3-way'!$D318="","",'True_Odds_Calculator_3-way'!O319/'True_Odds_Calculator_3-way'!B319-1)</f>
        <v>4.9761437702723033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2.521802425012365E-2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1.019778411222626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11.945327295440563</v>
      </c>
      <c r="I319" s="6">
        <f>IF('Log_working_3-way'!$D319="","",'True_Odds_Calculator_3-way'!O320/'True_Odds_Calculator_3-way'!B320-1)</f>
        <v>7.7757751866120426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2.1460500309254504E-2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1.0201460266841911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10.476994271987747</v>
      </c>
      <c r="I320" s="6">
        <f>IF('Log_working_3-way'!$D320="","",'True_Odds_Calculator_3-way'!O321/'True_Odds_Calculator_3-way'!B321-1)</f>
        <v>8.67697519487721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2.1894665879323982E-2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1.020395317477031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15.038427496025914</v>
      </c>
      <c r="I321" s="6">
        <f>IF('Log_working_3-way'!$D321="","",'True_Odds_Calculator_3-way'!O322/'True_Odds_Calculator_3-way'!B322-1)</f>
        <v>6.9422116955629036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2.1984498116689011E-2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1.0203031915812817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14.167167583749951</v>
      </c>
      <c r="I322" s="6">
        <f>IF('Log_working_3-way'!$D322="","",'True_Odds_Calculator_3-way'!O323/'True_Odds_Calculator_3-way'!B323-1)</f>
        <v>7.3173251267177086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2.1946313606284518E-2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1.0214407148246261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5.8067375762605309</v>
      </c>
      <c r="I323" s="6">
        <f>IF('Log_working_3-way'!$D323="","",'True_Odds_Calculator_3-way'!O324/'True_Odds_Calculator_3-way'!B324-1)</f>
        <v>8.5481112518714717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2.2780814172634667E-2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1.0218347375820318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7.8654807509633748</v>
      </c>
      <c r="I324" s="6">
        <f>IF('Log_working_3-way'!$D324="","",'True_Odds_Calculator_3-way'!O325/'True_Odds_Calculator_3-way'!B325-1)</f>
        <v>7.0690047421570448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2.3343749811841175E-2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1.0263239369696173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41.313215711141773</v>
      </c>
      <c r="I325" s="6">
        <f>IF('Log_working_3-way'!$D325="","",'True_Odds_Calculator_3-way'!O326/'True_Odds_Calculator_3-way'!B326-1)</f>
        <v>4.0496102055279923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2.2908510946788585E-2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1.0493047315564616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6.0223612985199217</v>
      </c>
      <c r="I326" s="6">
        <f>IF('Log_working_3-way'!$D326="","",'True_Odds_Calculator_3-way'!O327/'True_Odds_Calculator_3-way'!B327-1)</f>
        <v>8.2870728172925965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5.1528850060950759E-2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1.0674560024593545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41.005950754470661</v>
      </c>
      <c r="I327" s="6">
        <f>IF('Log_working_3-way'!$D327="","",'True_Odds_Calculator_3-way'!O328/'True_Odds_Calculator_3-way'!B328-1)</f>
        <v>4.5410648592393112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5.8051148615277048E-2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1.0464111352706436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8.9166179861332786</v>
      </c>
      <c r="I328" s="6">
        <f>IF('Log_working_3-way'!$D328="","",'True_Odds_Calculator_3-way'!O329/'True_Odds_Calculator_3-way'!B329-1)</f>
        <v>7.5426780134408578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4.9332270116508203E-2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1.0359635875530584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38.802709526404229</v>
      </c>
      <c r="I329" s="6">
        <f>IF('Log_working_3-way'!$D329="","",'True_Odds_Calculator_3-way'!O330/'True_Odds_Calculator_3-way'!B330-1)</f>
        <v>3.6177549009104206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3.237663300219018E-2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1.0430975393677706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0.11044370835616046</v>
      </c>
      <c r="I330" s="6">
        <f>IF('Log_working_3-way'!$D330="","",'True_Odds_Calculator_3-way'!O331/'True_Odds_Calculator_3-way'!B331-1)</f>
        <v>2.2975525648028579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3.2308966915507664E-2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1.0413992672764425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50.642635271219362</v>
      </c>
      <c r="I331" s="6">
        <f>IF('Log_working_3-way'!$D331="","",'True_Odds_Calculator_3-way'!O332/'True_Odds_Calculator_3-way'!B332-1)</f>
        <v>2.626339360787449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3.1692966841675441E-2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1.0271624789233893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18.54584371810104</v>
      </c>
      <c r="I332" s="6">
        <f>IF('Log_working_3-way'!$D332="","",'True_Odds_Calculator_3-way'!O333/'True_Odds_Calculator_3-way'!B333-1)</f>
        <v>6.177422482406711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2.8811599016967282E-2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1.0572250506882808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2.6369382594902513E-2</v>
      </c>
      <c r="I333" s="6">
        <f>IF('Log_working_3-way'!$D333="","",'True_Odds_Calculator_3-way'!O334/'True_Odds_Calculator_3-way'!B334-1)</f>
        <v>1.5019062028007437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3.9789906154224397E-2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1.0258302655209042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11.769618875816391</v>
      </c>
      <c r="I334" s="6">
        <f>IF('Log_working_3-way'!$D334="","",'True_Odds_Calculator_3-way'!O335/'True_Odds_Calculator_3-way'!B335-1)</f>
        <v>10.102292817341459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2.8025530876564453E-2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1.030731397818651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33.847655785931096</v>
      </c>
      <c r="I335" s="6">
        <f>IF('Log_working_3-way'!$D335="","",'True_Odds_Calculator_3-way'!O336/'True_Odds_Calculator_3-way'!B336-1)</f>
        <v>5.4556958245684468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2.8948147075915642E-2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1.0257488010449036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11.771039934465039</v>
      </c>
      <c r="I336" s="6">
        <f>IF('Log_working_3-way'!$D336="","",'True_Odds_Calculator_3-way'!O337/'True_Odds_Calculator_3-way'!B337-1)</f>
        <v>8.5601137768674498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2.7911140460499695E-2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1.020180095591537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9.3158026500078179</v>
      </c>
      <c r="I337" s="6">
        <f>IF('Log_working_3-way'!$D337="","",'True_Odds_Calculator_3-way'!O338/'True_Odds_Calculator_3-way'!B338-1)</f>
        <v>8.3799260281450199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2.186974711994516E-2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1.023697173606168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3.4596189869620924</v>
      </c>
      <c r="I338" s="6">
        <f>IF('Log_working_3-way'!$D338="","",'True_Odds_Calculator_3-way'!O339/'True_Odds_Calculator_3-way'!B339-1)</f>
        <v>6.2519922859356383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2.3789186310061883E-2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1.019930900890089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8.2676806134580936</v>
      </c>
      <c r="I339" s="6">
        <f>IF('Log_working_3-way'!$D339="","",'True_Odds_Calculator_3-way'!O340/'True_Odds_Calculator_3-way'!B340-1)</f>
        <v>8.7413524345601132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2.1556095443511225E-2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1.0196890350207326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10.250120976926564</v>
      </c>
      <c r="I340" s="6">
        <f>IF('Log_working_3-way'!$D340="","",'True_Odds_Calculator_3-way'!O341/'True_Odds_Calculator_3-way'!B341-1)</f>
        <v>8.8668861478159151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2.140687195741009E-2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1.0587954297323285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33.421546809859251</v>
      </c>
      <c r="I341" s="6">
        <f>IF('Log_working_3-way'!$D341="","",'True_Odds_Calculator_3-way'!O342/'True_Odds_Calculator_3-way'!B342-1)</f>
        <v>7.3025817013802161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5.4273866969507534E-2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1.0402218446380684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0.73530652145710729</v>
      </c>
      <c r="I342" s="6">
        <f>IF('Log_working_3-way'!$D342="","",'True_Odds_Calculator_3-way'!O343/'True_Odds_Calculator_3-way'!B343-1)</f>
        <v>5.5492475321127879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3.5490565064961732E-2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1.0416572944620934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34.367401630216172</v>
      </c>
      <c r="I343" s="6">
        <f>IF('Log_working_3-way'!$D343="","",'True_Odds_Calculator_3-way'!O344/'True_Odds_Calculator_3-way'!B344-1)</f>
        <v>6.3477420513921654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3.8553699983258083E-2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1.0310234888027869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12.174785766108712</v>
      </c>
      <c r="I344" s="6">
        <f>IF('Log_working_3-way'!$D344="","",'True_Odds_Calculator_3-way'!O345/'True_Odds_Calculator_3-way'!B345-1)</f>
        <v>11.253763775139499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3.3517551466538897E-2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1.0321668306243037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5.2613481067354249</v>
      </c>
      <c r="I345" s="6">
        <f>IF('Log_working_3-way'!$D345="","",'True_Odds_Calculator_3-way'!O346/'True_Odds_Calculator_3-way'!B346-1)</f>
        <v>10.498917404722709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3.4063121111200356E-2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1.0255372561502325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14.447025814906715</v>
      </c>
      <c r="I346" s="6">
        <f>IF('Log_working_3-way'!$D346="","",'True_Odds_Calculator_3-way'!O347/'True_Odds_Calculator_3-way'!B347-1)</f>
        <v>8.2704815706917554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2.7561170323454398E-2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1.0419251656028754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46.95755892129079</v>
      </c>
      <c r="I347" s="6">
        <f>IF('Log_working_3-way'!$D347="","",'True_Odds_Calculator_3-way'!O348/'True_Odds_Calculator_3-way'!B348-1)</f>
        <v>2.5488917444286905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3.4108819784096189E-2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1.0252226469743007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14.088908941015006</v>
      </c>
      <c r="I348" s="6">
        <f>IF('Log_working_3-way'!$D348="","",'True_Odds_Calculator_3-way'!O349/'True_Odds_Calculator_3-way'!B349-1)</f>
        <v>8.1598860442482248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2.7246639280158469E-2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1.0306066584019493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27.350460821943479</v>
      </c>
      <c r="I349" s="6">
        <f>IF('Log_working_3-way'!$D349="","",'True_Odds_Calculator_3-way'!O350/'True_Odds_Calculator_3-way'!B350-1)</f>
        <v>6.3636023771222048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3.0614908882563796E-2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1.0400103073795453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3.0616278404627177</v>
      </c>
      <c r="I350" s="6">
        <f>IF('Log_working_3-way'!$D350="","",'True_Odds_Calculator_3-way'!O351/'True_Odds_Calculator_3-way'!B351-1)</f>
        <v>4.434928787891641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3.8106595484404204E-2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1.0385634621642155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6.8958590930490953</v>
      </c>
      <c r="I351" s="6">
        <f>IF('Log_working_3-way'!$D351="","",'True_Odds_Calculator_3-way'!O352/'True_Odds_Calculator_3-way'!B352-1)</f>
        <v>5.2906674694204847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3.9799864803668594E-2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1.0371432839257959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14.636623517481771</v>
      </c>
      <c r="I352" s="6">
        <f>IF('Log_working_3-way'!$D352="","",'True_Odds_Calculator_3-way'!O353/'True_Odds_Calculator_3-way'!B353-1)</f>
        <v>7.319332982865042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3.9809206935093933E-2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1.0368392920990785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10.598903034919452</v>
      </c>
      <c r="I353" s="6">
        <f>IF('Log_working_3-way'!$D353="","",'True_Odds_Calculator_3-way'!O354/'True_Odds_Calculator_3-way'!B354-1)</f>
        <v>6.9440762759971522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3.9436843656444287E-2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1.0362801575299569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27.194206159580048</v>
      </c>
      <c r="I354" s="6">
        <f>IF('Log_working_3-way'!$D354="","",'True_Odds_Calculator_3-way'!O355/'True_Odds_Calculator_3-way'!B355-1)</f>
        <v>6.0106051671495209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3.6326663407684423E-2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1.023316156923235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27.867065393027513</v>
      </c>
      <c r="I355" s="6">
        <f>IF('Log_working_3-way'!$D355="","",'True_Odds_Calculator_3-way'!O356/'True_Odds_Calculator_3-way'!B356-1)</f>
        <v>6.7988713807202554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2.3202795352900152E-2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1.0201873337520106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9.9456880384560691</v>
      </c>
      <c r="I356" s="6">
        <f>IF('Log_working_3-way'!$D356="","",'True_Odds_Calculator_3-way'!O357/'True_Odds_Calculator_3-way'!B357-1)</f>
        <v>8.4967581479800405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2.1914489909955925E-2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1.0262587691339022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6.8948310349796653</v>
      </c>
      <c r="I357" s="6">
        <f>IF('Log_working_3-way'!$D357="","",'True_Odds_Calculator_3-way'!O358/'True_Odds_Calculator_3-way'!B358-1)</f>
        <v>8.9281515412072157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2.8117916350980821E-2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1.0259598712763831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7.7765468202817658</v>
      </c>
      <c r="I358" s="6">
        <f>IF('Log_working_3-way'!$D358="","",'True_Odds_Calculator_3-way'!O359/'True_Odds_Calculator_3-way'!B359-1)</f>
        <v>6.3452972191932187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2.751426280838043E-2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1.028229673339915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22.11687797464473</v>
      </c>
      <c r="I359" s="6">
        <f>IF('Log_working_3-way'!$D359="","",'True_Odds_Calculator_3-way'!O360/'True_Odds_Calculator_3-way'!B360-1)</f>
        <v>7.2575015247426187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2.9350067553153725E-2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1.0259547496670263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6.8536132617889542</v>
      </c>
      <c r="I360" s="6">
        <f>IF('Log_working_3-way'!$D360="","",'True_Odds_Calculator_3-way'!O361/'True_Odds_Calculator_3-way'!B361-1)</f>
        <v>7.9356666445243196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2.7649846482445728E-2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1.0253199351177222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13.288672248660545</v>
      </c>
      <c r="I361" s="6">
        <f>IF('Log_working_3-way'!$D361="","",'True_Odds_Calculator_3-way'!O362/'True_Odds_Calculator_3-way'!B362-1)</f>
        <v>7.725291712243223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2.7370546263794315E-2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1.0257000888189389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18.574963321060942</v>
      </c>
      <c r="I362" s="6">
        <f>IF('Log_working_3-way'!$D362="","",'True_Odds_Calculator_3-way'!O363/'True_Odds_Calculator_3-way'!B363-1)</f>
        <v>8.0482167514968737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2.7281144793756429E-2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1.0288996080394224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26.491163421845346</v>
      </c>
      <c r="I363" s="6">
        <f>IF('Log_working_3-way'!$D363="","",'True_Odds_Calculator_3-way'!O364/'True_Odds_Calculator_3-way'!B364-1)</f>
        <v>5.9464931795426059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2.9179630232670561E-2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1.0257097094487571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18.400449898686933</v>
      </c>
      <c r="I364" s="6">
        <f>IF('Log_working_3-way'!$D364="","",'True_Odds_Calculator_3-way'!O365/'True_Odds_Calculator_3-way'!B365-1)</f>
        <v>8.5659139957008659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2.7287874397407874E-2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1.0283278025597689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23.787303604750637</v>
      </c>
      <c r="I365" s="6">
        <f>IF('Log_working_3-way'!$D365="","",'True_Odds_Calculator_3-way'!O366/'True_Odds_Calculator_3-way'!B366-1)</f>
        <v>7.5565731011160047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2.9059137367742682E-2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1.0262657049904742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7.266987374069636</v>
      </c>
      <c r="I366" s="6">
        <f>IF('Log_working_3-way'!$D366="","",'True_Odds_Calculator_3-way'!O367/'True_Odds_Calculator_3-way'!B367-1)</f>
        <v>8.7400536529794763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2.8168952933795621E-2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1.0359929089613937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8.7037307790523606</v>
      </c>
      <c r="I367" s="6">
        <f>IF('Log_working_3-way'!$D367="","",'True_Odds_Calculator_3-way'!O368/'True_Odds_Calculator_3-way'!B368-1)</f>
        <v>8.2290033121324893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3.8580474424987576E-2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1.0385488426486145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22.334776877095074</v>
      </c>
      <c r="I368" s="6">
        <f>IF('Log_working_3-way'!$D368="","",'True_Odds_Calculator_3-way'!O369/'True_Odds_Calculator_3-way'!B369-1)</f>
        <v>6.4197748482115014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3.9930394191942664E-2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1.0353219713052071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12.116995241255124</v>
      </c>
      <c r="I369" s="6">
        <f>IF('Log_working_3-way'!$D369="","",'True_Odds_Calculator_3-way'!O370/'True_Odds_Calculator_3-way'!B370-1)</f>
        <v>8.0643724595677053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3.8070996874279395E-2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1.0386546778432577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22.332385889433247</v>
      </c>
      <c r="I370" s="6">
        <f>IF('Log_working_3-way'!$D370="","",'True_Odds_Calculator_3-way'!O371/'True_Odds_Calculator_3-way'!B371-1)</f>
        <v>6.5021401494776567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4.0036961122279502E-2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1.049282640446314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37.362516067540042</v>
      </c>
      <c r="I371" s="6">
        <f>IF('Log_working_3-way'!$D371="","",'True_Odds_Calculator_3-way'!O372/'True_Odds_Calculator_3-way'!B372-1)</f>
        <v>5.5973770579568169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4.4188107815636757E-2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1.0368286294807005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19.255664413176316</v>
      </c>
      <c r="I372" s="6">
        <f>IF('Log_working_3-way'!$D372="","",'True_Odds_Calculator_3-way'!O373/'True_Odds_Calculator_3-way'!B373-1)</f>
        <v>7.5266988695063723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3.8820519655537566E-2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1.0424933396277329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30.362647331160936</v>
      </c>
      <c r="I373" s="6">
        <f>IF('Log_working_3-way'!$D373="","",'True_Odds_Calculator_3-way'!O374/'True_Odds_Calculator_3-way'!B374-1)</f>
        <v>6.4111194021358315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4.1144928860859853E-2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1.0366781392045123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11.629105403092581</v>
      </c>
      <c r="I374" s="6">
        <f>IF('Log_working_3-way'!$D374="","",'True_Odds_Calculator_3-way'!O375/'True_Odds_Calculator_3-way'!B375-1)</f>
        <v>7.7279969261320609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3.9463509480878844E-2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1.0377358053588237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5.5240006299545206</v>
      </c>
      <c r="I375" s="6">
        <f>IF('Log_working_3-way'!$D375="","",'True_Odds_Calculator_3-way'!O376/'True_Odds_Calculator_3-way'!B376-1)</f>
        <v>8.2208593669121122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3.9497757961598268E-2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1.0364269625043403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13.683049861309769</v>
      </c>
      <c r="I376" s="6">
        <f>IF('Log_working_3-way'!$D376="","",'True_Odds_Calculator_3-way'!O377/'True_Odds_Calculator_3-way'!B377-1)</f>
        <v>9.5507253597517323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3.9211145274887116E-2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1.0417487166367503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3.5973158090792472</v>
      </c>
      <c r="I377" s="6">
        <f>IF('Log_working_3-way'!$D377="","",'True_Odds_Calculator_3-way'!O378/'True_Odds_Calculator_3-way'!B378-1)</f>
        <v>6.3268887504226949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4.1509562098328345E-2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1.0355509933294835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13.246930564094447</v>
      </c>
      <c r="I378" s="6">
        <f>IF('Log_working_3-way'!$D378="","",'True_Odds_Calculator_3-way'!O379/'True_Odds_Calculator_3-way'!B379-1)</f>
        <v>9.0217742573650828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3.8321857591244513E-2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1.0394268357097594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20.988489245138616</v>
      </c>
      <c r="I379" s="6">
        <f>IF('Log_working_3-way'!$D379="","",'True_Odds_Calculator_3-way'!O380/'True_Odds_Calculator_3-way'!B380-1)</f>
        <v>6.7960341126849606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4.1146962199593684E-2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1.0378496646666098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17.493073496080946</v>
      </c>
      <c r="I380" s="6">
        <f>IF('Log_working_3-way'!$D380="","",'True_Odds_Calculator_3-way'!O381/'True_Odds_Calculator_3-way'!B381-1)</f>
        <v>7.9357519019582075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4.0210445053068478E-2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1.0358844659605959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12.404736393276849</v>
      </c>
      <c r="I381" s="6">
        <f>IF('Log_working_3-way'!$D381="","",'True_Odds_Calculator_3-way'!O382/'True_Odds_Calculator_3-way'!B382-1)</f>
        <v>8.0039351972871415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3.8656956127553155E-2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1.0423496532293417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3.554797480450306</v>
      </c>
      <c r="I382" s="6">
        <f>IF('Log_working_3-way'!$D382="","",'True_Odds_Calculator_3-way'!O383/'True_Odds_Calculator_3-way'!B383-1)</f>
        <v>6.4043926541570286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4.2090788956748337E-2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1.0350713859588212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13.144776840940935</v>
      </c>
      <c r="I383" s="6">
        <f>IF('Log_working_3-way'!$D383="","",'True_Odds_Calculator_3-way'!O384/'True_Odds_Calculator_3-way'!B384-1)</f>
        <v>9.2235179490682899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3.7822029895961284E-2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1.0368866304537263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16.87657897634859</v>
      </c>
      <c r="I384" s="6">
        <f>IF('Log_working_3-way'!$D384="","",'True_Odds_Calculator_3-way'!O385/'True_Odds_Calculator_3-way'!B385-1)</f>
        <v>7.4722854548599198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3.929686755390982E-2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1.0355806567930561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9.286904269065273</v>
      </c>
      <c r="I385" s="6">
        <f>IF('Log_working_3-way'!$D385="","",'True_Odds_Calculator_3-way'!O386/'True_Odds_Calculator_3-way'!B386-1)</f>
        <v>7.9532325265671098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3.8179499442053233E-2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1.0358305351782751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15.043089429276048</v>
      </c>
      <c r="I386" s="6">
        <f>IF('Log_working_3-way'!$D386="","",'True_Odds_Calculator_3-way'!O387/'True_Odds_Calculator_3-way'!B387-1)</f>
        <v>8.1170314129448045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3.8436218159720426E-2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1.0370804223428289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16.568129145294215</v>
      </c>
      <c r="I387" s="6">
        <f>IF('Log_working_3-way'!$D387="","",'True_Odds_Calculator_3-way'!O388/'True_Odds_Calculator_3-way'!B388-1)</f>
        <v>7.4702733974916544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3.9543745644149197E-2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1.0454836394024463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10.030763809708459</v>
      </c>
      <c r="I388" s="6">
        <f>IF('Log_working_3-way'!$D388="","",'True_Odds_Calculator_3-way'!O389/'True_Odds_Calculator_3-way'!B389-1)</f>
        <v>8.9214890807071825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4.8817085683445116E-2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1.047294905635221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16.844650751669043</v>
      </c>
      <c r="I389" s="6">
        <f>IF('Log_working_3-way'!$D389="","",'True_Odds_Calculator_3-way'!O390/'True_Odds_Calculator_3-way'!B390-1)</f>
        <v>8.1269772427590787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5.0190263812554869E-2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1.058543535870373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35.607829334189923</v>
      </c>
      <c r="I390" s="6">
        <f>IF('Log_working_3-way'!$D390="","",'True_Odds_Calculator_3-way'!O391/'True_Odds_Calculator_3-way'!B391-1)</f>
        <v>5.0206685162112388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5.3839007589549848E-2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1.0571184505263453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10.445231765943261</v>
      </c>
      <c r="I391" s="6">
        <f>IF('Log_working_3-way'!$D391="","",'True_Odds_Calculator_3-way'!O392/'True_Odds_Calculator_3-way'!B392-1)</f>
        <v>7.8164323553851673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6.074651834329603E-2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1.0464569729186337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15.682434324775802</v>
      </c>
      <c r="I392" s="6">
        <f>IF('Log_working_3-way'!$D392="","",'True_Odds_Calculator_3-way'!O393/'True_Odds_Calculator_3-way'!B393-1)</f>
        <v>6.8685867606810564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4.9408975363933294E-2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1.0484452271564835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7.6838287317311931</v>
      </c>
      <c r="I393" s="6">
        <f>IF('Log_working_3-way'!$D393="","",'True_Odds_Calculator_3-way'!O394/'True_Odds_Calculator_3-way'!B394-1)</f>
        <v>7.477691777030083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5.1072716762395221E-2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1.048276074653897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18.310481959038832</v>
      </c>
      <c r="I394" s="6">
        <f>IF('Log_working_3-way'!$D394="","",'True_Odds_Calculator_3-way'!O395/'True_Odds_Calculator_3-way'!B395-1)</f>
        <v>5.9517735052539793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5.0753724021050717E-2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1.0459894112996377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9.1794991978429472</v>
      </c>
      <c r="I395" s="6">
        <f>IF('Log_working_3-way'!$D395="","",'True_Odds_Calculator_3-way'!O396/'True_Odds_Calculator_3-way'!B396-1)</f>
        <v>8.3082772157150604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4.9133451194685485E-2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1.0460623239422755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9.1804194625379356</v>
      </c>
      <c r="I396" s="6">
        <f>IF('Log_working_3-way'!$D396="","",'True_Odds_Calculator_3-way'!O397/'True_Odds_Calculator_3-way'!B397-1)</f>
        <v>7.5964681509816341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4.9038614191257546E-2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1.0567354926034329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29.592699338567169</v>
      </c>
      <c r="I397" s="6">
        <f>IF('Log_working_3-way'!$D397="","",'True_Odds_Calculator_3-way'!O398/'True_Odds_Calculator_3-way'!B398-1)</f>
        <v>6.0357598223422606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5.5253656892627401E-2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1.0363529824458377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16.28478575305186</v>
      </c>
      <c r="I398" s="6">
        <f>IF('Log_working_3-way'!$D398="","",'True_Odds_Calculator_3-way'!O399/'True_Odds_Calculator_3-way'!B399-1)</f>
        <v>9.6965936366886254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3.8752287737725766E-2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1.0293416081977633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23.515877685757758</v>
      </c>
      <c r="I399" s="6">
        <f>IF('Log_working_3-way'!$D399="","",'True_Odds_Calculator_3-way'!O400/'True_Odds_Calculator_3-way'!B400-1)</f>
        <v>8.4220094159964791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3.0021763947138513E-2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1.0253218703003475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11.325847247044646</v>
      </c>
      <c r="I400" s="6">
        <f>IF('Log_working_3-way'!$D400="","",'True_Odds_Calculator_3-way'!O401/'True_Odds_Calculator_3-way'!B401-1)</f>
        <v>8.934379492226034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2.7473380068708364E-2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1.0276316483294348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19.829313178783853</v>
      </c>
      <c r="I401" s="6">
        <f>IF('Log_working_3-way'!$D401="","",'True_Odds_Calculator_3-way'!O402/'True_Odds_Calculator_3-way'!B402-1)</f>
        <v>9.0475846576166461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2.9005148829204019E-2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1.0253682643400452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10.182850365131104</v>
      </c>
      <c r="I402" s="6">
        <f>IF('Log_working_3-way'!$D402="","",'True_Odds_Calculator_3-way'!O403/'True_Odds_Calculator_3-way'!B403-1)</f>
        <v>10.259053554370105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2.7551161018355197E-2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1.0481066495490132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42.883276096988375</v>
      </c>
      <c r="I403" s="6">
        <f>IF('Log_working_3-way'!$D403="","",'True_Odds_Calculator_3-way'!O404/'True_Odds_Calculator_3-way'!B404-1)</f>
        <v>4.6627585047390978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4.0345341789812528E-2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1.0253779670479575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6.9926037846425544</v>
      </c>
      <c r="I404" s="6">
        <f>IF('Log_working_3-way'!$D404="","",'True_Odds_Calculator_3-way'!O405/'True_Odds_Calculator_3-way'!B405-1)</f>
        <v>9.00068965291387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2.7213839029109455E-2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1.0253328685064143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7.725871111170413</v>
      </c>
      <c r="I405" s="6">
        <f>IF('Log_working_3-way'!$D405="","",'True_Odds_Calculator_3-way'!O406/'True_Odds_Calculator_3-way'!B406-1)</f>
        <v>9.2612506080043691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2.7302328731727998E-2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1.0323635502284243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14.83989692658953</v>
      </c>
      <c r="I406" s="6">
        <f>IF('Log_working_3-way'!$D406="","",'True_Odds_Calculator_3-way'!O407/'True_Odds_Calculator_3-way'!B407-1)</f>
        <v>8.6776986019297855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3.4793619622124794E-2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1.0310742129662562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14.861277196199346</v>
      </c>
      <c r="I407" s="6">
        <f>IF('Log_working_3-way'!$D407="","",'True_Odds_Calculator_3-way'!O408/'True_Odds_Calculator_3-way'!B408-1)</f>
        <v>9.5401503171031852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3.3398765582038914E-2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1.0375268995276454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1.9728178726213939</v>
      </c>
      <c r="I408" s="6">
        <f>IF('Log_working_3-way'!$D408="","",'True_Odds_Calculator_3-way'!O409/'True_Odds_Calculator_3-way'!B409-1)</f>
        <v>5.5844645939006394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3.5337597444934143E-2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1.0729032368804896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68.09508582008884</v>
      </c>
      <c r="I409" s="6">
        <f>IF('Log_working_3-way'!$D409="","",'True_Odds_Calculator_3-way'!O410/'True_Odds_Calculator_3-way'!B410-1)</f>
        <v>0.67004288452303928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3.9414628750278569E-2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1.0468529870034888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0.31614374410536428</v>
      </c>
      <c r="I410" s="6">
        <f>IF('Log_working_3-way'!$D410="","",'True_Odds_Calculator_3-way'!O411/'True_Odds_Calculator_3-way'!B411-1)</f>
        <v>5.0739247780019703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3.9356285331836105E-2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1.0696575602052989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74.949992355474365</v>
      </c>
      <c r="I411" s="6">
        <f>IF('Log_working_3-way'!$D411="","",'True_Odds_Calculator_3-way'!O412/'True_Odds_Calculator_3-way'!B412-1)</f>
        <v>5.6842434566097833E-3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3.11346441068443E-2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1.0306631270950521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12.67955855522462</v>
      </c>
      <c r="I412" s="6">
        <f>IF('Log_working_3-way'!$D412="","",'True_Odds_Calculator_3-way'!O413/'True_Odds_Calculator_3-way'!B413-1)</f>
        <v>9.9729261768467286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3.3153006837217225E-2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1.0305116881862417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14.126314038161555</v>
      </c>
      <c r="I413" s="6">
        <f>IF('Log_working_3-way'!$D413="","",'True_Odds_Calculator_3-way'!O414/'True_Odds_Calculator_3-way'!B414-1)</f>
        <v>10.592536431181172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3.282286774609533E-2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1.0506888465290847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54.365305022134123</v>
      </c>
      <c r="I414" s="6">
        <f>IF('Log_working_3-way'!$D414="","",'True_Odds_Calculator_3-way'!O415/'True_Odds_Calculator_3-way'!B415-1)</f>
        <v>2.0219596670237756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3.6607724344766002E-2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1.0341868841625181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38.878907055083097</v>
      </c>
      <c r="I415" s="6">
        <f>IF('Log_working_3-way'!$D415="","",'True_Odds_Calculator_3-way'!O416/'True_Odds_Calculator_3-way'!B416-1)</f>
        <v>4.858731909594999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3.0404047645427035E-2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1.0394173674167944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46.38778812922834</v>
      </c>
      <c r="I416" s="6">
        <f>IF('Log_working_3-way'!$D416="","",'True_Odds_Calculator_3-way'!O417/'True_Odds_Calculator_3-way'!B417-1)</f>
        <v>3.462381327039501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3.1956728406201673E-2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1.0394804372719957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25.636883987156224</v>
      </c>
      <c r="I417" s="6">
        <f>IF('Log_working_3-way'!$D417="","",'True_Odds_Calculator_3-way'!O418/'True_Odds_Calculator_3-way'!B418-1)</f>
        <v>6.4196875921013854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3.9942623855235615E-2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1.0393761619949249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23.024515241291191</v>
      </c>
      <c r="I418" s="6">
        <f>IF('Log_working_3-way'!$D418="","",'True_Odds_Calculator_3-way'!O419/'True_Odds_Calculator_3-way'!B419-1)</f>
        <v>6.173852680370028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4.0603722860232061E-2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1.0325326239996033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7.6647968915634479</v>
      </c>
      <c r="I419" s="6">
        <f>IF('Log_working_3-way'!$D419="","",'True_Odds_Calculator_3-way'!O420/'True_Odds_Calculator_3-way'!B420-1)</f>
        <v>7.1683518289890813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3.454331646783948E-2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1.0260600853312192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11.230306792188239</v>
      </c>
      <c r="I420" s="6">
        <f>IF('Log_working_3-way'!$D420="","",'True_Odds_Calculator_3-way'!O421/'True_Odds_Calculator_3-way'!B421-1)</f>
        <v>7.6150343443698407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2.8168826321121943E-2</v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>
        <f>solve_for_c('True_Odds_Calculator_3-way'!A422,'True_Odds_Calculator_3-way'!B422,'True_Odds_Calculator_3-way'!C422,'Log_working_3-way'!B$1,'Log_working_3-way'!B$2)</f>
        <v>1.0312685627506526</v>
      </c>
      <c r="F425" s="6" t="e">
        <f>IF('Log_working_3-way'!D425="","",1/'True_Odds_Calculator_3-way'!N422+1/'True_Odds_Calculator_3-way'!O422+1/'True_Odds_Calculator_3-way'!#REF!-1)</f>
        <v>#REF!</v>
      </c>
      <c r="H425" s="6">
        <f>IF('Log_working_3-way'!$D425="","",'True_Odds_Calculator_3-way'!N422/'True_Odds_Calculator_3-way'!A422-1)</f>
        <v>7.6761792400329476</v>
      </c>
      <c r="I425" s="6">
        <f>IF('Log_working_3-way'!$D425="","",'True_Odds_Calculator_3-way'!O422/'True_Odds_Calculator_3-way'!B422-1)</f>
        <v>6.9921377601162256</v>
      </c>
      <c r="J425" s="6" t="e">
        <f>IF('Log_working_3-way'!$D425="","",'True_Odds_Calculator_3-way'!#REF!/'True_Odds_Calculator_3-way'!C422-1)</f>
        <v>#REF!</v>
      </c>
      <c r="K425" s="6">
        <f>IF('Log_working_3-way'!$D425="","",1/'True_Odds_Calculator_3-way'!A422+1/'True_Odds_Calculator_3-way'!B422+1/'True_Odds_Calculator_3-way'!C422-1)</f>
        <v>3.3186090872442175E-2</v>
      </c>
    </row>
    <row r="426" spans="4:11" x14ac:dyDescent="0.25">
      <c r="D426">
        <f>solve_for_c('True_Odds_Calculator_3-way'!A423,'True_Odds_Calculator_3-way'!B423,'True_Odds_Calculator_3-way'!C423,'Log_working_3-way'!B$1,'Log_working_3-way'!B$2)</f>
        <v>1.0311152529704732</v>
      </c>
      <c r="F426" s="6" t="e">
        <f>IF('Log_working_3-way'!D426="","",1/'True_Odds_Calculator_3-way'!N423+1/'True_Odds_Calculator_3-way'!O423+1/'True_Odds_Calculator_3-way'!#REF!-1)</f>
        <v>#REF!</v>
      </c>
      <c r="H426" s="6">
        <f>IF('Log_working_3-way'!$D426="","",'True_Odds_Calculator_3-way'!N423/'True_Odds_Calculator_3-way'!A423-1)</f>
        <v>6.6380888117797348</v>
      </c>
      <c r="I426" s="6">
        <f>IF('Log_working_3-way'!$D426="","",'True_Odds_Calculator_3-way'!O423/'True_Odds_Calculator_3-way'!B423-1)</f>
        <v>8.1646941883996824</v>
      </c>
      <c r="J426" s="6" t="e">
        <f>IF('Log_working_3-way'!$D426="","",'True_Odds_Calculator_3-way'!#REF!/'True_Odds_Calculator_3-way'!C423-1)</f>
        <v>#REF!</v>
      </c>
      <c r="K426" s="6">
        <f>IF('Log_working_3-way'!$D426="","",1/'True_Odds_Calculator_3-way'!A423+1/'True_Odds_Calculator_3-way'!B423+1/'True_Odds_Calculator_3-way'!C423-1)</f>
        <v>3.3035628541246531E-2</v>
      </c>
    </row>
    <row r="427" spans="4:11" x14ac:dyDescent="0.25">
      <c r="D427">
        <f>solve_for_c('True_Odds_Calculator_3-way'!A424,'True_Odds_Calculator_3-way'!B424,'True_Odds_Calculator_3-way'!C424,'Log_working_3-way'!B$1,'Log_working_3-way'!B$2)</f>
        <v>1.0555253161974489</v>
      </c>
      <c r="F427" s="6" t="e">
        <f>IF('Log_working_3-way'!D427="","",1/'True_Odds_Calculator_3-way'!N424+1/'True_Odds_Calculator_3-way'!O424+1/'True_Odds_Calculator_3-way'!#REF!-1)</f>
        <v>#REF!</v>
      </c>
      <c r="H427" s="6">
        <f>IF('Log_working_3-way'!$D427="","",'True_Odds_Calculator_3-way'!N424/'True_Odds_Calculator_3-way'!A424-1)</f>
        <v>3.5621467239473219</v>
      </c>
      <c r="I427" s="6">
        <f>IF('Log_working_3-way'!$D427="","",'True_Odds_Calculator_3-way'!O424/'True_Odds_Calculator_3-way'!B424-1)</f>
        <v>5.7458456262450506</v>
      </c>
      <c r="J427" s="6" t="e">
        <f>IF('Log_working_3-way'!$D427="","",'True_Odds_Calculator_3-way'!#REF!/'True_Odds_Calculator_3-way'!C424-1)</f>
        <v>#REF!</v>
      </c>
      <c r="K427" s="6">
        <f>IF('Log_working_3-way'!$D427="","",1/'True_Odds_Calculator_3-way'!A424+1/'True_Odds_Calculator_3-way'!B424+1/'True_Odds_Calculator_3-way'!C424-1)</f>
        <v>5.4146730462520054E-2</v>
      </c>
    </row>
    <row r="428" spans="4:11" x14ac:dyDescent="0.25">
      <c r="D428">
        <f>solve_for_c('True_Odds_Calculator_3-way'!A425,'True_Odds_Calculator_3-way'!B425,'True_Odds_Calculator_3-way'!C425,'Log_working_3-way'!B$1,'Log_working_3-way'!B$2)</f>
        <v>1.0499113367836528</v>
      </c>
      <c r="F428" s="6" t="e">
        <f>IF('Log_working_3-way'!D428="","",1/'True_Odds_Calculator_3-way'!N425+1/'True_Odds_Calculator_3-way'!O425+1/'True_Odds_Calculator_3-way'!#REF!-1)</f>
        <v>#REF!</v>
      </c>
      <c r="H428" s="6">
        <f>IF('Log_working_3-way'!$D428="","",'True_Odds_Calculator_3-way'!N425/'True_Odds_Calculator_3-way'!A425-1)</f>
        <v>4.1775983248368531</v>
      </c>
      <c r="I428" s="6">
        <f>IF('Log_working_3-way'!$D428="","",'True_Odds_Calculator_3-way'!O425/'True_Odds_Calculator_3-way'!B425-1)</f>
        <v>5.6338327726853716</v>
      </c>
      <c r="J428" s="6" t="e">
        <f>IF('Log_working_3-way'!$D428="","",'True_Odds_Calculator_3-way'!#REF!/'True_Odds_Calculator_3-way'!C425-1)</f>
        <v>#REF!</v>
      </c>
      <c r="K428" s="6">
        <f>IF('Log_working_3-way'!$D428="","",1/'True_Odds_Calculator_3-way'!A425+1/'True_Odds_Calculator_3-way'!B425+1/'True_Odds_Calculator_3-way'!C425-1)</f>
        <v>4.943866368960026E-2</v>
      </c>
    </row>
    <row r="429" spans="4:11" x14ac:dyDescent="0.25">
      <c r="D429">
        <f>solve_for_c('True_Odds_Calculator_3-way'!A426,'True_Odds_Calculator_3-way'!B426,'True_Odds_Calculator_3-way'!C426,'Log_working_3-way'!B$1,'Log_working_3-way'!B$2)</f>
        <v>1.044914638906604</v>
      </c>
      <c r="F429" s="6" t="e">
        <f>IF('Log_working_3-way'!D429="","",1/'True_Odds_Calculator_3-way'!N426+1/'True_Odds_Calculator_3-way'!O426+1/'True_Odds_Calculator_3-way'!#REF!-1)</f>
        <v>#REF!</v>
      </c>
      <c r="H429" s="6">
        <f>IF('Log_working_3-way'!$D429="","",'True_Odds_Calculator_3-way'!N426/'True_Odds_Calculator_3-way'!A426-1)</f>
        <v>5.223203175832432</v>
      </c>
      <c r="I429" s="6">
        <f>IF('Log_working_3-way'!$D429="","",'True_Odds_Calculator_3-way'!O426/'True_Odds_Calculator_3-way'!B426-1)</f>
        <v>6.0999286713177376</v>
      </c>
      <c r="J429" s="6" t="e">
        <f>IF('Log_working_3-way'!$D429="","",'True_Odds_Calculator_3-way'!#REF!/'True_Odds_Calculator_3-way'!C426-1)</f>
        <v>#REF!</v>
      </c>
      <c r="K429" s="6">
        <f>IF('Log_working_3-way'!$D429="","",1/'True_Odds_Calculator_3-way'!A426+1/'True_Odds_Calculator_3-way'!B426+1/'True_Odds_Calculator_3-way'!C426-1)</f>
        <v>4.5716319874930855E-2</v>
      </c>
    </row>
    <row r="430" spans="4:11" x14ac:dyDescent="0.25">
      <c r="D430">
        <f>solve_for_c('True_Odds_Calculator_3-way'!A427,'True_Odds_Calculator_3-way'!B427,'True_Odds_Calculator_3-way'!C427,'Log_working_3-way'!B$1,'Log_working_3-way'!B$2)</f>
        <v>1.0475973795066202</v>
      </c>
      <c r="F430" s="6" t="e">
        <f>IF('Log_working_3-way'!D430="","",1/'True_Odds_Calculator_3-way'!N427+1/'True_Odds_Calculator_3-way'!O427+1/'True_Odds_Calculator_3-way'!#REF!-1)</f>
        <v>#REF!</v>
      </c>
      <c r="H430" s="6">
        <f>IF('Log_working_3-way'!$D430="","",'True_Odds_Calculator_3-way'!N427/'True_Odds_Calculator_3-way'!A427-1)</f>
        <v>8.3592382610430374</v>
      </c>
      <c r="I430" s="6">
        <f>IF('Log_working_3-way'!$D430="","",'True_Odds_Calculator_3-way'!O427/'True_Odds_Calculator_3-way'!B427-1)</f>
        <v>6.3488074435339552</v>
      </c>
      <c r="J430" s="6" t="e">
        <f>IF('Log_working_3-way'!$D430="","",'True_Odds_Calculator_3-way'!#REF!/'True_Odds_Calculator_3-way'!C427-1)</f>
        <v>#REF!</v>
      </c>
      <c r="K430" s="6">
        <f>IF('Log_working_3-way'!$D430="","",1/'True_Odds_Calculator_3-way'!A427+1/'True_Odds_Calculator_3-way'!B427+1/'True_Odds_Calculator_3-way'!C427-1)</f>
        <v>4.9972997932504315E-2</v>
      </c>
    </row>
    <row r="431" spans="4:11" x14ac:dyDescent="0.25">
      <c r="D431">
        <f>solve_for_c('True_Odds_Calculator_3-way'!A428,'True_Odds_Calculator_3-way'!B428,'True_Odds_Calculator_3-way'!C428,'Log_working_3-way'!B$1,'Log_working_3-way'!B$2)</f>
        <v>1.0450697083759188</v>
      </c>
      <c r="F431" s="6" t="e">
        <f>IF('Log_working_3-way'!D431="","",1/'True_Odds_Calculator_3-way'!N428+1/'True_Odds_Calculator_3-way'!O428+1/'True_Odds_Calculator_3-way'!#REF!-1)</f>
        <v>#REF!</v>
      </c>
      <c r="H431" s="6">
        <f>IF('Log_working_3-way'!$D431="","",'True_Odds_Calculator_3-way'!N428/'True_Odds_Calculator_3-way'!A428-1)</f>
        <v>5.5157315150270403</v>
      </c>
      <c r="I431" s="6">
        <f>IF('Log_working_3-way'!$D431="","",'True_Odds_Calculator_3-way'!O428/'True_Odds_Calculator_3-way'!B428-1)</f>
        <v>6.4993616286342109</v>
      </c>
      <c r="J431" s="6" t="e">
        <f>IF('Log_working_3-way'!$D431="","",'True_Odds_Calculator_3-way'!#REF!/'True_Odds_Calculator_3-way'!C428-1)</f>
        <v>#REF!</v>
      </c>
      <c r="K431" s="6">
        <f>IF('Log_working_3-way'!$D431="","",1/'True_Odds_Calculator_3-way'!A428+1/'True_Odds_Calculator_3-way'!B428+1/'True_Odds_Calculator_3-way'!C428-1)</f>
        <v>4.6259155612557556E-2</v>
      </c>
    </row>
    <row r="432" spans="4:11" x14ac:dyDescent="0.25">
      <c r="D432">
        <f>solve_for_c('True_Odds_Calculator_3-way'!A429,'True_Odds_Calculator_3-way'!B429,'True_Odds_Calculator_3-way'!C429,'Log_working_3-way'!B$1,'Log_working_3-way'!B$2)</f>
        <v>1.0597873425219275</v>
      </c>
      <c r="F432" s="6" t="e">
        <f>IF('Log_working_3-way'!D432="","",1/'True_Odds_Calculator_3-way'!N429+1/'True_Odds_Calculator_3-way'!O429+1/'True_Odds_Calculator_3-way'!#REF!-1)</f>
        <v>#REF!</v>
      </c>
      <c r="H432" s="6">
        <f>IF('Log_working_3-way'!$D432="","",'True_Odds_Calculator_3-way'!N429/'True_Odds_Calculator_3-way'!A429-1)</f>
        <v>1.8879780216031801</v>
      </c>
      <c r="I432" s="6">
        <f>IF('Log_working_3-way'!$D432="","",'True_Odds_Calculator_3-way'!O429/'True_Odds_Calculator_3-way'!B429-1)</f>
        <v>5.1706511339998356</v>
      </c>
      <c r="J432" s="6" t="e">
        <f>IF('Log_working_3-way'!$D432="","",'True_Odds_Calculator_3-way'!#REF!/'True_Odds_Calculator_3-way'!C429-1)</f>
        <v>#REF!</v>
      </c>
      <c r="K432" s="6">
        <f>IF('Log_working_3-way'!$D432="","",1/'True_Odds_Calculator_3-way'!A429+1/'True_Odds_Calculator_3-way'!B429+1/'True_Odds_Calculator_3-way'!C429-1)</f>
        <v>5.4622110624354514E-2</v>
      </c>
    </row>
    <row r="433" spans="4:11" x14ac:dyDescent="0.25">
      <c r="D433">
        <f>solve_for_c('True_Odds_Calculator_3-way'!A430,'True_Odds_Calculator_3-way'!B430,'True_Odds_Calculator_3-way'!C430,'Log_working_3-way'!B$1,'Log_working_3-way'!B$2)</f>
        <v>1.0652865437916703</v>
      </c>
      <c r="F433" s="6" t="e">
        <f>IF('Log_working_3-way'!D433="","",1/'True_Odds_Calculator_3-way'!N430+1/'True_Odds_Calculator_3-way'!O430+1/'True_Odds_Calculator_3-way'!#REF!-1)</f>
        <v>#REF!</v>
      </c>
      <c r="H433" s="6">
        <f>IF('Log_working_3-way'!$D433="","",'True_Odds_Calculator_3-way'!N430/'True_Odds_Calculator_3-way'!A430-1)</f>
        <v>46.09292732062368</v>
      </c>
      <c r="I433" s="6">
        <f>IF('Log_working_3-way'!$D433="","",'True_Odds_Calculator_3-way'!O430/'True_Odds_Calculator_3-way'!B430-1)</f>
        <v>3.1560099897281892</v>
      </c>
      <c r="J433" s="6" t="e">
        <f>IF('Log_working_3-way'!$D433="","",'True_Odds_Calculator_3-way'!#REF!/'True_Odds_Calculator_3-way'!C430-1)</f>
        <v>#REF!</v>
      </c>
      <c r="K433" s="6">
        <f>IF('Log_working_3-way'!$D433="","",1/'True_Odds_Calculator_3-way'!A430+1/'True_Odds_Calculator_3-way'!B430+1/'True_Odds_Calculator_3-way'!C430-1)</f>
        <v>5.3095177502451962E-2</v>
      </c>
    </row>
    <row r="434" spans="4:11" x14ac:dyDescent="0.25">
      <c r="D434">
        <f>solve_for_c('True_Odds_Calculator_3-way'!A431,'True_Odds_Calculator_3-way'!B431,'True_Odds_Calculator_3-way'!C431,'Log_working_3-way'!B$1,'Log_working_3-way'!B$2)</f>
        <v>1.0434753151310476</v>
      </c>
      <c r="F434" s="6" t="e">
        <f>IF('Log_working_3-way'!D434="","",1/'True_Odds_Calculator_3-way'!N431+1/'True_Odds_Calculator_3-way'!O431+1/'True_Odds_Calculator_3-way'!#REF!-1)</f>
        <v>#REF!</v>
      </c>
      <c r="H434" s="6">
        <f>IF('Log_working_3-way'!$D434="","",'True_Odds_Calculator_3-way'!N431/'True_Odds_Calculator_3-way'!A431-1)</f>
        <v>17.395434231874983</v>
      </c>
      <c r="I434" s="6">
        <f>IF('Log_working_3-way'!$D434="","",'True_Odds_Calculator_3-way'!O431/'True_Odds_Calculator_3-way'!B431-1)</f>
        <v>5.0980273257179674</v>
      </c>
      <c r="J434" s="6" t="e">
        <f>IF('Log_working_3-way'!$D434="","",'True_Odds_Calculator_3-way'!#REF!/'True_Odds_Calculator_3-way'!C431-1)</f>
        <v>#REF!</v>
      </c>
      <c r="K434" s="6">
        <f>IF('Log_working_3-way'!$D434="","",1/'True_Odds_Calculator_3-way'!A431+1/'True_Odds_Calculator_3-way'!B431+1/'True_Odds_Calculator_3-way'!C431-1)</f>
        <v>4.5731672831337056E-2</v>
      </c>
    </row>
    <row r="435" spans="4:11" x14ac:dyDescent="0.25">
      <c r="D435">
        <f>solve_for_c('True_Odds_Calculator_3-way'!A432,'True_Odds_Calculator_3-way'!B432,'True_Odds_Calculator_3-way'!C432,'Log_working_3-way'!B$1,'Log_working_3-way'!B$2)</f>
        <v>1.1114499854252022</v>
      </c>
      <c r="F435" s="6" t="e">
        <f>IF('Log_working_3-way'!D435="","",1/'True_Odds_Calculator_3-way'!N432+1/'True_Odds_Calculator_3-way'!O432+1/'True_Odds_Calculator_3-way'!#REF!-1)</f>
        <v>#REF!</v>
      </c>
      <c r="H435" s="6">
        <f>IF('Log_working_3-way'!$D435="","",'True_Odds_Calculator_3-way'!N432/'True_Odds_Calculator_3-way'!A432-1)</f>
        <v>69.330326455256184</v>
      </c>
      <c r="I435" s="6">
        <f>IF('Log_working_3-way'!$D435="","",'True_Odds_Calculator_3-way'!O432/'True_Odds_Calculator_3-way'!B432-1)</f>
        <v>0.89330152262368645</v>
      </c>
      <c r="J435" s="6" t="e">
        <f>IF('Log_working_3-way'!$D435="","",'True_Odds_Calculator_3-way'!#REF!/'True_Odds_Calculator_3-way'!C432-1)</f>
        <v>#REF!</v>
      </c>
      <c r="K435" s="6">
        <f>IF('Log_working_3-way'!$D435="","",1/'True_Odds_Calculator_3-way'!A432+1/'True_Odds_Calculator_3-way'!B432+1/'True_Odds_Calculator_3-way'!C432-1)</f>
        <v>5.6674892275330846E-2</v>
      </c>
    </row>
    <row r="436" spans="4:11" x14ac:dyDescent="0.25">
      <c r="D436">
        <f>solve_for_c('True_Odds_Calculator_3-way'!A433,'True_Odds_Calculator_3-way'!B433,'True_Odds_Calculator_3-way'!C433,'Log_working_3-way'!B$1,'Log_working_3-way'!B$2)</f>
        <v>1.0636780627529188</v>
      </c>
      <c r="F436" s="6" t="e">
        <f>IF('Log_working_3-way'!D436="","",1/'True_Odds_Calculator_3-way'!N433+1/'True_Odds_Calculator_3-way'!O433+1/'True_Odds_Calculator_3-way'!#REF!-1)</f>
        <v>#REF!</v>
      </c>
      <c r="H436" s="6">
        <f>IF('Log_working_3-way'!$D436="","",'True_Odds_Calculator_3-way'!N433/'True_Odds_Calculator_3-way'!A433-1)</f>
        <v>45.476751928807218</v>
      </c>
      <c r="I436" s="6">
        <f>IF('Log_working_3-way'!$D436="","",'True_Odds_Calculator_3-way'!O433/'True_Odds_Calculator_3-way'!B433-1)</f>
        <v>3.3207800482457275</v>
      </c>
      <c r="J436" s="6" t="e">
        <f>IF('Log_working_3-way'!$D436="","",'True_Odds_Calculator_3-way'!#REF!/'True_Odds_Calculator_3-way'!C433-1)</f>
        <v>#REF!</v>
      </c>
      <c r="K436" s="6">
        <f>IF('Log_working_3-way'!$D436="","",1/'True_Odds_Calculator_3-way'!A433+1/'True_Odds_Calculator_3-way'!B433+1/'True_Odds_Calculator_3-way'!C433-1)</f>
        <v>5.2185119974663907E-2</v>
      </c>
    </row>
    <row r="437" spans="4:11" x14ac:dyDescent="0.25">
      <c r="D437">
        <f>solve_for_c('True_Odds_Calculator_3-way'!A434,'True_Odds_Calculator_3-way'!B434,'True_Odds_Calculator_3-way'!C434,'Log_working_3-way'!B$1,'Log_working_3-way'!B$2)</f>
        <v>1.0265330932554408</v>
      </c>
      <c r="F437" s="6" t="e">
        <f>IF('Log_working_3-way'!D437="","",1/'True_Odds_Calculator_3-way'!N434+1/'True_Odds_Calculator_3-way'!O434+1/'True_Odds_Calculator_3-way'!#REF!-1)</f>
        <v>#REF!</v>
      </c>
      <c r="H437" s="6">
        <f>IF('Log_working_3-way'!$D437="","",'True_Odds_Calculator_3-way'!N434/'True_Odds_Calculator_3-way'!A434-1)</f>
        <v>15.880137804004505</v>
      </c>
      <c r="I437" s="6">
        <f>IF('Log_working_3-way'!$D437="","",'True_Odds_Calculator_3-way'!O434/'True_Odds_Calculator_3-way'!B434-1)</f>
        <v>7.7681910515078982</v>
      </c>
      <c r="J437" s="6" t="e">
        <f>IF('Log_working_3-way'!$D437="","",'True_Odds_Calculator_3-way'!#REF!/'True_Odds_Calculator_3-way'!C434-1)</f>
        <v>#REF!</v>
      </c>
      <c r="K437" s="6">
        <f>IF('Log_working_3-way'!$D437="","",1/'True_Odds_Calculator_3-way'!A434+1/'True_Odds_Calculator_3-way'!B434+1/'True_Odds_Calculator_3-way'!C434-1)</f>
        <v>2.8493446717745785E-2</v>
      </c>
    </row>
    <row r="438" spans="4:11" x14ac:dyDescent="0.25">
      <c r="D438">
        <f>solve_for_c('True_Odds_Calculator_3-way'!A435,'True_Odds_Calculator_3-way'!B435,'True_Odds_Calculator_3-way'!C435,'Log_working_3-way'!B$1,'Log_working_3-way'!B$2)</f>
        <v>1.026044100125348</v>
      </c>
      <c r="F438" s="6" t="e">
        <f>IF('Log_working_3-way'!D438="","",1/'True_Odds_Calculator_3-way'!N435+1/'True_Odds_Calculator_3-way'!O435+1/'True_Odds_Calculator_3-way'!#REF!-1)</f>
        <v>#REF!</v>
      </c>
      <c r="H438" s="6">
        <f>IF('Log_working_3-way'!$D438="","",'True_Odds_Calculator_3-way'!N435/'True_Odds_Calculator_3-way'!A435-1)</f>
        <v>16.030850873943336</v>
      </c>
      <c r="I438" s="6">
        <f>IF('Log_working_3-way'!$D438="","",'True_Odds_Calculator_3-way'!O435/'True_Odds_Calculator_3-way'!B435-1)</f>
        <v>7.1260586118022431</v>
      </c>
      <c r="J438" s="6" t="e">
        <f>IF('Log_working_3-way'!$D438="","",'True_Odds_Calculator_3-way'!#REF!/'True_Odds_Calculator_3-way'!C435-1)</f>
        <v>#REF!</v>
      </c>
      <c r="K438" s="6">
        <f>IF('Log_working_3-way'!$D438="","",1/'True_Odds_Calculator_3-way'!A435+1/'True_Odds_Calculator_3-way'!B435+1/'True_Odds_Calculator_3-way'!C435-1)</f>
        <v>2.7940203394287044E-2</v>
      </c>
    </row>
    <row r="439" spans="4:11" x14ac:dyDescent="0.25">
      <c r="D439">
        <f>solve_for_c('True_Odds_Calculator_3-way'!A436,'True_Odds_Calculator_3-way'!B436,'True_Odds_Calculator_3-way'!C436,'Log_working_3-way'!B$1,'Log_working_3-way'!B$2)</f>
        <v>1.0339324693650818</v>
      </c>
      <c r="F439" s="6" t="e">
        <f>IF('Log_working_3-way'!D439="","",1/'True_Odds_Calculator_3-way'!N436+1/'True_Odds_Calculator_3-way'!O436+1/'True_Odds_Calculator_3-way'!#REF!-1)</f>
        <v>#REF!</v>
      </c>
      <c r="H439" s="6">
        <f>IF('Log_working_3-way'!$D439="","",'True_Odds_Calculator_3-way'!N436/'True_Odds_Calculator_3-way'!A436-1)</f>
        <v>32.124493463229321</v>
      </c>
      <c r="I439" s="6">
        <f>IF('Log_working_3-way'!$D439="","",'True_Odds_Calculator_3-way'!O436/'True_Odds_Calculator_3-way'!B436-1)</f>
        <v>5.9618362336988602</v>
      </c>
      <c r="J439" s="6" t="e">
        <f>IF('Log_working_3-way'!$D439="","",'True_Odds_Calculator_3-way'!#REF!/'True_Odds_Calculator_3-way'!C436-1)</f>
        <v>#REF!</v>
      </c>
      <c r="K439" s="6">
        <f>IF('Log_working_3-way'!$D439="","",1/'True_Odds_Calculator_3-way'!A436+1/'True_Odds_Calculator_3-way'!B436+1/'True_Odds_Calculator_3-way'!C436-1)</f>
        <v>3.2425050027259372E-2</v>
      </c>
    </row>
    <row r="440" spans="4:11" x14ac:dyDescent="0.25">
      <c r="D440">
        <f>solve_for_c('True_Odds_Calculator_3-way'!A437,'True_Odds_Calculator_3-way'!B437,'True_Odds_Calculator_3-way'!C437,'Log_working_3-way'!B$1,'Log_working_3-way'!B$2)</f>
        <v>1.035712361936485</v>
      </c>
      <c r="F440" s="6" t="e">
        <f>IF('Log_working_3-way'!D440="","",1/'True_Odds_Calculator_3-way'!N437+1/'True_Odds_Calculator_3-way'!O437+1/'True_Odds_Calculator_3-way'!#REF!-1)</f>
        <v>#REF!</v>
      </c>
      <c r="H440" s="6">
        <f>IF('Log_working_3-way'!$D440="","",'True_Odds_Calculator_3-way'!N437/'True_Odds_Calculator_3-way'!A437-1)</f>
        <v>10.69496885836592</v>
      </c>
      <c r="I440" s="6">
        <f>IF('Log_working_3-way'!$D440="","",'True_Odds_Calculator_3-way'!O437/'True_Odds_Calculator_3-way'!B437-1)</f>
        <v>6.2704299744501144</v>
      </c>
      <c r="J440" s="6" t="e">
        <f>IF('Log_working_3-way'!$D440="","",'True_Odds_Calculator_3-way'!#REF!/'True_Odds_Calculator_3-way'!C437-1)</f>
        <v>#REF!</v>
      </c>
      <c r="K440" s="6">
        <f>IF('Log_working_3-way'!$D440="","",1/'True_Odds_Calculator_3-way'!A437+1/'True_Odds_Calculator_3-way'!B437+1/'True_Odds_Calculator_3-way'!C437-1)</f>
        <v>3.8095089810503246E-2</v>
      </c>
    </row>
    <row r="441" spans="4:11" x14ac:dyDescent="0.25">
      <c r="D441">
        <f>solve_for_c('True_Odds_Calculator_3-way'!A438,'True_Odds_Calculator_3-way'!B438,'True_Odds_Calculator_3-way'!C438,'Log_working_3-way'!B$1,'Log_working_3-way'!B$2)</f>
        <v>1.0317454331309888</v>
      </c>
      <c r="F441" s="6" t="e">
        <f>IF('Log_working_3-way'!D441="","",1/'True_Odds_Calculator_3-way'!N438+1/'True_Odds_Calculator_3-way'!O438+1/'True_Odds_Calculator_3-way'!#REF!-1)</f>
        <v>#REF!</v>
      </c>
      <c r="H441" s="6">
        <f>IF('Log_working_3-way'!$D441="","",'True_Odds_Calculator_3-way'!N438/'True_Odds_Calculator_3-way'!A438-1)</f>
        <v>51.013204208906281</v>
      </c>
      <c r="I441" s="6">
        <f>IF('Log_working_3-way'!$D441="","",'True_Odds_Calculator_3-way'!O438/'True_Odds_Calculator_3-way'!B438-1)</f>
        <v>2.3109687663752023</v>
      </c>
      <c r="J441" s="6" t="e">
        <f>IF('Log_working_3-way'!$D441="","",'True_Odds_Calculator_3-way'!#REF!/'True_Odds_Calculator_3-way'!C438-1)</f>
        <v>#REF!</v>
      </c>
      <c r="K441" s="6">
        <f>IF('Log_working_3-way'!$D441="","",1/'True_Odds_Calculator_3-way'!A438+1/'True_Odds_Calculator_3-way'!B438+1/'True_Odds_Calculator_3-way'!C438-1)</f>
        <v>2.4342653155826621E-2</v>
      </c>
    </row>
    <row r="442" spans="4:11" x14ac:dyDescent="0.25">
      <c r="D442">
        <f>solve_for_c('True_Odds_Calculator_3-way'!A439,'True_Odds_Calculator_3-way'!B439,'True_Odds_Calculator_3-way'!C439,'Log_working_3-way'!B$1,'Log_working_3-way'!B$2)</f>
        <v>1.0221604923854124</v>
      </c>
      <c r="F442" s="6" t="e">
        <f>IF('Log_working_3-way'!D442="","",1/'True_Odds_Calculator_3-way'!N439+1/'True_Odds_Calculator_3-way'!O439+1/'True_Odds_Calculator_3-way'!#REF!-1)</f>
        <v>#REF!</v>
      </c>
      <c r="H442" s="6">
        <f>IF('Log_working_3-way'!$D442="","",'True_Odds_Calculator_3-way'!N439/'True_Odds_Calculator_3-way'!A439-1)</f>
        <v>23.196124205269268</v>
      </c>
      <c r="I442" s="6">
        <f>IF('Log_working_3-way'!$D442="","",'True_Odds_Calculator_3-way'!O439/'True_Odds_Calculator_3-way'!B439-1)</f>
        <v>6.1793510184052964</v>
      </c>
      <c r="J442" s="6" t="e">
        <f>IF('Log_working_3-way'!$D442="","",'True_Odds_Calculator_3-way'!#REF!/'True_Odds_Calculator_3-way'!C439-1)</f>
        <v>#REF!</v>
      </c>
      <c r="K442" s="6">
        <f>IF('Log_working_3-way'!$D442="","",1/'True_Odds_Calculator_3-way'!A439+1/'True_Odds_Calculator_3-way'!B439+1/'True_Odds_Calculator_3-way'!C439-1)</f>
        <v>2.2968074046697096E-2</v>
      </c>
    </row>
    <row r="443" spans="4:11" x14ac:dyDescent="0.25">
      <c r="D443">
        <f>solve_for_c('True_Odds_Calculator_3-way'!A440,'True_Odds_Calculator_3-way'!B440,'True_Odds_Calculator_3-way'!C440,'Log_working_3-way'!B$1,'Log_working_3-way'!B$2)</f>
        <v>1.0203648856385703</v>
      </c>
      <c r="F443" s="6" t="e">
        <f>IF('Log_working_3-way'!D443="","",1/'True_Odds_Calculator_3-way'!N440+1/'True_Odds_Calculator_3-way'!O440+1/'True_Odds_Calculator_3-way'!#REF!-1)</f>
        <v>#REF!</v>
      </c>
      <c r="H443" s="6">
        <f>IF('Log_working_3-way'!$D443="","",'True_Odds_Calculator_3-way'!N440/'True_Odds_Calculator_3-way'!A440-1)</f>
        <v>18.334113903149301</v>
      </c>
      <c r="I443" s="6">
        <f>IF('Log_working_3-way'!$D443="","",'True_Odds_Calculator_3-way'!O440/'True_Odds_Calculator_3-way'!B440-1)</f>
        <v>8.4401211020691083</v>
      </c>
      <c r="J443" s="6" t="e">
        <f>IF('Log_working_3-way'!$D443="","",'True_Odds_Calculator_3-way'!#REF!/'True_Odds_Calculator_3-way'!C440-1)</f>
        <v>#REF!</v>
      </c>
      <c r="K443" s="6">
        <f>IF('Log_working_3-way'!$D443="","",1/'True_Odds_Calculator_3-way'!A440+1/'True_Odds_Calculator_3-way'!B440+1/'True_Odds_Calculator_3-way'!C440-1)</f>
        <v>2.1670117322291071E-2</v>
      </c>
    </row>
    <row r="444" spans="4:11" x14ac:dyDescent="0.25">
      <c r="D444">
        <f>solve_for_c('True_Odds_Calculator_3-way'!A441,'True_Odds_Calculator_3-way'!B441,'True_Odds_Calculator_3-way'!C441,'Log_working_3-way'!B$1,'Log_working_3-way'!B$2)</f>
        <v>1.0254854354414955</v>
      </c>
      <c r="F444" s="6" t="e">
        <f>IF('Log_working_3-way'!D444="","",1/'True_Odds_Calculator_3-way'!N441+1/'True_Odds_Calculator_3-way'!O441+1/'True_Odds_Calculator_3-way'!#REF!-1)</f>
        <v>#REF!</v>
      </c>
      <c r="H444" s="6">
        <f>IF('Log_working_3-way'!$D444="","",'True_Odds_Calculator_3-way'!N441/'True_Odds_Calculator_3-way'!A441-1)</f>
        <v>10.98207601265374</v>
      </c>
      <c r="I444" s="6">
        <f>IF('Log_working_3-way'!$D444="","",'True_Odds_Calculator_3-way'!O441/'True_Odds_Calculator_3-way'!B441-1)</f>
        <v>7.129607772793948</v>
      </c>
      <c r="J444" s="6" t="e">
        <f>IF('Log_working_3-way'!$D444="","",'True_Odds_Calculator_3-way'!#REF!/'True_Odds_Calculator_3-way'!C441-1)</f>
        <v>#REF!</v>
      </c>
      <c r="K444" s="6">
        <f>IF('Log_working_3-way'!$D444="","",1/'True_Odds_Calculator_3-way'!A441+1/'True_Odds_Calculator_3-way'!B441+1/'True_Odds_Calculator_3-way'!C441-1)</f>
        <v>2.7491433247724739E-2</v>
      </c>
    </row>
    <row r="445" spans="4:11" x14ac:dyDescent="0.25">
      <c r="D445">
        <f>solve_for_c('True_Odds_Calculator_3-way'!A442,'True_Odds_Calculator_3-way'!B442,'True_Odds_Calculator_3-way'!C442,'Log_working_3-way'!B$1,'Log_working_3-way'!B$2)</f>
        <v>1.0276923846623442</v>
      </c>
      <c r="F445" s="6" t="e">
        <f>IF('Log_working_3-way'!D445="","",1/'True_Odds_Calculator_3-way'!N442+1/'True_Odds_Calculator_3-way'!O442+1/'True_Odds_Calculator_3-way'!#REF!-1)</f>
        <v>#REF!</v>
      </c>
      <c r="H445" s="6">
        <f>IF('Log_working_3-way'!$D445="","",'True_Odds_Calculator_3-way'!N442/'True_Odds_Calculator_3-way'!A442-1)</f>
        <v>20.418469416360438</v>
      </c>
      <c r="I445" s="6">
        <f>IF('Log_working_3-way'!$D445="","",'True_Odds_Calculator_3-way'!O442/'True_Odds_Calculator_3-way'!B442-1)</f>
        <v>7.6588063172275049</v>
      </c>
      <c r="J445" s="6" t="e">
        <f>IF('Log_working_3-way'!$D445="","",'True_Odds_Calculator_3-way'!#REF!/'True_Odds_Calculator_3-way'!C442-1)</f>
        <v>#REF!</v>
      </c>
      <c r="K445" s="6">
        <f>IF('Log_working_3-way'!$D445="","",1/'True_Odds_Calculator_3-way'!A442+1/'True_Odds_Calculator_3-way'!B442+1/'True_Odds_Calculator_3-way'!C442-1)</f>
        <v>2.9087636505809922E-2</v>
      </c>
    </row>
    <row r="446" spans="4:11" x14ac:dyDescent="0.25">
      <c r="D446">
        <f>solve_for_c('True_Odds_Calculator_3-way'!A443,'True_Odds_Calculator_3-way'!B443,'True_Odds_Calculator_3-way'!C443,'Log_working_3-way'!B$1,'Log_working_3-way'!B$2)</f>
        <v>1.0249475448006777</v>
      </c>
      <c r="F446" s="6" t="e">
        <f>IF('Log_working_3-way'!D446="","",1/'True_Odds_Calculator_3-way'!N443+1/'True_Odds_Calculator_3-way'!O443+1/'True_Odds_Calculator_3-way'!#REF!-1)</f>
        <v>#REF!</v>
      </c>
      <c r="H446" s="6">
        <f>IF('Log_working_3-way'!$D446="","",'True_Odds_Calculator_3-way'!N443/'True_Odds_Calculator_3-way'!A443-1)</f>
        <v>9.9638989363155304</v>
      </c>
      <c r="I446" s="6">
        <f>IF('Log_working_3-way'!$D446="","",'True_Odds_Calculator_3-way'!O443/'True_Odds_Calculator_3-way'!B443-1)</f>
        <v>9.4664131270149348</v>
      </c>
      <c r="J446" s="6" t="e">
        <f>IF('Log_working_3-way'!$D446="","",'True_Odds_Calculator_3-way'!#REF!/'True_Odds_Calculator_3-way'!C443-1)</f>
        <v>#REF!</v>
      </c>
      <c r="K446" s="6">
        <f>IF('Log_working_3-way'!$D446="","",1/'True_Odds_Calculator_3-way'!A443+1/'True_Odds_Calculator_3-way'!B443+1/'True_Odds_Calculator_3-way'!C443-1)</f>
        <v>2.7075685894037971E-2</v>
      </c>
    </row>
    <row r="447" spans="4:11" x14ac:dyDescent="0.25">
      <c r="D447">
        <f>solve_for_c('True_Odds_Calculator_3-way'!A444,'True_Odds_Calculator_3-way'!B444,'True_Odds_Calculator_3-way'!C444,'Log_working_3-way'!B$1,'Log_working_3-way'!B$2)</f>
        <v>1.0298300677890999</v>
      </c>
      <c r="F447" s="6" t="e">
        <f>IF('Log_working_3-way'!D447="","",1/'True_Odds_Calculator_3-way'!N444+1/'True_Odds_Calculator_3-way'!O444+1/'True_Odds_Calculator_3-way'!#REF!-1)</f>
        <v>#REF!</v>
      </c>
      <c r="H447" s="6">
        <f>IF('Log_working_3-way'!$D447="","",'True_Odds_Calculator_3-way'!N444/'True_Odds_Calculator_3-way'!A444-1)</f>
        <v>27.369041995583803</v>
      </c>
      <c r="I447" s="6">
        <f>IF('Log_working_3-way'!$D447="","",'True_Odds_Calculator_3-way'!O444/'True_Odds_Calculator_3-way'!B444-1)</f>
        <v>5.3508903153358212</v>
      </c>
      <c r="J447" s="6" t="e">
        <f>IF('Log_working_3-way'!$D447="","",'True_Odds_Calculator_3-way'!#REF!/'True_Odds_Calculator_3-way'!C444-1)</f>
        <v>#REF!</v>
      </c>
      <c r="K447" s="6">
        <f>IF('Log_working_3-way'!$D447="","",1/'True_Odds_Calculator_3-way'!A444+1/'True_Odds_Calculator_3-way'!B444+1/'True_Odds_Calculator_3-way'!C444-1)</f>
        <v>2.9939876056949366E-2</v>
      </c>
    </row>
    <row r="448" spans="4:11" x14ac:dyDescent="0.25">
      <c r="D448">
        <f>solve_for_c('True_Odds_Calculator_3-way'!A445,'True_Odds_Calculator_3-way'!B445,'True_Odds_Calculator_3-way'!C445,'Log_working_3-way'!B$1,'Log_working_3-way'!B$2)</f>
        <v>1.0405784895649635</v>
      </c>
      <c r="F448" s="6" t="e">
        <f>IF('Log_working_3-way'!D448="","",1/'True_Odds_Calculator_3-way'!N445+1/'True_Odds_Calculator_3-way'!O445+1/'True_Odds_Calculator_3-way'!#REF!-1)</f>
        <v>#REF!</v>
      </c>
      <c r="H448" s="6">
        <f>IF('Log_working_3-way'!$D448="","",'True_Odds_Calculator_3-way'!N445/'True_Odds_Calculator_3-way'!A445-1)</f>
        <v>35.726224291028174</v>
      </c>
      <c r="I448" s="6">
        <f>IF('Log_working_3-way'!$D448="","",'True_Odds_Calculator_3-way'!O445/'True_Odds_Calculator_3-way'!B445-1)</f>
        <v>4.7900989420760256</v>
      </c>
      <c r="J448" s="6" t="e">
        <f>IF('Log_working_3-way'!$D448="","",'True_Odds_Calculator_3-way'!#REF!/'True_Odds_Calculator_3-way'!C445-1)</f>
        <v>#REF!</v>
      </c>
      <c r="K448" s="6">
        <f>IF('Log_working_3-way'!$D448="","",1/'True_Odds_Calculator_3-way'!A445+1/'True_Odds_Calculator_3-way'!B445+1/'True_Odds_Calculator_3-way'!C445-1)</f>
        <v>3.7513338344353775E-2</v>
      </c>
    </row>
    <row r="449" spans="4:11" x14ac:dyDescent="0.25">
      <c r="D449">
        <f>solve_for_c('True_Odds_Calculator_3-way'!A446,'True_Odds_Calculator_3-way'!B446,'True_Odds_Calculator_3-way'!C446,'Log_working_3-way'!B$1,'Log_working_3-way'!B$2)</f>
        <v>1.054687505287798</v>
      </c>
      <c r="F449" s="6" t="e">
        <f>IF('Log_working_3-way'!D449="","",1/'True_Odds_Calculator_3-way'!N446+1/'True_Odds_Calculator_3-way'!O446+1/'True_Odds_Calculator_3-way'!#REF!-1)</f>
        <v>#REF!</v>
      </c>
      <c r="H449" s="6">
        <f>IF('Log_working_3-way'!$D449="","",'True_Odds_Calculator_3-way'!N446/'True_Odds_Calculator_3-way'!A446-1)</f>
        <v>26.703235925504057</v>
      </c>
      <c r="I449" s="6">
        <f>IF('Log_working_3-way'!$D449="","",'True_Odds_Calculator_3-way'!O446/'True_Odds_Calculator_3-way'!B446-1)</f>
        <v>5.3307042815961676</v>
      </c>
      <c r="J449" s="6" t="e">
        <f>IF('Log_working_3-way'!$D449="","",'True_Odds_Calculator_3-way'!#REF!/'True_Odds_Calculator_3-way'!C446-1)</f>
        <v>#REF!</v>
      </c>
      <c r="K449" s="6">
        <f>IF('Log_working_3-way'!$D449="","",1/'True_Odds_Calculator_3-way'!A446+1/'True_Odds_Calculator_3-way'!B446+1/'True_Odds_Calculator_3-way'!C446-1)</f>
        <v>5.4692949060402674E-2</v>
      </c>
    </row>
    <row r="450" spans="4:11" x14ac:dyDescent="0.25">
      <c r="D450">
        <f>solve_for_c('True_Odds_Calculator_3-way'!A447,'True_Odds_Calculator_3-way'!B447,'True_Odds_Calculator_3-way'!C447,'Log_working_3-way'!B$1,'Log_working_3-way'!B$2)</f>
        <v>1.0614741556136844</v>
      </c>
      <c r="F450" s="6" t="e">
        <f>IF('Log_working_3-way'!D450="","",1/'True_Odds_Calculator_3-way'!N447+1/'True_Odds_Calculator_3-way'!O447+1/'True_Odds_Calculator_3-way'!#REF!-1)</f>
        <v>#REF!</v>
      </c>
      <c r="H450" s="6">
        <f>IF('Log_working_3-way'!$D450="","",'True_Odds_Calculator_3-way'!N447/'True_Odds_Calculator_3-way'!A447-1)</f>
        <v>6.0218211504092833</v>
      </c>
      <c r="I450" s="6">
        <f>IF('Log_working_3-way'!$D450="","",'True_Odds_Calculator_3-way'!O447/'True_Odds_Calculator_3-way'!B447-1)</f>
        <v>7.041919513903645</v>
      </c>
      <c r="J450" s="6" t="e">
        <f>IF('Log_working_3-way'!$D450="","",'True_Odds_Calculator_3-way'!#REF!/'True_Odds_Calculator_3-way'!C447-1)</f>
        <v>#REF!</v>
      </c>
      <c r="K450" s="6">
        <f>IF('Log_working_3-way'!$D450="","",1/'True_Odds_Calculator_3-way'!A447+1/'True_Odds_Calculator_3-way'!B447+1/'True_Odds_Calculator_3-way'!C447-1)</f>
        <v>6.313414234550585E-2</v>
      </c>
    </row>
    <row r="451" spans="4:11" x14ac:dyDescent="0.25">
      <c r="D451">
        <f>solve_for_c('True_Odds_Calculator_3-way'!A448,'True_Odds_Calculator_3-way'!B448,'True_Odds_Calculator_3-way'!C448,'Log_working_3-way'!B$1,'Log_working_3-way'!B$2)</f>
        <v>1.0652342033226041</v>
      </c>
      <c r="F451" s="6" t="e">
        <f>IF('Log_working_3-way'!D451="","",1/'True_Odds_Calculator_3-way'!N448+1/'True_Odds_Calculator_3-way'!O448+1/'True_Odds_Calculator_3-way'!#REF!-1)</f>
        <v>#REF!</v>
      </c>
      <c r="H451" s="6">
        <f>IF('Log_working_3-way'!$D451="","",'True_Odds_Calculator_3-way'!N448/'True_Odds_Calculator_3-way'!A448-1)</f>
        <v>27.674988107089458</v>
      </c>
      <c r="I451" s="6">
        <f>IF('Log_working_3-way'!$D451="","",'True_Odds_Calculator_3-way'!O448/'True_Odds_Calculator_3-way'!B448-1)</f>
        <v>5.7521601202938131</v>
      </c>
      <c r="J451" s="6" t="e">
        <f>IF('Log_working_3-way'!$D451="","",'True_Odds_Calculator_3-way'!#REF!/'True_Odds_Calculator_3-way'!C448-1)</f>
        <v>#REF!</v>
      </c>
      <c r="K451" s="6">
        <f>IF('Log_working_3-way'!$D451="","",1/'True_Odds_Calculator_3-way'!A448+1/'True_Odds_Calculator_3-way'!B448+1/'True_Odds_Calculator_3-way'!C448-1)</f>
        <v>6.4485141615002517E-2</v>
      </c>
    </row>
    <row r="452" spans="4:11" x14ac:dyDescent="0.25">
      <c r="D452">
        <f>solve_for_c('True_Odds_Calculator_3-way'!A449,'True_Odds_Calculator_3-way'!B449,'True_Odds_Calculator_3-way'!C449,'Log_working_3-way'!B$1,'Log_working_3-way'!B$2)</f>
        <v>1.0310819478441846</v>
      </c>
      <c r="F452" s="6" t="e">
        <f>IF('Log_working_3-way'!D452="","",1/'True_Odds_Calculator_3-way'!N449+1/'True_Odds_Calculator_3-way'!O449+1/'True_Odds_Calculator_3-way'!#REF!-1)</f>
        <v>#REF!</v>
      </c>
      <c r="H452" s="6">
        <f>IF('Log_working_3-way'!$D452="","",'True_Odds_Calculator_3-way'!N449/'True_Odds_Calculator_3-way'!A449-1)</f>
        <v>10.044988018116292</v>
      </c>
      <c r="I452" s="6">
        <f>IF('Log_working_3-way'!$D452="","",'True_Odds_Calculator_3-way'!O449/'True_Odds_Calculator_3-way'!B449-1)</f>
        <v>7.0834447375060741</v>
      </c>
      <c r="J452" s="6" t="e">
        <f>IF('Log_working_3-way'!$D452="","",'True_Odds_Calculator_3-way'!#REF!/'True_Odds_Calculator_3-way'!C449-1)</f>
        <v>#REF!</v>
      </c>
      <c r="K452" s="6">
        <f>IF('Log_working_3-way'!$D452="","",1/'True_Odds_Calculator_3-way'!A449+1/'True_Odds_Calculator_3-way'!B449+1/'True_Odds_Calculator_3-way'!C449-1)</f>
        <v>3.3359243918950732E-2</v>
      </c>
    </row>
    <row r="453" spans="4:11" x14ac:dyDescent="0.25">
      <c r="D453">
        <f>solve_for_c('True_Odds_Calculator_3-way'!A450,'True_Odds_Calculator_3-way'!B450,'True_Odds_Calculator_3-way'!C450,'Log_working_3-way'!B$1,'Log_working_3-way'!B$2)</f>
        <v>1.0261155915273448</v>
      </c>
      <c r="F453" s="6" t="e">
        <f>IF('Log_working_3-way'!D453="","",1/'True_Odds_Calculator_3-way'!N450+1/'True_Odds_Calculator_3-way'!O450+1/'True_Odds_Calculator_3-way'!#REF!-1)</f>
        <v>#REF!</v>
      </c>
      <c r="H453" s="6">
        <f>IF('Log_working_3-way'!$D453="","",'True_Odds_Calculator_3-way'!N450/'True_Odds_Calculator_3-way'!A450-1)</f>
        <v>11.405954705417088</v>
      </c>
      <c r="I453" s="6">
        <f>IF('Log_working_3-way'!$D453="","",'True_Odds_Calculator_3-way'!O450/'True_Odds_Calculator_3-way'!B450-1)</f>
        <v>6.8946343690773597</v>
      </c>
      <c r="J453" s="6" t="e">
        <f>IF('Log_working_3-way'!$D453="","",'True_Odds_Calculator_3-way'!#REF!/'True_Odds_Calculator_3-way'!C450-1)</f>
        <v>#REF!</v>
      </c>
      <c r="K453" s="6">
        <f>IF('Log_working_3-way'!$D453="","",1/'True_Odds_Calculator_3-way'!A450+1/'True_Odds_Calculator_3-way'!B450+1/'True_Odds_Calculator_3-way'!C450-1)</f>
        <v>2.8143528143528052E-2</v>
      </c>
    </row>
    <row r="454" spans="4:11" x14ac:dyDescent="0.25">
      <c r="D454">
        <f>solve_for_c('True_Odds_Calculator_3-way'!A451,'True_Odds_Calculator_3-way'!B451,'True_Odds_Calculator_3-way'!C451,'Log_working_3-way'!B$1,'Log_working_3-way'!B$2)</f>
        <v>1.0314458739610093</v>
      </c>
      <c r="F454" s="6" t="e">
        <f>IF('Log_working_3-way'!D454="","",1/'True_Odds_Calculator_3-way'!N451+1/'True_Odds_Calculator_3-way'!O451+1/'True_Odds_Calculator_3-way'!#REF!-1)</f>
        <v>#REF!</v>
      </c>
      <c r="H454" s="6">
        <f>IF('Log_working_3-way'!$D454="","",'True_Odds_Calculator_3-way'!N451/'True_Odds_Calculator_3-way'!A451-1)</f>
        <v>3.2283662668129613</v>
      </c>
      <c r="I454" s="6">
        <f>IF('Log_working_3-way'!$D454="","",'True_Odds_Calculator_3-way'!O451/'True_Odds_Calculator_3-way'!B451-1)</f>
        <v>5.2495850487247333</v>
      </c>
      <c r="J454" s="6" t="e">
        <f>IF('Log_working_3-way'!$D454="","",'True_Odds_Calculator_3-way'!#REF!/'True_Odds_Calculator_3-way'!C451-1)</f>
        <v>#REF!</v>
      </c>
      <c r="K454" s="6">
        <f>IF('Log_working_3-way'!$D454="","",1/'True_Odds_Calculator_3-way'!A451+1/'True_Odds_Calculator_3-way'!B451+1/'True_Odds_Calculator_3-way'!C451-1)</f>
        <v>3.0757192004184919E-2</v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3.41</v>
      </c>
      <c r="C186" s="4">
        <f>IF('True_Odds_Calculator_3-way'!C187="","",'True_Odds_Calculator_3-way'!C187)</f>
        <v>3.69</v>
      </c>
      <c r="D186" s="9">
        <f t="shared" si="39"/>
        <v>0.45255741381349562</v>
      </c>
      <c r="E186" s="9">
        <f t="shared" si="40"/>
        <v>0.2846422381669258</v>
      </c>
      <c r="F186" s="9">
        <f t="shared" si="41"/>
        <v>0.26280034801957858</v>
      </c>
      <c r="G186" s="9">
        <f t="shared" si="42"/>
        <v>1.0428141260069435</v>
      </c>
      <c r="H186" s="9">
        <f t="shared" si="43"/>
        <v>2.2096643861680545</v>
      </c>
      <c r="I186" s="9">
        <f t="shared" si="44"/>
        <v>3.5131820436767338</v>
      </c>
      <c r="J186" s="9">
        <f t="shared" si="45"/>
        <v>3.8051699989586778</v>
      </c>
      <c r="K186" s="11">
        <f t="shared" si="46"/>
        <v>0.46296296296296291</v>
      </c>
      <c r="L186" s="11">
        <f t="shared" si="47"/>
        <v>0.29325513196480935</v>
      </c>
      <c r="M186" s="11">
        <f t="shared" si="48"/>
        <v>0.2710027100271003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-0.27668958724995096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0.23032434082351033</v>
      </c>
      <c r="Q186" s="11">
        <f>2*'OddsRatio_working_3-way'!K186*'OddsRatio_working_3-way'!L186*'OddsRatio_working_3-way'!M186</f>
        <v>7.3586051381313189E-2</v>
      </c>
      <c r="R186" s="11">
        <f t="shared" si="49"/>
        <v>0</v>
      </c>
      <c r="S186" s="11">
        <f t="shared" si="50"/>
        <v>-0.8324286544814713</v>
      </c>
      <c r="T186" s="11">
        <f t="shared" si="51"/>
        <v>-0.26595164679919203</v>
      </c>
      <c r="U186" s="11">
        <f>'OddsRatio_working_3-way'!S186-'OddsRatio_working_3-way'!R186^2/3</f>
        <v>-0.8324286544814713</v>
      </c>
      <c r="V186" s="11">
        <f>'OddsRatio_working_3-way'!S186*'OddsRatio_working_3-way'!R186/3-2*'OddsRatio_working_3-way'!R186^3/27-'OddsRatio_working_3-way'!T186</f>
        <v>0.26595164679919203</v>
      </c>
      <c r="W186" s="11">
        <f>'OddsRatio_working_3-way'!V186^2+4*'OddsRatio_working_3-way'!U186^3/27</f>
        <v>-1.472468474476693E-2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0.14616340443145226</v>
      </c>
      <c r="Y186" s="11">
        <f>IF('OddsRatio_working_3-way'!W186&gt;=0,IF('OddsRatio_working_3-way'!V186+SQRT('OddsRatio_working_3-way'!W186)&gt;0,0,PI()),ACOS('OddsRatio_working_3-way'!V186/(2*'OddsRatio_working_3-way'!X186)))</f>
        <v>0.42805442314203779</v>
      </c>
      <c r="Z186" s="11">
        <f>'OddsRatio_working_3-way'!X186^(1/3)*COS('OddsRatio_working_3-way'!Y186/3)</f>
        <v>0.52140706300347162</v>
      </c>
      <c r="AA186" s="11">
        <f>'OddsRatio_working_3-way'!X186^(1/3)*COS(('OddsRatio_working_3-way'!Y186+2*PI())/3)</f>
        <v>-0.32557393775865789</v>
      </c>
      <c r="AB186" s="11">
        <f>'OddsRatio_working_3-way'!X186^(1/3)*COS(('OddsRatio_working_3-way'!Y186+4*PI())/3)</f>
        <v>-0.19583312524481389</v>
      </c>
      <c r="AC186" s="11">
        <f>'OddsRatio_working_3-way'!X186^(1/3)*SIN('OddsRatio_working_3-way'!Y186/3)</f>
        <v>7.4905893029748566E-2</v>
      </c>
      <c r="AD186" s="11">
        <f>'OddsRatio_working_3-way'!X186^(1/3)*SIN(('OddsRatio_working_3-way'!Y186+2*PI())/3)</f>
        <v>0.41409881575876545</v>
      </c>
      <c r="AE186" s="11">
        <f>'OddsRatio_working_3-way'!X186^(1/3)*SIN(('OddsRatio_working_3-way'!Y186+4*PI())/3)</f>
        <v>-0.4890047087885141</v>
      </c>
      <c r="AF186" s="11">
        <f>-'OddsRatio_working_3-way'!U186/(3*'OddsRatio_working_3-way'!X186^(1/3))*COS(('OddsRatio_working_3-way'!Y186)/3)</f>
        <v>0.52140706300347173</v>
      </c>
      <c r="AG186" s="11">
        <f>-'OddsRatio_working_3-way'!U186/(3*'OddsRatio_working_3-way'!X186^(1/3))*COS(('OddsRatio_working_3-way'!Y186+2*PI())/3)</f>
        <v>-0.32557393775865795</v>
      </c>
      <c r="AH186" s="11">
        <f>-'OddsRatio_working_3-way'!U186/(3*'OddsRatio_working_3-way'!X186^(1/3))*COS(('OddsRatio_working_3-way'!Y186+4*PI())/3)</f>
        <v>-0.19583312524481394</v>
      </c>
      <c r="AI186" s="11">
        <f>'OddsRatio_working_3-way'!U186/(3*'OddsRatio_working_3-way'!X186^(1/3))*SIN(('OddsRatio_working_3-way'!Y186)/3)</f>
        <v>-7.490589302974858E-2</v>
      </c>
      <c r="AJ186" s="11">
        <f>'OddsRatio_working_3-way'!U186/(3*'OddsRatio_working_3-way'!X186^(1/3))*SIN(('OddsRatio_working_3-way'!Y186+2*PI())/3)</f>
        <v>-0.4140988157587655</v>
      </c>
      <c r="AK186" s="11">
        <f>'OddsRatio_working_3-way'!U186/(3*'OddsRatio_working_3-way'!X186^(1/3))*SIN(('OddsRatio_working_3-way'!Y186+4*PI())/3)</f>
        <v>0.48900470878851415</v>
      </c>
      <c r="AL186" s="11">
        <f>'OddsRatio_working_3-way'!Z186+'OddsRatio_working_3-way'!AF186</f>
        <v>1.0428141260069435</v>
      </c>
      <c r="AM186" s="11">
        <f>'OddsRatio_working_3-way'!AA186+'OddsRatio_working_3-way'!AG186</f>
        <v>-0.6511478755173159</v>
      </c>
      <c r="AN186" s="11">
        <f>'OddsRatio_working_3-way'!AB186+'OddsRatio_working_3-way'!AH186</f>
        <v>-0.39166625048962783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1.0428141260069435</v>
      </c>
      <c r="AS186" s="11">
        <f>IF(('OddsRatio_working_3-way'!X186=0),IF(Q186&gt;0,-Q186^(1/3),(-Q186)^(1/3)),'OddsRatio_working_3-way'!AM186-'OddsRatio_working_3-way'!R186/3)</f>
        <v>-0.6511478755173159</v>
      </c>
      <c r="AT186" s="11">
        <f>IF(('OddsRatio_working_3-way'!X186=0),IF(Q186&gt;0,-Q186^(1/3),(-Q186)^(1/3)),'OddsRatio_working_3-way'!AN186-'OddsRatio_working_3-way'!R186/3)</f>
        <v>-0.39166625048962783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3.68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2.2000000000000002</v>
      </c>
      <c r="D187" s="9">
        <f t="shared" si="39"/>
        <v>0.26320975977834332</v>
      </c>
      <c r="E187" s="9">
        <f t="shared" si="40"/>
        <v>0.29301561283617827</v>
      </c>
      <c r="F187" s="9">
        <f t="shared" si="41"/>
        <v>0.44377462738547818</v>
      </c>
      <c r="G187" s="9">
        <f t="shared" si="42"/>
        <v>1.0444967225284918</v>
      </c>
      <c r="H187" s="9">
        <f t="shared" si="43"/>
        <v>3.7992512163763585</v>
      </c>
      <c r="I187" s="9">
        <f t="shared" si="44"/>
        <v>3.412787429040816</v>
      </c>
      <c r="J187" s="9">
        <f t="shared" si="45"/>
        <v>2.2533960670341906</v>
      </c>
      <c r="K187" s="11">
        <f t="shared" si="46"/>
        <v>0.27173913043478259</v>
      </c>
      <c r="L187" s="11">
        <f t="shared" si="47"/>
        <v>0.30211480362537763</v>
      </c>
      <c r="M187" s="11">
        <f t="shared" si="48"/>
        <v>0.45454545454545453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-0.2772231708918953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0.23098945583511454</v>
      </c>
      <c r="Q187" s="11">
        <f>2*'OddsRatio_working_3-way'!K187*'OddsRatio_working_3-way'!L187*'OddsRatio_working_3-way'!M187</f>
        <v>7.4633103662395658E-2</v>
      </c>
      <c r="R187" s="11">
        <f t="shared" si="49"/>
        <v>0</v>
      </c>
      <c r="S187" s="11">
        <f t="shared" si="50"/>
        <v>-0.83322564665848275</v>
      </c>
      <c r="T187" s="11">
        <f t="shared" si="51"/>
        <v>-0.26921668712713503</v>
      </c>
      <c r="U187" s="11">
        <f>'OddsRatio_working_3-way'!S187-'OddsRatio_working_3-way'!R187^2/3</f>
        <v>-0.83322564665848275</v>
      </c>
      <c r="V187" s="11">
        <f>'OddsRatio_working_3-way'!S187*'OddsRatio_working_3-way'!R187/3-2*'OddsRatio_working_3-way'!R187^3/27-'OddsRatio_working_3-way'!T187</f>
        <v>0.26921668712713503</v>
      </c>
      <c r="W187" s="11">
        <f>'OddsRatio_working_3-way'!V187^2+4*'OddsRatio_working_3-way'!U187^3/27</f>
        <v>-1.3223025069213662E-2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0.14637336651259628</v>
      </c>
      <c r="Y187" s="11">
        <f>IF('OddsRatio_working_3-way'!W187&gt;=0,IF('OddsRatio_working_3-way'!V187+SQRT('OddsRatio_working_3-way'!W187)&gt;0,0,PI()),ACOS('OddsRatio_working_3-way'!V187/(2*'OddsRatio_working_3-way'!X187)))</f>
        <v>0.40367618648214298</v>
      </c>
      <c r="Z187" s="11">
        <f>'OddsRatio_working_3-way'!X187^(1/3)*COS('OddsRatio_working_3-way'!Y187/3)</f>
        <v>0.52224836126424601</v>
      </c>
      <c r="AA187" s="11">
        <f>'OddsRatio_working_3-way'!X187^(1/3)*COS(('OddsRatio_working_3-way'!Y187+2*PI())/3)</f>
        <v>-0.32235243009450698</v>
      </c>
      <c r="AB187" s="11">
        <f>'OddsRatio_working_3-way'!X187^(1/3)*COS(('OddsRatio_working_3-way'!Y187+4*PI())/3)</f>
        <v>-0.19989593116973917</v>
      </c>
      <c r="AC187" s="11">
        <f>'OddsRatio_working_3-way'!X187^(1/3)*SIN('OddsRatio_working_3-way'!Y187/3)</f>
        <v>7.0700292618234059E-2</v>
      </c>
      <c r="AD187" s="11">
        <f>'OddsRatio_working_3-way'!X187^(1/3)*SIN(('OddsRatio_working_3-way'!Y187+2*PI())/3)</f>
        <v>0.41693020163051314</v>
      </c>
      <c r="AE187" s="11">
        <f>'OddsRatio_working_3-way'!X187^(1/3)*SIN(('OddsRatio_working_3-way'!Y187+4*PI())/3)</f>
        <v>-0.48763049424874694</v>
      </c>
      <c r="AF187" s="11">
        <f>-'OddsRatio_working_3-way'!U187/(3*'OddsRatio_working_3-way'!X187^(1/3))*COS(('OddsRatio_working_3-way'!Y187)/3)</f>
        <v>0.5222483612642459</v>
      </c>
      <c r="AG187" s="11">
        <f>-'OddsRatio_working_3-way'!U187/(3*'OddsRatio_working_3-way'!X187^(1/3))*COS(('OddsRatio_working_3-way'!Y187+2*PI())/3)</f>
        <v>-0.32235243009450693</v>
      </c>
      <c r="AH187" s="11">
        <f>-'OddsRatio_working_3-way'!U187/(3*'OddsRatio_working_3-way'!X187^(1/3))*COS(('OddsRatio_working_3-way'!Y187+4*PI())/3)</f>
        <v>-0.19989593116973914</v>
      </c>
      <c r="AI187" s="11">
        <f>'OddsRatio_working_3-way'!U187/(3*'OddsRatio_working_3-way'!X187^(1/3))*SIN(('OddsRatio_working_3-way'!Y187)/3)</f>
        <v>-7.0700292618234045E-2</v>
      </c>
      <c r="AJ187" s="11">
        <f>'OddsRatio_working_3-way'!U187/(3*'OddsRatio_working_3-way'!X187^(1/3))*SIN(('OddsRatio_working_3-way'!Y187+2*PI())/3)</f>
        <v>-0.41693020163051309</v>
      </c>
      <c r="AK187" s="11">
        <f>'OddsRatio_working_3-way'!U187/(3*'OddsRatio_working_3-way'!X187^(1/3))*SIN(('OddsRatio_working_3-way'!Y187+4*PI())/3)</f>
        <v>0.48763049424874683</v>
      </c>
      <c r="AL187" s="11">
        <f>'OddsRatio_working_3-way'!Z187+'OddsRatio_working_3-way'!AF187</f>
        <v>1.0444967225284918</v>
      </c>
      <c r="AM187" s="11">
        <f>'OddsRatio_working_3-way'!AA187+'OddsRatio_working_3-way'!AG187</f>
        <v>-0.64470486018901396</v>
      </c>
      <c r="AN187" s="11">
        <f>'OddsRatio_working_3-way'!AB187+'OddsRatio_working_3-way'!AH187</f>
        <v>-0.39979186233947828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1.0444967225284918</v>
      </c>
      <c r="AS187" s="11">
        <f>IF(('OddsRatio_working_3-way'!X187=0),IF(Q187&gt;0,-Q187^(1/3),(-Q187)^(1/3)),'OddsRatio_working_3-way'!AM187-'OddsRatio_working_3-way'!R187/3)</f>
        <v>-0.64470486018901396</v>
      </c>
      <c r="AT187" s="11">
        <f>IF(('OddsRatio_working_3-way'!X187=0),IF(Q187&gt;0,-Q187^(1/3),(-Q187)^(1/3)),'OddsRatio_working_3-way'!AN187-'OddsRatio_working_3-way'!R187/3)</f>
        <v>-0.39979186233947828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2.27</v>
      </c>
      <c r="B188" s="4">
        <f>IF('True_Odds_Calculator_3-way'!B189="","",'True_Odds_Calculator_3-way'!B189)</f>
        <v>3.21</v>
      </c>
      <c r="C188" s="4">
        <f>IF('True_Odds_Calculator_3-way'!C189="","",'True_Odds_Calculator_3-way'!C189)</f>
        <v>3.62</v>
      </c>
      <c r="D188" s="9">
        <f t="shared" si="39"/>
        <v>0.42993379327017406</v>
      </c>
      <c r="E188" s="9">
        <f t="shared" si="40"/>
        <v>0.30235745954170146</v>
      </c>
      <c r="F188" s="9">
        <f t="shared" si="41"/>
        <v>0.2677087471881246</v>
      </c>
      <c r="G188" s="9">
        <f t="shared" si="42"/>
        <v>1.0440468647670322</v>
      </c>
      <c r="H188" s="9">
        <f t="shared" si="43"/>
        <v>2.3259395182541316</v>
      </c>
      <c r="I188" s="9">
        <f t="shared" si="44"/>
        <v>3.3073435711351418</v>
      </c>
      <c r="J188" s="9">
        <f t="shared" si="45"/>
        <v>3.7354027856896241</v>
      </c>
      <c r="K188" s="11">
        <f t="shared" si="46"/>
        <v>0.44052863436123346</v>
      </c>
      <c r="L188" s="11">
        <f t="shared" si="47"/>
        <v>0.3115264797507788</v>
      </c>
      <c r="M188" s="11">
        <f t="shared" si="48"/>
        <v>0.27624309392265195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-0.27877756848604907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0.23125459713288266</v>
      </c>
      <c r="Q188" s="11">
        <f>2*'OddsRatio_working_3-way'!K188*'OddsRatio_working_3-way'!L188*'OddsRatio_working_3-way'!M188</f>
        <v>7.5821179387830409E-2</v>
      </c>
      <c r="R188" s="11">
        <f t="shared" si="49"/>
        <v>0</v>
      </c>
      <c r="S188" s="11">
        <f t="shared" si="50"/>
        <v>-0.82953086357970507</v>
      </c>
      <c r="T188" s="11">
        <f t="shared" si="51"/>
        <v>-0.2719773323212149</v>
      </c>
      <c r="U188" s="11">
        <f>'OddsRatio_working_3-way'!S188-'OddsRatio_working_3-way'!R188^2/3</f>
        <v>-0.82953086357970507</v>
      </c>
      <c r="V188" s="11">
        <f>'OddsRatio_working_3-way'!S188*'OddsRatio_working_3-way'!R188/3-2*'OddsRatio_working_3-way'!R188^3/27-'OddsRatio_working_3-way'!T188</f>
        <v>0.2719773323212149</v>
      </c>
      <c r="W188" s="11">
        <f>'OddsRatio_working_3-way'!V188^2+4*'OddsRatio_working_3-way'!U188^3/27</f>
        <v>-1.0593957915063137E-2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0.14540084870077935</v>
      </c>
      <c r="Y188" s="11">
        <f>IF('OddsRatio_working_3-way'!W188&gt;=0,IF('OddsRatio_working_3-way'!V188+SQRT('OddsRatio_working_3-way'!W188)&gt;0,0,PI()),ACOS('OddsRatio_working_3-way'!V188/(2*'OddsRatio_working_3-way'!X188)))</f>
        <v>0.36178267059171842</v>
      </c>
      <c r="Z188" s="11">
        <f>'OddsRatio_working_3-way'!X188^(1/3)*COS('OddsRatio_working_3-way'!Y188/3)</f>
        <v>0.52202343238351612</v>
      </c>
      <c r="AA188" s="11">
        <f>'OddsRatio_working_3-way'!X188^(1/3)*COS(('OddsRatio_working_3-way'!Y188+2*PI())/3)</f>
        <v>-0.31579645792543515</v>
      </c>
      <c r="AB188" s="11">
        <f>'OddsRatio_working_3-way'!X188^(1/3)*COS(('OddsRatio_working_3-way'!Y188+4*PI())/3)</f>
        <v>-0.20622697445808105</v>
      </c>
      <c r="AC188" s="11">
        <f>'OddsRatio_working_3-way'!X188^(1/3)*SIN('OddsRatio_working_3-way'!Y188/3)</f>
        <v>6.3259970774845117E-2</v>
      </c>
      <c r="AD188" s="11">
        <f>'OddsRatio_working_3-way'!X188^(1/3)*SIN(('OddsRatio_working_3-way'!Y188+2*PI())/3)</f>
        <v>0.42045556842745052</v>
      </c>
      <c r="AE188" s="11">
        <f>'OddsRatio_working_3-way'!X188^(1/3)*SIN(('OddsRatio_working_3-way'!Y188+4*PI())/3)</f>
        <v>-0.48371553920229571</v>
      </c>
      <c r="AF188" s="11">
        <f>-'OddsRatio_working_3-way'!U188/(3*'OddsRatio_working_3-way'!X188^(1/3))*COS(('OddsRatio_working_3-way'!Y188)/3)</f>
        <v>0.52202343238351612</v>
      </c>
      <c r="AG188" s="11">
        <f>-'OddsRatio_working_3-way'!U188/(3*'OddsRatio_working_3-way'!X188^(1/3))*COS(('OddsRatio_working_3-way'!Y188+2*PI())/3)</f>
        <v>-0.31579645792543515</v>
      </c>
      <c r="AH188" s="11">
        <f>-'OddsRatio_working_3-way'!U188/(3*'OddsRatio_working_3-way'!X188^(1/3))*COS(('OddsRatio_working_3-way'!Y188+4*PI())/3)</f>
        <v>-0.20622697445808105</v>
      </c>
      <c r="AI188" s="11">
        <f>'OddsRatio_working_3-way'!U188/(3*'OddsRatio_working_3-way'!X188^(1/3))*SIN(('OddsRatio_working_3-way'!Y188)/3)</f>
        <v>-6.3259970774845117E-2</v>
      </c>
      <c r="AJ188" s="11">
        <f>'OddsRatio_working_3-way'!U188/(3*'OddsRatio_working_3-way'!X188^(1/3))*SIN(('OddsRatio_working_3-way'!Y188+2*PI())/3)</f>
        <v>-0.42045556842745052</v>
      </c>
      <c r="AK188" s="11">
        <f>'OddsRatio_working_3-way'!U188/(3*'OddsRatio_working_3-way'!X188^(1/3))*SIN(('OddsRatio_working_3-way'!Y188+4*PI())/3)</f>
        <v>0.48371553920229571</v>
      </c>
      <c r="AL188" s="11">
        <f>'OddsRatio_working_3-way'!Z188+'OddsRatio_working_3-way'!AF188</f>
        <v>1.0440468647670322</v>
      </c>
      <c r="AM188" s="11">
        <f>'OddsRatio_working_3-way'!AA188+'OddsRatio_working_3-way'!AG188</f>
        <v>-0.6315929158508703</v>
      </c>
      <c r="AN188" s="11">
        <f>'OddsRatio_working_3-way'!AB188+'OddsRatio_working_3-way'!AH188</f>
        <v>-0.41245394891616211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1.0440468647670322</v>
      </c>
      <c r="AS188" s="11">
        <f>IF(('OddsRatio_working_3-way'!X188=0),IF(Q188&gt;0,-Q188^(1/3),(-Q188)^(1/3)),'OddsRatio_working_3-way'!AM188-'OddsRatio_working_3-way'!R188/3)</f>
        <v>-0.6315929158508703</v>
      </c>
      <c r="AT188" s="11">
        <f>IF(('OddsRatio_working_3-way'!X188=0),IF(Q188&gt;0,-Q188^(1/3),(-Q188)^(1/3)),'OddsRatio_working_3-way'!AN188-'OddsRatio_working_3-way'!R188/3)</f>
        <v>-0.41245394891616211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3.19</v>
      </c>
      <c r="C189" s="4">
        <f>IF('True_Odds_Calculator_3-way'!C190="","",'True_Odds_Calculator_3-way'!C190)</f>
        <v>3.89</v>
      </c>
      <c r="D189" s="9">
        <f t="shared" si="39"/>
        <v>0.44627288431224837</v>
      </c>
      <c r="E189" s="9">
        <f t="shared" si="40"/>
        <v>0.30455724840988996</v>
      </c>
      <c r="F189" s="9">
        <f t="shared" si="41"/>
        <v>0.249169867277862</v>
      </c>
      <c r="G189" s="9">
        <f t="shared" si="42"/>
        <v>1.0426734858793574</v>
      </c>
      <c r="H189" s="9">
        <f t="shared" si="43"/>
        <v>2.2407814481964348</v>
      </c>
      <c r="I189" s="9">
        <f t="shared" si="44"/>
        <v>3.2834549340757926</v>
      </c>
      <c r="J189" s="9">
        <f t="shared" si="45"/>
        <v>4.013326374191343</v>
      </c>
      <c r="K189" s="11">
        <f t="shared" si="46"/>
        <v>0.45662100456621008</v>
      </c>
      <c r="L189" s="11">
        <f t="shared" si="47"/>
        <v>0.31347962382445144</v>
      </c>
      <c r="M189" s="11">
        <f t="shared" si="48"/>
        <v>0.25706940874035988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-0.27714338670814176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0.23071888361203768</v>
      </c>
      <c r="Q189" s="11">
        <f>2*'OddsRatio_working_3-way'!K189*'OddsRatio_working_3-way'!L189*'OddsRatio_working_3-way'!M189</f>
        <v>7.3594540227125277E-2</v>
      </c>
      <c r="R189" s="11">
        <f t="shared" si="49"/>
        <v>0</v>
      </c>
      <c r="S189" s="11">
        <f t="shared" si="50"/>
        <v>-0.8324892264342808</v>
      </c>
      <c r="T189" s="11">
        <f t="shared" si="51"/>
        <v>-0.26554680269036079</v>
      </c>
      <c r="U189" s="11">
        <f>'OddsRatio_working_3-way'!S189-'OddsRatio_working_3-way'!R189^2/3</f>
        <v>-0.8324892264342808</v>
      </c>
      <c r="V189" s="11">
        <f>'OddsRatio_working_3-way'!S189*'OddsRatio_working_3-way'!R189/3-2*'OddsRatio_working_3-way'!R189^3/27-'OddsRatio_working_3-way'!T189</f>
        <v>0.26554680269036079</v>
      </c>
      <c r="W189" s="11">
        <f>'OddsRatio_working_3-way'!V189^2+4*'OddsRatio_working_3-way'!U189^3/27</f>
        <v>-1.4958514596291536E-2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0.14617935816605995</v>
      </c>
      <c r="Y189" s="11">
        <f>IF('OddsRatio_working_3-way'!W189&gt;=0,IF('OddsRatio_working_3-way'!V189+SQRT('OddsRatio_working_3-way'!W189)&gt;0,0,PI()),ACOS('OddsRatio_working_3-way'!V189/(2*'OddsRatio_working_3-way'!X189)))</f>
        <v>0.4316156636075732</v>
      </c>
      <c r="Z189" s="11">
        <f>'OddsRatio_working_3-way'!X189^(1/3)*COS('OddsRatio_working_3-way'!Y189/3)</f>
        <v>0.5213367429396788</v>
      </c>
      <c r="AA189" s="11">
        <f>'OddsRatio_working_3-way'!X189^(1/3)*COS(('OddsRatio_working_3-way'!Y189+2*PI())/3)</f>
        <v>-0.32607713964625207</v>
      </c>
      <c r="AB189" s="11">
        <f>'OddsRatio_working_3-way'!X189^(1/3)*COS(('OddsRatio_working_3-way'!Y189+4*PI())/3)</f>
        <v>-0.1952596032934269</v>
      </c>
      <c r="AC189" s="11">
        <f>'OddsRatio_working_3-way'!X189^(1/3)*SIN('OddsRatio_working_3-way'!Y189/3)</f>
        <v>7.5527539828027276E-2</v>
      </c>
      <c r="AD189" s="11">
        <f>'OddsRatio_working_3-way'!X189^(1/3)*SIN(('OddsRatio_working_3-way'!Y189+2*PI())/3)</f>
        <v>0.4137270933979858</v>
      </c>
      <c r="AE189" s="11">
        <f>'OddsRatio_working_3-way'!X189^(1/3)*SIN(('OddsRatio_working_3-way'!Y189+4*PI())/3)</f>
        <v>-0.48925463322601298</v>
      </c>
      <c r="AF189" s="11">
        <f>-'OddsRatio_working_3-way'!U189/(3*'OddsRatio_working_3-way'!X189^(1/3))*COS(('OddsRatio_working_3-way'!Y189)/3)</f>
        <v>0.52133674293967869</v>
      </c>
      <c r="AG189" s="11">
        <f>-'OddsRatio_working_3-way'!U189/(3*'OddsRatio_working_3-way'!X189^(1/3))*COS(('OddsRatio_working_3-way'!Y189+2*PI())/3)</f>
        <v>-0.32607713964625196</v>
      </c>
      <c r="AH189" s="11">
        <f>-'OddsRatio_working_3-way'!U189/(3*'OddsRatio_working_3-way'!X189^(1/3))*COS(('OddsRatio_working_3-way'!Y189+4*PI())/3)</f>
        <v>-0.19525960329342684</v>
      </c>
      <c r="AI189" s="11">
        <f>'OddsRatio_working_3-way'!U189/(3*'OddsRatio_working_3-way'!X189^(1/3))*SIN(('OddsRatio_working_3-way'!Y189)/3)</f>
        <v>-7.5527539828027249E-2</v>
      </c>
      <c r="AJ189" s="11">
        <f>'OddsRatio_working_3-way'!U189/(3*'OddsRatio_working_3-way'!X189^(1/3))*SIN(('OddsRatio_working_3-way'!Y189+2*PI())/3)</f>
        <v>-0.41372709339798569</v>
      </c>
      <c r="AK189" s="11">
        <f>'OddsRatio_working_3-way'!U189/(3*'OddsRatio_working_3-way'!X189^(1/3))*SIN(('OddsRatio_working_3-way'!Y189+4*PI())/3)</f>
        <v>0.48925463322601292</v>
      </c>
      <c r="AL189" s="11">
        <f>'OddsRatio_working_3-way'!Z189+'OddsRatio_working_3-way'!AF189</f>
        <v>1.0426734858793574</v>
      </c>
      <c r="AM189" s="11">
        <f>'OddsRatio_working_3-way'!AA189+'OddsRatio_working_3-way'!AG189</f>
        <v>-0.65215427929250402</v>
      </c>
      <c r="AN189" s="11">
        <f>'OddsRatio_working_3-way'!AB189+'OddsRatio_working_3-way'!AH189</f>
        <v>-0.39051920658685374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1.0426734858793574</v>
      </c>
      <c r="AS189" s="11">
        <f>IF(('OddsRatio_working_3-way'!X189=0),IF(Q189&gt;0,-Q189^(1/3),(-Q189)^(1/3)),'OddsRatio_working_3-way'!AM189-'OddsRatio_working_3-way'!R189/3)</f>
        <v>-0.65215427929250402</v>
      </c>
      <c r="AT189" s="11">
        <f>IF(('OddsRatio_working_3-way'!X189=0),IF(Q189&gt;0,-Q189^(1/3),(-Q189)^(1/3)),'OddsRatio_working_3-way'!AN189-'OddsRatio_working_3-way'!R189/3)</f>
        <v>-0.39051920658685374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2.2000000000000002</v>
      </c>
      <c r="B190" s="4">
        <f>IF('True_Odds_Calculator_3-way'!B191="","",'True_Odds_Calculator_3-way'!B191)</f>
        <v>3.24</v>
      </c>
      <c r="C190" s="4">
        <f>IF('True_Odds_Calculator_3-way'!C191="","",'True_Odds_Calculator_3-way'!C191)</f>
        <v>3.77</v>
      </c>
      <c r="D190" s="9">
        <f t="shared" si="39"/>
        <v>0.44375190881832255</v>
      </c>
      <c r="E190" s="9">
        <f t="shared" si="40"/>
        <v>0.29941123697751387</v>
      </c>
      <c r="F190" s="9">
        <f t="shared" si="41"/>
        <v>0.25683685420416336</v>
      </c>
      <c r="G190" s="9">
        <f t="shared" si="42"/>
        <v>1.0445928609503967</v>
      </c>
      <c r="H190" s="9">
        <f t="shared" si="43"/>
        <v>2.2535114331404764</v>
      </c>
      <c r="I190" s="9">
        <f t="shared" si="44"/>
        <v>3.3398880085288889</v>
      </c>
      <c r="J190" s="9">
        <f t="shared" si="45"/>
        <v>3.8935222248325991</v>
      </c>
      <c r="K190" s="11">
        <f t="shared" si="46"/>
        <v>0.45454545454545453</v>
      </c>
      <c r="L190" s="11">
        <f t="shared" si="47"/>
        <v>0.30864197530864196</v>
      </c>
      <c r="M190" s="11">
        <f t="shared" si="48"/>
        <v>0.26525198938992045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-0.27707669086979425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0.23109074833212767</v>
      </c>
      <c r="Q190" s="11">
        <f>2*'OddsRatio_working_3-way'!K190*'OddsRatio_working_3-way'!L190*'OddsRatio_working_3-way'!M190</f>
        <v>7.442536178168363E-2</v>
      </c>
      <c r="R190" s="11">
        <f t="shared" si="49"/>
        <v>0</v>
      </c>
      <c r="S190" s="11">
        <f t="shared" si="50"/>
        <v>-0.83403171738009318</v>
      </c>
      <c r="T190" s="11">
        <f t="shared" si="51"/>
        <v>-0.26860924875365316</v>
      </c>
      <c r="U190" s="11">
        <f>'OddsRatio_working_3-way'!S190-'OddsRatio_working_3-way'!R190^2/3</f>
        <v>-0.83403171738009318</v>
      </c>
      <c r="V190" s="11">
        <f>'OddsRatio_working_3-way'!S190*'OddsRatio_working_3-way'!R190/3-2*'OddsRatio_working_3-way'!R190^3/27-'OddsRatio_working_3-way'!T190</f>
        <v>0.26860924875365316</v>
      </c>
      <c r="W190" s="11">
        <f>'OddsRatio_working_3-way'!V190^2+4*'OddsRatio_working_3-way'!U190^3/27</f>
        <v>-1.3798684840903075E-2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0.14658582243595814</v>
      </c>
      <c r="Y190" s="11">
        <f>IF('OddsRatio_working_3-way'!W190&gt;=0,IF('OddsRatio_working_3-way'!V190+SQRT('OddsRatio_working_3-way'!W190)&gt;0,0,PI()),ACOS('OddsRatio_working_3-way'!V190/(2*'OddsRatio_working_3-way'!X190)))</f>
        <v>0.41225812068591217</v>
      </c>
      <c r="Z190" s="11">
        <f>'OddsRatio_working_3-way'!X190^(1/3)*COS('OddsRatio_working_3-way'!Y190/3)</f>
        <v>0.52229643047519847</v>
      </c>
      <c r="AA190" s="11">
        <f>'OddsRatio_working_3-way'!X190^(1/3)*COS(('OddsRatio_working_3-way'!Y190+2*PI())/3)</f>
        <v>-0.32370026060522117</v>
      </c>
      <c r="AB190" s="11">
        <f>'OddsRatio_working_3-way'!X190^(1/3)*COS(('OddsRatio_working_3-way'!Y190+4*PI())/3)</f>
        <v>-0.19859616986997733</v>
      </c>
      <c r="AC190" s="11">
        <f>'OddsRatio_working_3-way'!X190^(1/3)*SIN('OddsRatio_working_3-way'!Y190/3)</f>
        <v>7.2228880462716402E-2</v>
      </c>
      <c r="AD190" s="11">
        <f>'OddsRatio_working_3-way'!X190^(1/3)*SIN(('OddsRatio_working_3-way'!Y190+2*PI())/3)</f>
        <v>0.41620753686609646</v>
      </c>
      <c r="AE190" s="11">
        <f>'OddsRatio_working_3-way'!X190^(1/3)*SIN(('OddsRatio_working_3-way'!Y190+4*PI())/3)</f>
        <v>-0.48843641732881293</v>
      </c>
      <c r="AF190" s="11">
        <f>-'OddsRatio_working_3-way'!U190/(3*'OddsRatio_working_3-way'!X190^(1/3))*COS(('OddsRatio_working_3-way'!Y190)/3)</f>
        <v>0.52229643047519825</v>
      </c>
      <c r="AG190" s="11">
        <f>-'OddsRatio_working_3-way'!U190/(3*'OddsRatio_working_3-way'!X190^(1/3))*COS(('OddsRatio_working_3-way'!Y190+2*PI())/3)</f>
        <v>-0.32370026060522106</v>
      </c>
      <c r="AH190" s="11">
        <f>-'OddsRatio_working_3-way'!U190/(3*'OddsRatio_working_3-way'!X190^(1/3))*COS(('OddsRatio_working_3-way'!Y190+4*PI())/3)</f>
        <v>-0.19859616986997725</v>
      </c>
      <c r="AI190" s="11">
        <f>'OddsRatio_working_3-way'!U190/(3*'OddsRatio_working_3-way'!X190^(1/3))*SIN(('OddsRatio_working_3-way'!Y190)/3)</f>
        <v>-7.2228880462716374E-2</v>
      </c>
      <c r="AJ190" s="11">
        <f>'OddsRatio_working_3-way'!U190/(3*'OddsRatio_working_3-way'!X190^(1/3))*SIN(('OddsRatio_working_3-way'!Y190+2*PI())/3)</f>
        <v>-0.41620753686609629</v>
      </c>
      <c r="AK190" s="11">
        <f>'OddsRatio_working_3-way'!U190/(3*'OddsRatio_working_3-way'!X190^(1/3))*SIN(('OddsRatio_working_3-way'!Y190+4*PI())/3)</f>
        <v>0.48843641732881271</v>
      </c>
      <c r="AL190" s="11">
        <f>'OddsRatio_working_3-way'!Z190+'OddsRatio_working_3-way'!AF190</f>
        <v>1.0445928609503967</v>
      </c>
      <c r="AM190" s="11">
        <f>'OddsRatio_working_3-way'!AA190+'OddsRatio_working_3-way'!AG190</f>
        <v>-0.64740052121044223</v>
      </c>
      <c r="AN190" s="11">
        <f>'OddsRatio_working_3-way'!AB190+'OddsRatio_working_3-way'!AH190</f>
        <v>-0.3971923397399546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1.0445928609503967</v>
      </c>
      <c r="AS190" s="11">
        <f>IF(('OddsRatio_working_3-way'!X190=0),IF(Q190&gt;0,-Q190^(1/3),(-Q190)^(1/3)),'OddsRatio_working_3-way'!AM190-'OddsRatio_working_3-way'!R190/3)</f>
        <v>-0.64740052121044223</v>
      </c>
      <c r="AT190" s="11">
        <f>IF(('OddsRatio_working_3-way'!X190=0),IF(Q190&gt;0,-Q190^(1/3),(-Q190)^(1/3)),'OddsRatio_working_3-way'!AN190-'OddsRatio_working_3-way'!R190/3)</f>
        <v>-0.3971923397399546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5.73</v>
      </c>
      <c r="B191" s="4">
        <f>IF('True_Odds_Calculator_3-way'!B192="","",'True_Odds_Calculator_3-way'!B192)</f>
        <v>3.73</v>
      </c>
      <c r="C191" s="4">
        <f>IF('True_Odds_Calculator_3-way'!C192="","",'True_Odds_Calculator_3-way'!C192)</f>
        <v>1.7</v>
      </c>
      <c r="D191" s="9">
        <f t="shared" si="39"/>
        <v>0.16697188777426228</v>
      </c>
      <c r="E191" s="9">
        <f t="shared" si="40"/>
        <v>0.25776485700390189</v>
      </c>
      <c r="F191" s="9">
        <f t="shared" si="41"/>
        <v>0.57526325522183597</v>
      </c>
      <c r="G191" s="9">
        <f t="shared" si="42"/>
        <v>1.0547636629781536</v>
      </c>
      <c r="H191" s="9">
        <f t="shared" si="43"/>
        <v>5.9890321258866672</v>
      </c>
      <c r="I191" s="9">
        <f t="shared" si="44"/>
        <v>3.8795047999303591</v>
      </c>
      <c r="J191" s="9">
        <f t="shared" si="45"/>
        <v>1.7383345640847074</v>
      </c>
      <c r="K191" s="11">
        <f t="shared" si="46"/>
        <v>0.17452006980802792</v>
      </c>
      <c r="L191" s="11">
        <f t="shared" si="47"/>
        <v>0.26809651474530832</v>
      </c>
      <c r="M191" s="11">
        <f t="shared" si="48"/>
        <v>0.58823529411764708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-0.24877655678865462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0.22458346784947292</v>
      </c>
      <c r="Q191" s="11">
        <f>2*'OddsRatio_working_3-way'!K191*'OddsRatio_working_3-way'!L191*'OddsRatio_working_3-way'!M191</f>
        <v>5.5044967610164933E-2</v>
      </c>
      <c r="R191" s="11">
        <f t="shared" si="49"/>
        <v>0</v>
      </c>
      <c r="S191" s="11">
        <f t="shared" si="50"/>
        <v>-0.90275173331651715</v>
      </c>
      <c r="T191" s="11">
        <f t="shared" si="51"/>
        <v>-0.22126267973444047</v>
      </c>
      <c r="U191" s="11">
        <f>'OddsRatio_working_3-way'!S191-'OddsRatio_working_3-way'!R191^2/3</f>
        <v>-0.90275173331651715</v>
      </c>
      <c r="V191" s="11">
        <f>'OddsRatio_working_3-way'!S191*'OddsRatio_working_3-way'!R191/3-2*'OddsRatio_working_3-way'!R191^3/27-'OddsRatio_working_3-way'!T191</f>
        <v>0.22126267973444047</v>
      </c>
      <c r="W191" s="11">
        <f>'OddsRatio_working_3-way'!V191^2+4*'OddsRatio_working_3-way'!U191^3/27</f>
        <v>-6.0036482452026745E-2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0.16507093618751631</v>
      </c>
      <c r="Y191" s="11">
        <f>IF('OddsRatio_working_3-way'!W191&gt;=0,IF('OddsRatio_working_3-way'!V191+SQRT('OddsRatio_working_3-way'!W191)&gt;0,0,PI()),ACOS('OddsRatio_working_3-way'!V191/(2*'OddsRatio_working_3-way'!X191)))</f>
        <v>0.8363115787189106</v>
      </c>
      <c r="Z191" s="11">
        <f>'OddsRatio_working_3-way'!X191^(1/3)*COS('OddsRatio_working_3-way'!Y191/3)</f>
        <v>0.52738183148907691</v>
      </c>
      <c r="AA191" s="11">
        <f>'OddsRatio_working_3-way'!X191^(1/3)*COS(('OddsRatio_working_3-way'!Y191+2*PI())/3)</f>
        <v>-0.39441672111803577</v>
      </c>
      <c r="AB191" s="11">
        <f>'OddsRatio_working_3-way'!X191^(1/3)*COS(('OddsRatio_working_3-way'!Y191+4*PI())/3)</f>
        <v>-0.132965110371041</v>
      </c>
      <c r="AC191" s="11">
        <f>'OddsRatio_working_3-way'!X191^(1/3)*SIN('OddsRatio_working_3-way'!Y191/3)</f>
        <v>0.15094915784483873</v>
      </c>
      <c r="AD191" s="11">
        <f>'OddsRatio_working_3-way'!X191^(1/3)*SIN(('OddsRatio_working_3-way'!Y191+2*PI())/3)</f>
        <v>0.38125148464148528</v>
      </c>
      <c r="AE191" s="11">
        <f>'OddsRatio_working_3-way'!X191^(1/3)*SIN(('OddsRatio_working_3-way'!Y191+4*PI())/3)</f>
        <v>-0.53220064248632393</v>
      </c>
      <c r="AF191" s="11">
        <f>-'OddsRatio_working_3-way'!U191/(3*'OddsRatio_working_3-way'!X191^(1/3))*COS(('OddsRatio_working_3-way'!Y191)/3)</f>
        <v>0.5273818314890768</v>
      </c>
      <c r="AG191" s="11">
        <f>-'OddsRatio_working_3-way'!U191/(3*'OddsRatio_working_3-way'!X191^(1/3))*COS(('OddsRatio_working_3-way'!Y191+2*PI())/3)</f>
        <v>-0.39441672111803572</v>
      </c>
      <c r="AH191" s="11">
        <f>-'OddsRatio_working_3-way'!U191/(3*'OddsRatio_working_3-way'!X191^(1/3))*COS(('OddsRatio_working_3-way'!Y191+4*PI())/3)</f>
        <v>-0.13296511037104097</v>
      </c>
      <c r="AI191" s="11">
        <f>'OddsRatio_working_3-way'!U191/(3*'OddsRatio_working_3-way'!X191^(1/3))*SIN(('OddsRatio_working_3-way'!Y191)/3)</f>
        <v>-0.1509491578448387</v>
      </c>
      <c r="AJ191" s="11">
        <f>'OddsRatio_working_3-way'!U191/(3*'OddsRatio_working_3-way'!X191^(1/3))*SIN(('OddsRatio_working_3-way'!Y191+2*PI())/3)</f>
        <v>-0.38125148464148523</v>
      </c>
      <c r="AK191" s="11">
        <f>'OddsRatio_working_3-way'!U191/(3*'OddsRatio_working_3-way'!X191^(1/3))*SIN(('OddsRatio_working_3-way'!Y191+4*PI())/3)</f>
        <v>0.53220064248632382</v>
      </c>
      <c r="AL191" s="11">
        <f>'OddsRatio_working_3-way'!Z191+'OddsRatio_working_3-way'!AF191</f>
        <v>1.0547636629781536</v>
      </c>
      <c r="AM191" s="11">
        <f>'OddsRatio_working_3-way'!AA191+'OddsRatio_working_3-way'!AG191</f>
        <v>-0.78883344223607144</v>
      </c>
      <c r="AN191" s="11">
        <f>'OddsRatio_working_3-way'!AB191+'OddsRatio_working_3-way'!AH191</f>
        <v>-0.26593022074208195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1.0547636629781536</v>
      </c>
      <c r="AS191" s="11">
        <f>IF(('OddsRatio_working_3-way'!X191=0),IF(Q191&gt;0,-Q191^(1/3),(-Q191)^(1/3)),'OddsRatio_working_3-way'!AM191-'OddsRatio_working_3-way'!R191/3)</f>
        <v>-0.78883344223607144</v>
      </c>
      <c r="AT191" s="11">
        <f>IF(('OddsRatio_working_3-way'!X191=0),IF(Q191&gt;0,-Q191^(1/3),(-Q191)^(1/3)),'OddsRatio_working_3-way'!AN191-'OddsRatio_working_3-way'!R191/3)</f>
        <v>-0.26593022074208195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2.29</v>
      </c>
      <c r="B192" s="4">
        <f>IF('True_Odds_Calculator_3-way'!B193="","",'True_Odds_Calculator_3-way'!B193)</f>
        <v>3.34</v>
      </c>
      <c r="C192" s="4">
        <f>IF('True_Odds_Calculator_3-way'!C193="","",'True_Odds_Calculator_3-way'!C193)</f>
        <v>3.43</v>
      </c>
      <c r="D192" s="9">
        <f t="shared" si="39"/>
        <v>0.42638172356321669</v>
      </c>
      <c r="E192" s="9">
        <f t="shared" si="40"/>
        <v>0.29066884678071242</v>
      </c>
      <c r="F192" s="9">
        <f t="shared" si="41"/>
        <v>0.28294942965607073</v>
      </c>
      <c r="G192" s="9">
        <f t="shared" si="42"/>
        <v>1.0428808412685688</v>
      </c>
      <c r="H192" s="9">
        <f t="shared" si="43"/>
        <v>2.345316285236454</v>
      </c>
      <c r="I192" s="9">
        <f t="shared" si="44"/>
        <v>3.4403411685684504</v>
      </c>
      <c r="J192" s="9">
        <f t="shared" si="45"/>
        <v>3.5342004442826234</v>
      </c>
      <c r="K192" s="11">
        <f t="shared" si="46"/>
        <v>0.4366812227074236</v>
      </c>
      <c r="L192" s="11">
        <f t="shared" si="47"/>
        <v>0.29940119760479045</v>
      </c>
      <c r="M192" s="11">
        <f t="shared" si="48"/>
        <v>0.29154518950437314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-0.27959910192219473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0.23099179567456812</v>
      </c>
      <c r="Q192" s="11">
        <f>2*'OddsRatio_working_3-way'!K192*'OddsRatio_working_3-way'!L192*'OddsRatio_working_3-way'!M192</f>
        <v>7.6234916064213898E-2</v>
      </c>
      <c r="R192" s="11">
        <f t="shared" si="49"/>
        <v>0</v>
      </c>
      <c r="S192" s="11">
        <f t="shared" si="50"/>
        <v>-0.82615356804274442</v>
      </c>
      <c r="T192" s="11">
        <f t="shared" si="51"/>
        <v>-0.27265794324843046</v>
      </c>
      <c r="U192" s="11">
        <f>'OddsRatio_working_3-way'!S192-'OddsRatio_working_3-way'!R192^2/3</f>
        <v>-0.82615356804274442</v>
      </c>
      <c r="V192" s="11">
        <f>'OddsRatio_working_3-way'!S192*'OddsRatio_working_3-way'!R192/3-2*'OddsRatio_working_3-way'!R192^3/27-'OddsRatio_working_3-way'!T192</f>
        <v>0.27265794324843046</v>
      </c>
      <c r="W192" s="11">
        <f>'OddsRatio_working_3-way'!V192^2+4*'OddsRatio_working_3-way'!U192^3/27</f>
        <v>-9.1945884742684614E-3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0.14451379042390106</v>
      </c>
      <c r="Y192" s="11">
        <f>IF('OddsRatio_working_3-way'!W192&gt;=0,IF('OddsRatio_working_3-way'!V192+SQRT('OddsRatio_working_3-way'!W192)&gt;0,0,PI()),ACOS('OddsRatio_working_3-way'!V192/(2*'OddsRatio_working_3-way'!X192)))</f>
        <v>0.33817092666922721</v>
      </c>
      <c r="Z192" s="11">
        <f>'OddsRatio_working_3-way'!X192^(1/3)*COS('OddsRatio_working_3-way'!Y192/3)</f>
        <v>0.52144042063428442</v>
      </c>
      <c r="AA192" s="11">
        <f>'OddsRatio_working_3-way'!X192^(1/3)*COS(('OddsRatio_working_3-way'!Y192+2*PI())/3)</f>
        <v>-0.31184073268577123</v>
      </c>
      <c r="AB192" s="11">
        <f>'OddsRatio_working_3-way'!X192^(1/3)*COS(('OddsRatio_working_3-way'!Y192+4*PI())/3)</f>
        <v>-0.20959968794851355</v>
      </c>
      <c r="AC192" s="11">
        <f>'OddsRatio_working_3-way'!X192^(1/3)*SIN('OddsRatio_working_3-way'!Y192/3)</f>
        <v>5.9028894701284459E-2</v>
      </c>
      <c r="AD192" s="11">
        <f>'OddsRatio_working_3-way'!X192^(1/3)*SIN(('OddsRatio_working_3-way'!Y192+2*PI())/3)</f>
        <v>0.42206620347869145</v>
      </c>
      <c r="AE192" s="11">
        <f>'OddsRatio_working_3-way'!X192^(1/3)*SIN(('OddsRatio_working_3-way'!Y192+4*PI())/3)</f>
        <v>-0.48109509817997581</v>
      </c>
      <c r="AF192" s="11">
        <f>-'OddsRatio_working_3-way'!U192/(3*'OddsRatio_working_3-way'!X192^(1/3))*COS(('OddsRatio_working_3-way'!Y192)/3)</f>
        <v>0.52144042063428442</v>
      </c>
      <c r="AG192" s="11">
        <f>-'OddsRatio_working_3-way'!U192/(3*'OddsRatio_working_3-way'!X192^(1/3))*COS(('OddsRatio_working_3-way'!Y192+2*PI())/3)</f>
        <v>-0.31184073268577123</v>
      </c>
      <c r="AH192" s="11">
        <f>-'OddsRatio_working_3-way'!U192/(3*'OddsRatio_working_3-way'!X192^(1/3))*COS(('OddsRatio_working_3-way'!Y192+4*PI())/3)</f>
        <v>-0.20959968794851355</v>
      </c>
      <c r="AI192" s="11">
        <f>'OddsRatio_working_3-way'!U192/(3*'OddsRatio_working_3-way'!X192^(1/3))*SIN(('OddsRatio_working_3-way'!Y192)/3)</f>
        <v>-5.9028894701284459E-2</v>
      </c>
      <c r="AJ192" s="11">
        <f>'OddsRatio_working_3-way'!U192/(3*'OddsRatio_working_3-way'!X192^(1/3))*SIN(('OddsRatio_working_3-way'!Y192+2*PI())/3)</f>
        <v>-0.42206620347869145</v>
      </c>
      <c r="AK192" s="11">
        <f>'OddsRatio_working_3-way'!U192/(3*'OddsRatio_working_3-way'!X192^(1/3))*SIN(('OddsRatio_working_3-way'!Y192+4*PI())/3)</f>
        <v>0.48109509817997581</v>
      </c>
      <c r="AL192" s="11">
        <f>'OddsRatio_working_3-way'!Z192+'OddsRatio_working_3-way'!AF192</f>
        <v>1.0428808412685688</v>
      </c>
      <c r="AM192" s="11">
        <f>'OddsRatio_working_3-way'!AA192+'OddsRatio_working_3-way'!AG192</f>
        <v>-0.62368146537154245</v>
      </c>
      <c r="AN192" s="11">
        <f>'OddsRatio_working_3-way'!AB192+'OddsRatio_working_3-way'!AH192</f>
        <v>-0.4191993758970271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1.0428808412685688</v>
      </c>
      <c r="AS192" s="11">
        <f>IF(('OddsRatio_working_3-way'!X192=0),IF(Q192&gt;0,-Q192^(1/3),(-Q192)^(1/3)),'OddsRatio_working_3-way'!AM192-'OddsRatio_working_3-way'!R192/3)</f>
        <v>-0.62368146537154245</v>
      </c>
      <c r="AT192" s="11">
        <f>IF(('OddsRatio_working_3-way'!X192=0),IF(Q192&gt;0,-Q192^(1/3),(-Q192)^(1/3)),'OddsRatio_working_3-way'!AN192-'OddsRatio_working_3-way'!R192/3)</f>
        <v>-0.4191993758970271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1.56</v>
      </c>
      <c r="B193" s="4">
        <f>IF('True_Odds_Calculator_3-way'!B194="","",'True_Odds_Calculator_3-way'!B194)</f>
        <v>3.96</v>
      </c>
      <c r="C193" s="4">
        <f>IF('True_Odds_Calculator_3-way'!C194="","",'True_Odds_Calculator_3-way'!C194)</f>
        <v>7.22</v>
      </c>
      <c r="D193" s="9">
        <f t="shared" si="39"/>
        <v>0.62711714168354138</v>
      </c>
      <c r="E193" s="9">
        <f t="shared" si="40"/>
        <v>0.24137813386552637</v>
      </c>
      <c r="F193" s="9">
        <f t="shared" si="41"/>
        <v>0.13150472445093214</v>
      </c>
      <c r="G193" s="9">
        <f t="shared" si="42"/>
        <v>1.0617828835074103</v>
      </c>
      <c r="H193" s="9">
        <f t="shared" si="43"/>
        <v>1.5945984147641501</v>
      </c>
      <c r="I193" s="9">
        <f t="shared" si="44"/>
        <v>4.1428773351819341</v>
      </c>
      <c r="J193" s="9">
        <f t="shared" si="45"/>
        <v>7.6042895354160924</v>
      </c>
      <c r="K193" s="11">
        <f t="shared" si="46"/>
        <v>0.64102564102564097</v>
      </c>
      <c r="L193" s="11">
        <f t="shared" si="47"/>
        <v>0.25252525252525254</v>
      </c>
      <c r="M193" s="11">
        <f t="shared" si="48"/>
        <v>0.13850415512465375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-0.23116024224057463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0.21837452585375022</v>
      </c>
      <c r="Q193" s="11">
        <f>2*'OddsRatio_working_3-way'!K193*'OddsRatio_working_3-way'!L193*'OddsRatio_working_3-way'!M193</f>
        <v>4.4840765062371717E-2</v>
      </c>
      <c r="R193" s="11">
        <f t="shared" si="49"/>
        <v>0</v>
      </c>
      <c r="S193" s="11">
        <f t="shared" si="50"/>
        <v>-0.94468894710052276</v>
      </c>
      <c r="T193" s="11">
        <f t="shared" si="51"/>
        <v>-0.1939813033060622</v>
      </c>
      <c r="U193" s="11">
        <f>'OddsRatio_working_3-way'!S193-'OddsRatio_working_3-way'!R193^2/3</f>
        <v>-0.94468894710052276</v>
      </c>
      <c r="V193" s="11">
        <f>'OddsRatio_working_3-way'!S193*'OddsRatio_working_3-way'!R193/3-2*'OddsRatio_working_3-way'!R193^3/27-'OddsRatio_working_3-way'!T193</f>
        <v>0.1939813033060622</v>
      </c>
      <c r="W193" s="11">
        <f>'OddsRatio_working_3-way'!V193^2+4*'OddsRatio_working_3-way'!U193^3/27</f>
        <v>-8.7271337704061008E-2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0.17670602970497321</v>
      </c>
      <c r="Y193" s="11">
        <f>IF('OddsRatio_working_3-way'!W193&gt;=0,IF('OddsRatio_working_3-way'!V193+SQRT('OddsRatio_working_3-way'!W193)&gt;0,0,PI()),ACOS('OddsRatio_working_3-way'!V193/(2*'OddsRatio_working_3-way'!X193)))</f>
        <v>0.98977088468890528</v>
      </c>
      <c r="Z193" s="11">
        <f>'OddsRatio_working_3-way'!X193^(1/3)*COS('OddsRatio_working_3-way'!Y193/3)</f>
        <v>0.53089144175370517</v>
      </c>
      <c r="AA193" s="11">
        <f>'OddsRatio_working_3-way'!X193^(1/3)*COS(('OddsRatio_working_3-way'!Y193+2*PI())/3)</f>
        <v>-0.42288759770647782</v>
      </c>
      <c r="AB193" s="11">
        <f>'OddsRatio_working_3-way'!X193^(1/3)*COS(('OddsRatio_working_3-way'!Y193+4*PI())/3)</f>
        <v>-0.10800384404722746</v>
      </c>
      <c r="AC193" s="11">
        <f>'OddsRatio_working_3-way'!X193^(1/3)*SIN('OddsRatio_working_3-way'!Y193/3)</f>
        <v>0.18179821993860806</v>
      </c>
      <c r="AD193" s="11">
        <f>'OddsRatio_working_3-way'!X193^(1/3)*SIN(('OddsRatio_working_3-way'!Y193+2*PI())/3)</f>
        <v>0.36886636524115129</v>
      </c>
      <c r="AE193" s="11">
        <f>'OddsRatio_working_3-way'!X193^(1/3)*SIN(('OddsRatio_working_3-way'!Y193+4*PI())/3)</f>
        <v>-0.55066458517975936</v>
      </c>
      <c r="AF193" s="11">
        <f>-'OddsRatio_working_3-way'!U193/(3*'OddsRatio_working_3-way'!X193^(1/3))*COS(('OddsRatio_working_3-way'!Y193)/3)</f>
        <v>0.53089144175370517</v>
      </c>
      <c r="AG193" s="11">
        <f>-'OddsRatio_working_3-way'!U193/(3*'OddsRatio_working_3-way'!X193^(1/3))*COS(('OddsRatio_working_3-way'!Y193+2*PI())/3)</f>
        <v>-0.42288759770647782</v>
      </c>
      <c r="AH193" s="11">
        <f>-'OddsRatio_working_3-way'!U193/(3*'OddsRatio_working_3-way'!X193^(1/3))*COS(('OddsRatio_working_3-way'!Y193+4*PI())/3)</f>
        <v>-0.10800384404722746</v>
      </c>
      <c r="AI193" s="11">
        <f>'OddsRatio_working_3-way'!U193/(3*'OddsRatio_working_3-way'!X193^(1/3))*SIN(('OddsRatio_working_3-way'!Y193)/3)</f>
        <v>-0.18179821993860806</v>
      </c>
      <c r="AJ193" s="11">
        <f>'OddsRatio_working_3-way'!U193/(3*'OddsRatio_working_3-way'!X193^(1/3))*SIN(('OddsRatio_working_3-way'!Y193+2*PI())/3)</f>
        <v>-0.36886636524115129</v>
      </c>
      <c r="AK193" s="11">
        <f>'OddsRatio_working_3-way'!U193/(3*'OddsRatio_working_3-way'!X193^(1/3))*SIN(('OddsRatio_working_3-way'!Y193+4*PI())/3)</f>
        <v>0.55066458517975936</v>
      </c>
      <c r="AL193" s="11">
        <f>'OddsRatio_working_3-way'!Z193+'OddsRatio_working_3-way'!AF193</f>
        <v>1.0617828835074103</v>
      </c>
      <c r="AM193" s="11">
        <f>'OddsRatio_working_3-way'!AA193+'OddsRatio_working_3-way'!AG193</f>
        <v>-0.84577519541295565</v>
      </c>
      <c r="AN193" s="11">
        <f>'OddsRatio_working_3-way'!AB193+'OddsRatio_working_3-way'!AH193</f>
        <v>-0.21600768809445492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1.0617828835074103</v>
      </c>
      <c r="AS193" s="11">
        <f>IF(('OddsRatio_working_3-way'!X193=0),IF(Q193&gt;0,-Q193^(1/3),(-Q193)^(1/3)),'OddsRatio_working_3-way'!AM193-'OddsRatio_working_3-way'!R193/3)</f>
        <v>-0.84577519541295565</v>
      </c>
      <c r="AT193" s="11">
        <f>IF(('OddsRatio_working_3-way'!X193=0),IF(Q193&gt;0,-Q193^(1/3),(-Q193)^(1/3)),'OddsRatio_working_3-way'!AN193-'OddsRatio_working_3-way'!R193/3)</f>
        <v>-0.21600768809445492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4.33</v>
      </c>
      <c r="B194" s="4">
        <f>IF('True_Odds_Calculator_3-way'!B195="","",'True_Odds_Calculator_3-way'!B195)</f>
        <v>3.67</v>
      </c>
      <c r="C194" s="4">
        <f>IF('True_Odds_Calculator_3-way'!C195="","",'True_Odds_Calculator_3-way'!C195)</f>
        <v>1.9</v>
      </c>
      <c r="D194" s="9">
        <f t="shared" si="39"/>
        <v>0.22254955948347088</v>
      </c>
      <c r="E194" s="9">
        <f t="shared" si="40"/>
        <v>0.26308870818227398</v>
      </c>
      <c r="F194" s="9">
        <f t="shared" si="41"/>
        <v>0.5143617323342552</v>
      </c>
      <c r="G194" s="9">
        <f t="shared" si="42"/>
        <v>1.049063414448387</v>
      </c>
      <c r="H194" s="9">
        <f t="shared" si="43"/>
        <v>4.4933811701131301</v>
      </c>
      <c r="I194" s="9">
        <f t="shared" si="44"/>
        <v>3.8009993165771934</v>
      </c>
      <c r="J194" s="9">
        <f t="shared" si="45"/>
        <v>1.944157073003548</v>
      </c>
      <c r="K194" s="11">
        <f t="shared" si="46"/>
        <v>0.23094688221709006</v>
      </c>
      <c r="L194" s="11">
        <f t="shared" si="47"/>
        <v>0.27247956403269757</v>
      </c>
      <c r="M194" s="11">
        <f t="shared" si="48"/>
        <v>0.52631578947368418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-0.26502719662015384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0.2285291104686536</v>
      </c>
      <c r="Q194" s="11">
        <f>2*'OddsRatio_working_3-way'!K194*'OddsRatio_working_3-way'!L194*'OddsRatio_working_3-way'!M194</f>
        <v>6.6240321874972044E-2</v>
      </c>
      <c r="R194" s="11">
        <f t="shared" si="49"/>
        <v>0</v>
      </c>
      <c r="S194" s="11">
        <f t="shared" si="50"/>
        <v>-0.86228550648026303</v>
      </c>
      <c r="T194" s="11">
        <f t="shared" si="51"/>
        <v>-0.24993782796529357</v>
      </c>
      <c r="U194" s="11">
        <f>'OddsRatio_working_3-way'!S194-'OddsRatio_working_3-way'!R194^2/3</f>
        <v>-0.86228550648026303</v>
      </c>
      <c r="V194" s="11">
        <f>'OddsRatio_working_3-way'!S194*'OddsRatio_working_3-way'!R194/3-2*'OddsRatio_working_3-way'!R194^3/27-'OddsRatio_working_3-way'!T194</f>
        <v>0.24993782796529357</v>
      </c>
      <c r="W194" s="11">
        <f>'OddsRatio_working_3-way'!V194^2+4*'OddsRatio_working_3-way'!U194^3/27</f>
        <v>-3.2514870366763142E-2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0.15409720001899113</v>
      </c>
      <c r="Y194" s="11">
        <f>IF('OddsRatio_working_3-way'!W194&gt;=0,IF('OddsRatio_working_3-way'!V194+SQRT('OddsRatio_working_3-way'!W194)&gt;0,0,PI()),ACOS('OddsRatio_working_3-way'!V194/(2*'OddsRatio_working_3-way'!X194)))</f>
        <v>0.62498039112748494</v>
      </c>
      <c r="Z194" s="11">
        <f>'OddsRatio_working_3-way'!X194^(1/3)*COS('OddsRatio_working_3-way'!Y194/3)</f>
        <v>0.52453170722419351</v>
      </c>
      <c r="AA194" s="11">
        <f>'OddsRatio_working_3-way'!X194^(1/3)*COS(('OddsRatio_working_3-way'!Y194+2*PI())/3)</f>
        <v>-0.35829315549765661</v>
      </c>
      <c r="AB194" s="11">
        <f>'OddsRatio_working_3-way'!X194^(1/3)*COS(('OddsRatio_working_3-way'!Y194+4*PI())/3)</f>
        <v>-0.16623855172653676</v>
      </c>
      <c r="AC194" s="11">
        <f>'OddsRatio_working_3-way'!X194^(1/3)*SIN('OddsRatio_working_3-way'!Y194/3)</f>
        <v>0.11088277718636297</v>
      </c>
      <c r="AD194" s="11">
        <f>'OddsRatio_working_3-way'!X194^(1/3)*SIN(('OddsRatio_working_3-way'!Y194+2*PI())/3)</f>
        <v>0.39881639495339166</v>
      </c>
      <c r="AE194" s="11">
        <f>'OddsRatio_working_3-way'!X194^(1/3)*SIN(('OddsRatio_working_3-way'!Y194+4*PI())/3)</f>
        <v>-0.50969917213975469</v>
      </c>
      <c r="AF194" s="11">
        <f>-'OddsRatio_working_3-way'!U194/(3*'OddsRatio_working_3-way'!X194^(1/3))*COS(('OddsRatio_working_3-way'!Y194)/3)</f>
        <v>0.52453170722419351</v>
      </c>
      <c r="AG194" s="11">
        <f>-'OddsRatio_working_3-way'!U194/(3*'OddsRatio_working_3-way'!X194^(1/3))*COS(('OddsRatio_working_3-way'!Y194+2*PI())/3)</f>
        <v>-0.35829315549765661</v>
      </c>
      <c r="AH194" s="11">
        <f>-'OddsRatio_working_3-way'!U194/(3*'OddsRatio_working_3-way'!X194^(1/3))*COS(('OddsRatio_working_3-way'!Y194+4*PI())/3)</f>
        <v>-0.16623855172653676</v>
      </c>
      <c r="AI194" s="11">
        <f>'OddsRatio_working_3-way'!U194/(3*'OddsRatio_working_3-way'!X194^(1/3))*SIN(('OddsRatio_working_3-way'!Y194)/3)</f>
        <v>-0.11088277718636297</v>
      </c>
      <c r="AJ194" s="11">
        <f>'OddsRatio_working_3-way'!U194/(3*'OddsRatio_working_3-way'!X194^(1/3))*SIN(('OddsRatio_working_3-way'!Y194+2*PI())/3)</f>
        <v>-0.39881639495339166</v>
      </c>
      <c r="AK194" s="11">
        <f>'OddsRatio_working_3-way'!U194/(3*'OddsRatio_working_3-way'!X194^(1/3))*SIN(('OddsRatio_working_3-way'!Y194+4*PI())/3)</f>
        <v>0.50969917213975469</v>
      </c>
      <c r="AL194" s="11">
        <f>'OddsRatio_working_3-way'!Z194+'OddsRatio_working_3-way'!AF194</f>
        <v>1.049063414448387</v>
      </c>
      <c r="AM194" s="11">
        <f>'OddsRatio_working_3-way'!AA194+'OddsRatio_working_3-way'!AG194</f>
        <v>-0.71658631099531322</v>
      </c>
      <c r="AN194" s="11">
        <f>'OddsRatio_working_3-way'!AB194+'OddsRatio_working_3-way'!AH194</f>
        <v>-0.33247710345307352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1.049063414448387</v>
      </c>
      <c r="AS194" s="11">
        <f>IF(('OddsRatio_working_3-way'!X194=0),IF(Q194&gt;0,-Q194^(1/3),(-Q194)^(1/3)),'OddsRatio_working_3-way'!AM194-'OddsRatio_working_3-way'!R194/3)</f>
        <v>-0.71658631099531322</v>
      </c>
      <c r="AT194" s="11">
        <f>IF(('OddsRatio_working_3-way'!X194=0),IF(Q194&gt;0,-Q194^(1/3),(-Q194)^(1/3)),'OddsRatio_working_3-way'!AN194-'OddsRatio_working_3-way'!R194/3)</f>
        <v>-0.33247710345307352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2.33</v>
      </c>
      <c r="B195" s="4">
        <f>IF('True_Odds_Calculator_3-way'!B196="","",'True_Odds_Calculator_3-way'!B196)</f>
        <v>3.25</v>
      </c>
      <c r="C195" s="4">
        <f>IF('True_Odds_Calculator_3-way'!C196="","",'True_Odds_Calculator_3-way'!C196)</f>
        <v>3.42</v>
      </c>
      <c r="D195" s="9">
        <f t="shared" si="39"/>
        <v>0.41835954424275823</v>
      </c>
      <c r="E195" s="9">
        <f t="shared" si="40"/>
        <v>0.29833008602718469</v>
      </c>
      <c r="F195" s="9">
        <f t="shared" si="41"/>
        <v>0.28331036973005741</v>
      </c>
      <c r="G195" s="9">
        <f t="shared" si="42"/>
        <v>1.0453296858252914</v>
      </c>
      <c r="H195" s="9">
        <f t="shared" si="43"/>
        <v>2.3902884821476378</v>
      </c>
      <c r="I195" s="9">
        <f t="shared" si="44"/>
        <v>3.351991793106905</v>
      </c>
      <c r="J195" s="9">
        <f t="shared" si="45"/>
        <v>3.5296978396972047</v>
      </c>
      <c r="K195" s="11">
        <f t="shared" si="46"/>
        <v>0.42918454935622319</v>
      </c>
      <c r="L195" s="11">
        <f t="shared" si="47"/>
        <v>0.30769230769230771</v>
      </c>
      <c r="M195" s="11">
        <f t="shared" si="48"/>
        <v>0.29239766081871343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-0.27963024100363176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0.2316785691531569</v>
      </c>
      <c r="Q195" s="11">
        <f>2*'OddsRatio_working_3-way'!K195*'OddsRatio_working_3-way'!L195*'OddsRatio_working_3-way'!M195</f>
        <v>7.7226189717718982E-2</v>
      </c>
      <c r="R195" s="11">
        <f t="shared" si="49"/>
        <v>0</v>
      </c>
      <c r="S195" s="11">
        <f t="shared" si="50"/>
        <v>-0.82851757492905753</v>
      </c>
      <c r="T195" s="11">
        <f t="shared" si="51"/>
        <v>-0.27617252497635258</v>
      </c>
      <c r="U195" s="11">
        <f>'OddsRatio_working_3-way'!S195-'OddsRatio_working_3-way'!R195^2/3</f>
        <v>-0.82851757492905753</v>
      </c>
      <c r="V195" s="11">
        <f>'OddsRatio_working_3-way'!S195*'OddsRatio_working_3-way'!R195/3-2*'OddsRatio_working_3-way'!R195^3/27-'OddsRatio_working_3-way'!T195</f>
        <v>0.27617252497635258</v>
      </c>
      <c r="W195" s="11">
        <f>'OddsRatio_working_3-way'!V195^2+4*'OddsRatio_working_3-way'!U195^3/27</f>
        <v>-7.9848462011512522E-3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0.14513451497917831</v>
      </c>
      <c r="Y195" s="11">
        <f>IF('OddsRatio_working_3-way'!W195&gt;=0,IF('OddsRatio_working_3-way'!V195+SQRT('OddsRatio_working_3-way'!W195)&gt;0,0,PI()),ACOS('OddsRatio_working_3-way'!V195/(2*'OddsRatio_working_3-way'!X195)))</f>
        <v>0.31292755546408246</v>
      </c>
      <c r="Z195" s="11">
        <f>'OddsRatio_working_3-way'!X195^(1/3)*COS('OddsRatio_working_3-way'!Y195/3)</f>
        <v>0.5226648429126457</v>
      </c>
      <c r="AA195" s="11">
        <f>'OddsRatio_working_3-way'!X195^(1/3)*COS(('OddsRatio_working_3-way'!Y195+2*PI())/3)</f>
        <v>-0.30871902525516987</v>
      </c>
      <c r="AB195" s="11">
        <f>'OddsRatio_working_3-way'!X195^(1/3)*COS(('OddsRatio_working_3-way'!Y195+4*PI())/3)</f>
        <v>-0.21394581765747597</v>
      </c>
      <c r="AC195" s="11">
        <f>'OddsRatio_working_3-way'!X195^(1/3)*SIN('OddsRatio_working_3-way'!Y195/3)</f>
        <v>5.471733691849312E-2</v>
      </c>
      <c r="AD195" s="11">
        <f>'OddsRatio_working_3-way'!X195^(1/3)*SIN(('OddsRatio_working_3-way'!Y195+2*PI())/3)</f>
        <v>0.42528236316810775</v>
      </c>
      <c r="AE195" s="11">
        <f>'OddsRatio_working_3-way'!X195^(1/3)*SIN(('OddsRatio_working_3-way'!Y195+4*PI())/3)</f>
        <v>-0.47999970008660059</v>
      </c>
      <c r="AF195" s="11">
        <f>-'OddsRatio_working_3-way'!U195/(3*'OddsRatio_working_3-way'!X195^(1/3))*COS(('OddsRatio_working_3-way'!Y195)/3)</f>
        <v>0.5226648429126457</v>
      </c>
      <c r="AG195" s="11">
        <f>-'OddsRatio_working_3-way'!U195/(3*'OddsRatio_working_3-way'!X195^(1/3))*COS(('OddsRatio_working_3-way'!Y195+2*PI())/3)</f>
        <v>-0.30871902525516987</v>
      </c>
      <c r="AH195" s="11">
        <f>-'OddsRatio_working_3-way'!U195/(3*'OddsRatio_working_3-way'!X195^(1/3))*COS(('OddsRatio_working_3-way'!Y195+4*PI())/3)</f>
        <v>-0.21394581765747597</v>
      </c>
      <c r="AI195" s="11">
        <f>'OddsRatio_working_3-way'!U195/(3*'OddsRatio_working_3-way'!X195^(1/3))*SIN(('OddsRatio_working_3-way'!Y195)/3)</f>
        <v>-5.471733691849312E-2</v>
      </c>
      <c r="AJ195" s="11">
        <f>'OddsRatio_working_3-way'!U195/(3*'OddsRatio_working_3-way'!X195^(1/3))*SIN(('OddsRatio_working_3-way'!Y195+2*PI())/3)</f>
        <v>-0.42528236316810775</v>
      </c>
      <c r="AK195" s="11">
        <f>'OddsRatio_working_3-way'!U195/(3*'OddsRatio_working_3-way'!X195^(1/3))*SIN(('OddsRatio_working_3-way'!Y195+4*PI())/3)</f>
        <v>0.47999970008660059</v>
      </c>
      <c r="AL195" s="11">
        <f>'OddsRatio_working_3-way'!Z195+'OddsRatio_working_3-way'!AF195</f>
        <v>1.0453296858252914</v>
      </c>
      <c r="AM195" s="11">
        <f>'OddsRatio_working_3-way'!AA195+'OddsRatio_working_3-way'!AG195</f>
        <v>-0.61743805051033973</v>
      </c>
      <c r="AN195" s="11">
        <f>'OddsRatio_working_3-way'!AB195+'OddsRatio_working_3-way'!AH195</f>
        <v>-0.42789163531495195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1.0453296858252914</v>
      </c>
      <c r="AS195" s="11">
        <f>IF(('OddsRatio_working_3-way'!X195=0),IF(Q195&gt;0,-Q195^(1/3),(-Q195)^(1/3)),'OddsRatio_working_3-way'!AM195-'OddsRatio_working_3-way'!R195/3)</f>
        <v>-0.61743805051033973</v>
      </c>
      <c r="AT195" s="11">
        <f>IF(('OddsRatio_working_3-way'!X195=0),IF(Q195&gt;0,-Q195^(1/3),(-Q195)^(1/3)),'OddsRatio_working_3-way'!AN195-'OddsRatio_working_3-way'!R195/3)</f>
        <v>-0.42789163531495195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2.52</v>
      </c>
      <c r="D196" s="9">
        <f t="shared" ref="D196:D259" si="52">(K196/(AR196+K196-(AR196*K196)))</f>
        <v>0.30006331491677707</v>
      </c>
      <c r="E196" s="9">
        <f t="shared" ref="E196:E259" si="53">(L196/(AR196+L196-(AR196*L196)))</f>
        <v>0.31276838112427091</v>
      </c>
      <c r="F196" s="9">
        <f t="shared" ref="F196:F259" si="54">(M196/(AR196+M196-(AR196*M196)))</f>
        <v>0.38716830395895224</v>
      </c>
      <c r="G196" s="9">
        <f t="shared" ref="G196:G259" si="55">AR196</f>
        <v>1.0413526708482088</v>
      </c>
      <c r="H196" s="9">
        <f t="shared" ref="H196:H259" si="56">IF(A196="","",1/D196)</f>
        <v>3.3326299826999888</v>
      </c>
      <c r="I196" s="9">
        <f t="shared" ref="I196:I259" si="57">IF(B196="","",1/E196)</f>
        <v>3.1972541354897199</v>
      </c>
      <c r="J196" s="9">
        <f t="shared" ref="J196:J259" si="58">IF(C196="","",1/F196)</f>
        <v>2.582856059689278</v>
      </c>
      <c r="K196" s="11">
        <f t="shared" ref="K196:K259" si="59">1/A196</f>
        <v>0.30864197530864196</v>
      </c>
      <c r="L196" s="11">
        <f t="shared" ref="L196:L259" si="60">1/B196</f>
        <v>0.32154340836012862</v>
      </c>
      <c r="M196" s="11">
        <f t="shared" ref="M196:M259" si="61">1/C196</f>
        <v>0.3968253968253968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-0.28292291338617426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0.231170366337688</v>
      </c>
      <c r="Q196" s="11">
        <f>2*'OddsRatio_working_3-way'!K196*'OddsRatio_working_3-way'!L196*'OddsRatio_working_3-way'!M196</f>
        <v>7.8763327542653486E-2</v>
      </c>
      <c r="R196" s="11">
        <f t="shared" ref="R196:R259" si="62">O196/N196</f>
        <v>0</v>
      </c>
      <c r="S196" s="11">
        <f t="shared" ref="S196:S259" si="63">P196/N196</f>
        <v>-0.81707898300252946</v>
      </c>
      <c r="T196" s="11">
        <f t="shared" ref="T196:T259" si="64">Q196/N196</f>
        <v>-0.27839147632113437</v>
      </c>
      <c r="U196" s="11">
        <f>'OddsRatio_working_3-way'!S196-'OddsRatio_working_3-way'!R196^2/3</f>
        <v>-0.81707898300252946</v>
      </c>
      <c r="V196" s="11">
        <f>'OddsRatio_working_3-way'!S196*'OddsRatio_working_3-way'!R196/3-2*'OddsRatio_working_3-way'!R196^3/27-'OddsRatio_working_3-way'!T196</f>
        <v>0.27839147632113437</v>
      </c>
      <c r="W196" s="11">
        <f>'OddsRatio_working_3-way'!V196^2+4*'OddsRatio_working_3-way'!U196^3/27</f>
        <v>-3.3125102297730941E-3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0.14213930167096098</v>
      </c>
      <c r="Y196" s="11">
        <f>IF('OddsRatio_working_3-way'!W196&gt;=0,IF('OddsRatio_working_3-way'!V196+SQRT('OddsRatio_working_3-way'!W196)&gt;0,0,PI()),ACOS('OddsRatio_working_3-way'!V196/(2*'OddsRatio_working_3-way'!X196)))</f>
        <v>0.20386701317456901</v>
      </c>
      <c r="Z196" s="11">
        <f>'OddsRatio_working_3-way'!X196^(1/3)*COS('OddsRatio_working_3-way'!Y196/3)</f>
        <v>0.52067633542410441</v>
      </c>
      <c r="AA196" s="11">
        <f>'OddsRatio_working_3-way'!X196^(1/3)*COS(('OddsRatio_working_3-way'!Y196+2*PI())/3)</f>
        <v>-0.29102792247852854</v>
      </c>
      <c r="AB196" s="11">
        <f>'OddsRatio_working_3-way'!X196^(1/3)*COS(('OddsRatio_working_3-way'!Y196+4*PI())/3)</f>
        <v>-0.22964841294557603</v>
      </c>
      <c r="AC196" s="11">
        <f>'OddsRatio_working_3-way'!X196^(1/3)*SIN('OddsRatio_working_3-way'!Y196/3)</f>
        <v>3.5437476351577415E-2</v>
      </c>
      <c r="AD196" s="11">
        <f>'OddsRatio_working_3-way'!X196^(1/3)*SIN(('OddsRatio_working_3-way'!Y196+2*PI())/3)</f>
        <v>0.43320019545087313</v>
      </c>
      <c r="AE196" s="11">
        <f>'OddsRatio_working_3-way'!X196^(1/3)*SIN(('OddsRatio_working_3-way'!Y196+4*PI())/3)</f>
        <v>-0.46863767180245053</v>
      </c>
      <c r="AF196" s="11">
        <f>-'OddsRatio_working_3-way'!U196/(3*'OddsRatio_working_3-way'!X196^(1/3))*COS(('OddsRatio_working_3-way'!Y196)/3)</f>
        <v>0.52067633542410452</v>
      </c>
      <c r="AG196" s="11">
        <f>-'OddsRatio_working_3-way'!U196/(3*'OddsRatio_working_3-way'!X196^(1/3))*COS(('OddsRatio_working_3-way'!Y196+2*PI())/3)</f>
        <v>-0.2910279224785286</v>
      </c>
      <c r="AH196" s="11">
        <f>-'OddsRatio_working_3-way'!U196/(3*'OddsRatio_working_3-way'!X196^(1/3))*COS(('OddsRatio_working_3-way'!Y196+4*PI())/3)</f>
        <v>-0.22964841294557606</v>
      </c>
      <c r="AI196" s="11">
        <f>'OddsRatio_working_3-way'!U196/(3*'OddsRatio_working_3-way'!X196^(1/3))*SIN(('OddsRatio_working_3-way'!Y196)/3)</f>
        <v>-3.5437476351577422E-2</v>
      </c>
      <c r="AJ196" s="11">
        <f>'OddsRatio_working_3-way'!U196/(3*'OddsRatio_working_3-way'!X196^(1/3))*SIN(('OddsRatio_working_3-way'!Y196+2*PI())/3)</f>
        <v>-0.43320019545087324</v>
      </c>
      <c r="AK196" s="11">
        <f>'OddsRatio_working_3-way'!U196/(3*'OddsRatio_working_3-way'!X196^(1/3))*SIN(('OddsRatio_working_3-way'!Y196+4*PI())/3)</f>
        <v>0.46863767180245064</v>
      </c>
      <c r="AL196" s="11">
        <f>'OddsRatio_working_3-way'!Z196+'OddsRatio_working_3-way'!AF196</f>
        <v>1.0413526708482088</v>
      </c>
      <c r="AM196" s="11">
        <f>'OddsRatio_working_3-way'!AA196+'OddsRatio_working_3-way'!AG196</f>
        <v>-0.5820558449570572</v>
      </c>
      <c r="AN196" s="11">
        <f>'OddsRatio_working_3-way'!AB196+'OddsRatio_working_3-way'!AH196</f>
        <v>-0.45929682589115206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1.0413526708482088</v>
      </c>
      <c r="AS196" s="11">
        <f>IF(('OddsRatio_working_3-way'!X196=0),IF(Q196&gt;0,-Q196^(1/3),(-Q196)^(1/3)),'OddsRatio_working_3-way'!AM196-'OddsRatio_working_3-way'!R196/3)</f>
        <v>-0.5820558449570572</v>
      </c>
      <c r="AT196" s="11">
        <f>IF(('OddsRatio_working_3-way'!X196=0),IF(Q196&gt;0,-Q196^(1/3),(-Q196)^(1/3)),'OddsRatio_working_3-way'!AN196-'OddsRatio_working_3-way'!R196/3)</f>
        <v>-0.45929682589115206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2.79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2.65</v>
      </c>
      <c r="D197" s="9">
        <f t="shared" si="52"/>
        <v>0.34521450833379019</v>
      </c>
      <c r="E197" s="9">
        <f t="shared" si="53"/>
        <v>0.29093750065296042</v>
      </c>
      <c r="F197" s="9">
        <f t="shared" si="54"/>
        <v>0.36384799101324961</v>
      </c>
      <c r="G197" s="9">
        <f t="shared" si="55"/>
        <v>1.0596366659590608</v>
      </c>
      <c r="H197" s="9">
        <f t="shared" si="56"/>
        <v>2.8967496320667188</v>
      </c>
      <c r="I197" s="9">
        <f t="shared" si="57"/>
        <v>3.4371643317058398</v>
      </c>
      <c r="J197" s="9">
        <f t="shared" si="58"/>
        <v>2.7484004988324502</v>
      </c>
      <c r="K197" s="11">
        <f t="shared" si="59"/>
        <v>0.35842293906810035</v>
      </c>
      <c r="L197" s="11">
        <f t="shared" si="60"/>
        <v>0.30303030303030304</v>
      </c>
      <c r="M197" s="11">
        <f t="shared" si="61"/>
        <v>0.37735849056603776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-0.27842023398931504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0.23525988224710073</v>
      </c>
      <c r="Q197" s="11">
        <f>2*'OddsRatio_working_3-way'!K197*'OddsRatio_working_3-way'!L197*'OddsRatio_working_3-way'!M197</f>
        <v>8.1972084406655321E-2</v>
      </c>
      <c r="R197" s="11">
        <f t="shared" si="62"/>
        <v>0</v>
      </c>
      <c r="S197" s="11">
        <f t="shared" si="63"/>
        <v>-0.8449812676191103</v>
      </c>
      <c r="T197" s="11">
        <f t="shared" si="64"/>
        <v>-0.29441856014603152</v>
      </c>
      <c r="U197" s="11">
        <f>'OddsRatio_working_3-way'!S197-'OddsRatio_working_3-way'!R197^2/3</f>
        <v>-0.8449812676191103</v>
      </c>
      <c r="V197" s="11">
        <f>'OddsRatio_working_3-way'!S197*'OddsRatio_working_3-way'!R197/3-2*'OddsRatio_working_3-way'!R197^3/27-'OddsRatio_working_3-way'!T197</f>
        <v>0.29441856014603152</v>
      </c>
      <c r="W197" s="11">
        <f>'OddsRatio_working_3-way'!V197^2+4*'OddsRatio_working_3-way'!U197^3/27</f>
        <v>-2.6971188081651581E-3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0.14948194486845856</v>
      </c>
      <c r="Y197" s="11">
        <f>IF('OddsRatio_working_3-way'!W197&gt;=0,IF('OddsRatio_working_3-way'!V197+SQRT('OddsRatio_working_3-way'!W197)&gt;0,0,PI()),ACOS('OddsRatio_working_3-way'!V197/(2*'OddsRatio_working_3-way'!X197)))</f>
        <v>0.17459833477630649</v>
      </c>
      <c r="Z197" s="11">
        <f>'OddsRatio_working_3-way'!X197^(1/3)*COS('OddsRatio_working_3-way'!Y197/3)</f>
        <v>0.5298183329795304</v>
      </c>
      <c r="AA197" s="11">
        <f>'OddsRatio_working_3-way'!X197^(1/3)*COS(('OddsRatio_working_3-way'!Y197+2*PI())/3)</f>
        <v>-0.29164336619484588</v>
      </c>
      <c r="AB197" s="11">
        <f>'OddsRatio_working_3-way'!X197^(1/3)*COS(('OddsRatio_working_3-way'!Y197+4*PI())/3)</f>
        <v>-0.23817496678468489</v>
      </c>
      <c r="AC197" s="11">
        <f>'OddsRatio_working_3-way'!X197^(1/3)*SIN('OddsRatio_working_3-way'!Y197/3)</f>
        <v>3.0869994792595071E-2</v>
      </c>
      <c r="AD197" s="11">
        <f>'OddsRatio_working_3-way'!X197^(1/3)*SIN(('OddsRatio_working_3-way'!Y197+2*PI())/3)</f>
        <v>0.44340113835469852</v>
      </c>
      <c r="AE197" s="11">
        <f>'OddsRatio_working_3-way'!X197^(1/3)*SIN(('OddsRatio_working_3-way'!Y197+4*PI())/3)</f>
        <v>-0.47427113314729341</v>
      </c>
      <c r="AF197" s="11">
        <f>-'OddsRatio_working_3-way'!U197/(3*'OddsRatio_working_3-way'!X197^(1/3))*COS(('OddsRatio_working_3-way'!Y197)/3)</f>
        <v>0.5298183329795304</v>
      </c>
      <c r="AG197" s="11">
        <f>-'OddsRatio_working_3-way'!U197/(3*'OddsRatio_working_3-way'!X197^(1/3))*COS(('OddsRatio_working_3-way'!Y197+2*PI())/3)</f>
        <v>-0.29164336619484588</v>
      </c>
      <c r="AH197" s="11">
        <f>-'OddsRatio_working_3-way'!U197/(3*'OddsRatio_working_3-way'!X197^(1/3))*COS(('OddsRatio_working_3-way'!Y197+4*PI())/3)</f>
        <v>-0.23817496678468489</v>
      </c>
      <c r="AI197" s="11">
        <f>'OddsRatio_working_3-way'!U197/(3*'OddsRatio_working_3-way'!X197^(1/3))*SIN(('OddsRatio_working_3-way'!Y197)/3)</f>
        <v>-3.0869994792595071E-2</v>
      </c>
      <c r="AJ197" s="11">
        <f>'OddsRatio_working_3-way'!U197/(3*'OddsRatio_working_3-way'!X197^(1/3))*SIN(('OddsRatio_working_3-way'!Y197+2*PI())/3)</f>
        <v>-0.44340113835469852</v>
      </c>
      <c r="AK197" s="11">
        <f>'OddsRatio_working_3-way'!U197/(3*'OddsRatio_working_3-way'!X197^(1/3))*SIN(('OddsRatio_working_3-way'!Y197+4*PI())/3)</f>
        <v>0.47427113314729341</v>
      </c>
      <c r="AL197" s="11">
        <f>'OddsRatio_working_3-way'!Z197+'OddsRatio_working_3-way'!AF197</f>
        <v>1.0596366659590608</v>
      </c>
      <c r="AM197" s="11">
        <f>'OddsRatio_working_3-way'!AA197+'OddsRatio_working_3-way'!AG197</f>
        <v>-0.58328673238969175</v>
      </c>
      <c r="AN197" s="11">
        <f>'OddsRatio_working_3-way'!AB197+'OddsRatio_working_3-way'!AH197</f>
        <v>-0.47634993356936978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1.0596366659590608</v>
      </c>
      <c r="AS197" s="11">
        <f>IF(('OddsRatio_working_3-way'!X197=0),IF(Q197&gt;0,-Q197^(1/3),(-Q197)^(1/3)),'OddsRatio_working_3-way'!AM197-'OddsRatio_working_3-way'!R197/3)</f>
        <v>-0.58328673238969175</v>
      </c>
      <c r="AT197" s="11">
        <f>IF(('OddsRatio_working_3-way'!X197=0),IF(Q197&gt;0,-Q197^(1/3),(-Q197)^(1/3)),'OddsRatio_working_3-way'!AN197-'OddsRatio_working_3-way'!R197/3)</f>
        <v>-0.47634993356936978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2.69</v>
      </c>
      <c r="B198" s="4">
        <f>IF('True_Odds_Calculator_3-way'!B199="","",'True_Odds_Calculator_3-way'!B199)</f>
        <v>3.47</v>
      </c>
      <c r="C198" s="4">
        <f>IF('True_Odds_Calculator_3-way'!C199="","",'True_Odds_Calculator_3-way'!C199)</f>
        <v>2.64</v>
      </c>
      <c r="D198" s="9">
        <f t="shared" si="52"/>
        <v>0.35831250841738488</v>
      </c>
      <c r="E198" s="9">
        <f t="shared" si="53"/>
        <v>0.27644083491294319</v>
      </c>
      <c r="F198" s="9">
        <f t="shared" si="54"/>
        <v>0.36524665666967177</v>
      </c>
      <c r="G198" s="9">
        <f t="shared" si="55"/>
        <v>1.0596803953579386</v>
      </c>
      <c r="H198" s="9">
        <f t="shared" si="56"/>
        <v>2.7908598681549162</v>
      </c>
      <c r="I198" s="9">
        <f t="shared" si="57"/>
        <v>3.617410576534108</v>
      </c>
      <c r="J198" s="9">
        <f t="shared" si="58"/>
        <v>2.7378758483870196</v>
      </c>
      <c r="K198" s="11">
        <f t="shared" si="59"/>
        <v>0.37174721189591081</v>
      </c>
      <c r="L198" s="11">
        <f t="shared" si="60"/>
        <v>0.28818443804034583</v>
      </c>
      <c r="M198" s="11">
        <f t="shared" si="61"/>
        <v>0.37878787878787878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-0.27780612981967112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0.23536523327616393</v>
      </c>
      <c r="Q198" s="11">
        <f>2*'OddsRatio_working_3-way'!K198*'OddsRatio_working_3-way'!L198*'OddsRatio_working_3-way'!M198</f>
        <v>8.1160425267642736E-2</v>
      </c>
      <c r="R198" s="11">
        <f t="shared" si="62"/>
        <v>0</v>
      </c>
      <c r="S198" s="11">
        <f t="shared" si="63"/>
        <v>-0.8472283654393935</v>
      </c>
      <c r="T198" s="11">
        <f t="shared" si="64"/>
        <v>-0.29214771222048053</v>
      </c>
      <c r="U198" s="11">
        <f>'OddsRatio_working_3-way'!S198-'OddsRatio_working_3-way'!R198^2/3</f>
        <v>-0.8472283654393935</v>
      </c>
      <c r="V198" s="11">
        <f>'OddsRatio_working_3-way'!S198*'OddsRatio_working_3-way'!R198/3-2*'OddsRatio_working_3-way'!R198^3/27-'OddsRatio_working_3-way'!T198</f>
        <v>0.29214771222048053</v>
      </c>
      <c r="W198" s="11">
        <f>'OddsRatio_working_3-way'!V198^2+4*'OddsRatio_working_3-way'!U198^3/27</f>
        <v>-4.7440919912364043E-3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0.15007862751479398</v>
      </c>
      <c r="Y198" s="11">
        <f>IF('OddsRatio_working_3-way'!W198&gt;=0,IF('OddsRatio_working_3-way'!V198+SQRT('OddsRatio_working_3-way'!W198)&gt;0,0,PI()),ACOS('OddsRatio_working_3-way'!V198/(2*'OddsRatio_working_3-way'!X198)))</f>
        <v>0.23153408929589037</v>
      </c>
      <c r="Z198" s="11">
        <f>'OddsRatio_working_3-way'!X198^(1/3)*COS('OddsRatio_working_3-way'!Y198/3)</f>
        <v>0.52984019767896917</v>
      </c>
      <c r="AA198" s="11">
        <f>'OddsRatio_working_3-way'!X198^(1/3)*COS(('OddsRatio_working_3-way'!Y198+2*PI())/3)</f>
        <v>-0.30040411006258971</v>
      </c>
      <c r="AB198" s="11">
        <f>'OddsRatio_working_3-way'!X198^(1/3)*COS(('OddsRatio_working_3-way'!Y198+4*PI())/3)</f>
        <v>-0.2294360876163796</v>
      </c>
      <c r="AC198" s="11">
        <f>'OddsRatio_working_3-way'!X198^(1/3)*SIN('OddsRatio_working_3-way'!Y198/3)</f>
        <v>4.097340686317498E-2</v>
      </c>
      <c r="AD198" s="11">
        <f>'OddsRatio_working_3-way'!X198^(1/3)*SIN(('OddsRatio_working_3-way'!Y198+2*PI())/3)</f>
        <v>0.43836836770456866</v>
      </c>
      <c r="AE198" s="11">
        <f>'OddsRatio_working_3-way'!X198^(1/3)*SIN(('OddsRatio_working_3-way'!Y198+4*PI())/3)</f>
        <v>-0.47934177456774346</v>
      </c>
      <c r="AF198" s="11">
        <f>-'OddsRatio_working_3-way'!U198/(3*'OddsRatio_working_3-way'!X198^(1/3))*COS(('OddsRatio_working_3-way'!Y198)/3)</f>
        <v>0.52984019767896928</v>
      </c>
      <c r="AG198" s="11">
        <f>-'OddsRatio_working_3-way'!U198/(3*'OddsRatio_working_3-way'!X198^(1/3))*COS(('OddsRatio_working_3-way'!Y198+2*PI())/3)</f>
        <v>-0.30040411006258977</v>
      </c>
      <c r="AH198" s="11">
        <f>-'OddsRatio_working_3-way'!U198/(3*'OddsRatio_working_3-way'!X198^(1/3))*COS(('OddsRatio_working_3-way'!Y198+4*PI())/3)</f>
        <v>-0.22943608761637965</v>
      </c>
      <c r="AI198" s="11">
        <f>'OddsRatio_working_3-way'!U198/(3*'OddsRatio_working_3-way'!X198^(1/3))*SIN(('OddsRatio_working_3-way'!Y198)/3)</f>
        <v>-4.0973406863174987E-2</v>
      </c>
      <c r="AJ198" s="11">
        <f>'OddsRatio_working_3-way'!U198/(3*'OddsRatio_working_3-way'!X198^(1/3))*SIN(('OddsRatio_working_3-way'!Y198+2*PI())/3)</f>
        <v>-0.43836836770456877</v>
      </c>
      <c r="AK198" s="11">
        <f>'OddsRatio_working_3-way'!U198/(3*'OddsRatio_working_3-way'!X198^(1/3))*SIN(('OddsRatio_working_3-way'!Y198+4*PI())/3)</f>
        <v>0.47934177456774357</v>
      </c>
      <c r="AL198" s="11">
        <f>'OddsRatio_working_3-way'!Z198+'OddsRatio_working_3-way'!AF198</f>
        <v>1.0596803953579386</v>
      </c>
      <c r="AM198" s="11">
        <f>'OddsRatio_working_3-way'!AA198+'OddsRatio_working_3-way'!AG198</f>
        <v>-0.60080822012517943</v>
      </c>
      <c r="AN198" s="11">
        <f>'OddsRatio_working_3-way'!AB198+'OddsRatio_working_3-way'!AH198</f>
        <v>-0.45887217523275925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1.0596803953579386</v>
      </c>
      <c r="AS198" s="11">
        <f>IF(('OddsRatio_working_3-way'!X198=0),IF(Q198&gt;0,-Q198^(1/3),(-Q198)^(1/3)),'OddsRatio_working_3-way'!AM198-'OddsRatio_working_3-way'!R198/3)</f>
        <v>-0.60080822012517943</v>
      </c>
      <c r="AT198" s="11">
        <f>IF(('OddsRatio_working_3-way'!X198=0),IF(Q198&gt;0,-Q198^(1/3),(-Q198)^(1/3)),'OddsRatio_working_3-way'!AN198-'OddsRatio_working_3-way'!R198/3)</f>
        <v>-0.45887217523275925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3.3</v>
      </c>
      <c r="B199" s="4">
        <f>IF('True_Odds_Calculator_3-way'!B200="","",'True_Odds_Calculator_3-way'!B200)</f>
        <v>3.36</v>
      </c>
      <c r="C199" s="4">
        <f>IF('True_Odds_Calculator_3-way'!C200="","",'True_Odds_Calculator_3-way'!C200)</f>
        <v>2.2799999999999998</v>
      </c>
      <c r="D199" s="9">
        <f t="shared" si="52"/>
        <v>0.29062899015877386</v>
      </c>
      <c r="E199" s="9">
        <f t="shared" si="53"/>
        <v>0.28534852140778916</v>
      </c>
      <c r="F199" s="9">
        <f t="shared" si="54"/>
        <v>0.42402248843343704</v>
      </c>
      <c r="G199" s="9">
        <f t="shared" si="55"/>
        <v>1.0612230322355076</v>
      </c>
      <c r="H199" s="9">
        <f t="shared" si="56"/>
        <v>3.4408129741416671</v>
      </c>
      <c r="I199" s="9">
        <f t="shared" si="57"/>
        <v>3.5044863560757986</v>
      </c>
      <c r="J199" s="9">
        <f t="shared" si="58"/>
        <v>2.358365481261449</v>
      </c>
      <c r="K199" s="11">
        <f t="shared" si="59"/>
        <v>0.30303030303030304</v>
      </c>
      <c r="L199" s="11">
        <f t="shared" si="60"/>
        <v>0.29761904761904762</v>
      </c>
      <c r="M199" s="11">
        <f t="shared" si="61"/>
        <v>0.43859649122807021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-0.27482848535480109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0.23496240601503759</v>
      </c>
      <c r="Q199" s="11">
        <f>2*'OddsRatio_working_3-way'!K199*'OddsRatio_working_3-way'!L199*'OddsRatio_working_3-way'!M199</f>
        <v>7.9111921217184383E-2</v>
      </c>
      <c r="R199" s="11">
        <f t="shared" si="62"/>
        <v>0</v>
      </c>
      <c r="S199" s="11">
        <f t="shared" si="63"/>
        <v>-0.85494196757553442</v>
      </c>
      <c r="T199" s="11">
        <f t="shared" si="64"/>
        <v>-0.28785924834193083</v>
      </c>
      <c r="U199" s="11">
        <f>'OddsRatio_working_3-way'!S199-'OddsRatio_working_3-way'!R199^2/3</f>
        <v>-0.85494196757553442</v>
      </c>
      <c r="V199" s="11">
        <f>'OddsRatio_working_3-way'!S199*'OddsRatio_working_3-way'!R199/3-2*'OddsRatio_working_3-way'!R199^3/27-'OddsRatio_working_3-way'!T199</f>
        <v>0.28785924834193083</v>
      </c>
      <c r="W199" s="11">
        <f>'OddsRatio_working_3-way'!V199^2+4*'OddsRatio_working_3-way'!U199^3/27</f>
        <v>-9.714699689030451E-3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0.15213287493586969</v>
      </c>
      <c r="Y199" s="11">
        <f>IF('OddsRatio_working_3-way'!W199&gt;=0,IF('OddsRatio_working_3-way'!V199+SQRT('OddsRatio_working_3-way'!W199)&gt;0,0,PI()),ACOS('OddsRatio_working_3-way'!V199/(2*'OddsRatio_working_3-way'!X199)))</f>
        <v>0.3298887668043422</v>
      </c>
      <c r="Z199" s="11">
        <f>'OddsRatio_working_3-way'!X199^(1/3)*COS('OddsRatio_working_3-way'!Y199/3)</f>
        <v>0.53061151611775392</v>
      </c>
      <c r="AA199" s="11">
        <f>'OddsRatio_working_3-way'!X199^(1/3)*COS(('OddsRatio_working_3-way'!Y199+2*PI())/3)</f>
        <v>-0.31604091466943263</v>
      </c>
      <c r="AB199" s="11">
        <f>'OddsRatio_working_3-way'!X199^(1/3)*COS(('OddsRatio_working_3-way'!Y199+4*PI())/3)</f>
        <v>-0.21457060144832163</v>
      </c>
      <c r="AC199" s="11">
        <f>'OddsRatio_working_3-way'!X199^(1/3)*SIN('OddsRatio_working_3-way'!Y199/3)</f>
        <v>5.8583912652964296E-2</v>
      </c>
      <c r="AD199" s="11">
        <f>'OddsRatio_working_3-way'!X199^(1/3)*SIN(('OddsRatio_working_3-way'!Y199+2*PI())/3)</f>
        <v>0.43023109617206889</v>
      </c>
      <c r="AE199" s="11">
        <f>'OddsRatio_working_3-way'!X199^(1/3)*SIN(('OddsRatio_working_3-way'!Y199+4*PI())/3)</f>
        <v>-0.48881500882503298</v>
      </c>
      <c r="AF199" s="11">
        <f>-'OddsRatio_working_3-way'!U199/(3*'OddsRatio_working_3-way'!X199^(1/3))*COS(('OddsRatio_working_3-way'!Y199)/3)</f>
        <v>0.5306115161177537</v>
      </c>
      <c r="AG199" s="11">
        <f>-'OddsRatio_working_3-way'!U199/(3*'OddsRatio_working_3-way'!X199^(1/3))*COS(('OddsRatio_working_3-way'!Y199+2*PI())/3)</f>
        <v>-0.31604091466943246</v>
      </c>
      <c r="AH199" s="11">
        <f>-'OddsRatio_working_3-way'!U199/(3*'OddsRatio_working_3-way'!X199^(1/3))*COS(('OddsRatio_working_3-way'!Y199+4*PI())/3)</f>
        <v>-0.21457060144832155</v>
      </c>
      <c r="AI199" s="11">
        <f>'OddsRatio_working_3-way'!U199/(3*'OddsRatio_working_3-way'!X199^(1/3))*SIN(('OddsRatio_working_3-way'!Y199)/3)</f>
        <v>-5.8583912652964275E-2</v>
      </c>
      <c r="AJ199" s="11">
        <f>'OddsRatio_working_3-way'!U199/(3*'OddsRatio_working_3-way'!X199^(1/3))*SIN(('OddsRatio_working_3-way'!Y199+2*PI())/3)</f>
        <v>-0.43023109617206873</v>
      </c>
      <c r="AK199" s="11">
        <f>'OddsRatio_working_3-way'!U199/(3*'OddsRatio_working_3-way'!X199^(1/3))*SIN(('OddsRatio_working_3-way'!Y199+4*PI())/3)</f>
        <v>0.48881500882503276</v>
      </c>
      <c r="AL199" s="11">
        <f>'OddsRatio_working_3-way'!Z199+'OddsRatio_working_3-way'!AF199</f>
        <v>1.0612230322355076</v>
      </c>
      <c r="AM199" s="11">
        <f>'OddsRatio_working_3-way'!AA199+'OddsRatio_working_3-way'!AG199</f>
        <v>-0.63208182933886503</v>
      </c>
      <c r="AN199" s="11">
        <f>'OddsRatio_working_3-way'!AB199+'OddsRatio_working_3-way'!AH199</f>
        <v>-0.42914120289664315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1.0612230322355076</v>
      </c>
      <c r="AS199" s="11">
        <f>IF(('OddsRatio_working_3-way'!X199=0),IF(Q199&gt;0,-Q199^(1/3),(-Q199)^(1/3)),'OddsRatio_working_3-way'!AM199-'OddsRatio_working_3-way'!R199/3)</f>
        <v>-0.63208182933886503</v>
      </c>
      <c r="AT199" s="11">
        <f>IF(('OddsRatio_working_3-way'!X199=0),IF(Q199&gt;0,-Q199^(1/3),(-Q199)^(1/3)),'OddsRatio_working_3-way'!AN199-'OddsRatio_working_3-way'!R199/3)</f>
        <v>-0.42914120289664315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3.47</v>
      </c>
      <c r="B200" s="4">
        <f>IF('True_Odds_Calculator_3-way'!B201="","",'True_Odds_Calculator_3-way'!B201)</f>
        <v>3.25</v>
      </c>
      <c r="C200" s="4">
        <f>IF('True_Odds_Calculator_3-way'!C201="","",'True_Odds_Calculator_3-way'!C201)</f>
        <v>2.2599999999999998</v>
      </c>
      <c r="D200" s="9">
        <f t="shared" si="52"/>
        <v>0.2763936902562249</v>
      </c>
      <c r="E200" s="9">
        <f t="shared" si="53"/>
        <v>0.29543468130569334</v>
      </c>
      <c r="F200" s="9">
        <f t="shared" si="54"/>
        <v>0.42817162843808182</v>
      </c>
      <c r="G200" s="9">
        <f t="shared" si="55"/>
        <v>1.0599302027032518</v>
      </c>
      <c r="H200" s="9">
        <f t="shared" si="56"/>
        <v>3.6180276006770313</v>
      </c>
      <c r="I200" s="9">
        <f t="shared" si="57"/>
        <v>3.3848429560823159</v>
      </c>
      <c r="J200" s="9">
        <f t="shared" si="58"/>
        <v>2.3355120554060966</v>
      </c>
      <c r="K200" s="11">
        <f t="shared" si="59"/>
        <v>0.28818443804034583</v>
      </c>
      <c r="L200" s="11">
        <f t="shared" si="60"/>
        <v>0.30769230769230771</v>
      </c>
      <c r="M200" s="11">
        <f t="shared" si="61"/>
        <v>0.44247787610619471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-0.27474433194766767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0.23462803805054705</v>
      </c>
      <c r="Q200" s="11">
        <f>2*'OddsRatio_working_3-way'!K200*'OddsRatio_working_3-way'!L200*'OddsRatio_working_3-way'!M200</f>
        <v>7.8470915735968913E-2</v>
      </c>
      <c r="R200" s="11">
        <f t="shared" si="62"/>
        <v>0</v>
      </c>
      <c r="S200" s="11">
        <f t="shared" si="63"/>
        <v>-0.85398681889909989</v>
      </c>
      <c r="T200" s="11">
        <f t="shared" si="64"/>
        <v>-0.28561432070204007</v>
      </c>
      <c r="U200" s="11">
        <f>'OddsRatio_working_3-way'!S200-'OddsRatio_working_3-way'!R200^2/3</f>
        <v>-0.85398681889909989</v>
      </c>
      <c r="V200" s="11">
        <f>'OddsRatio_working_3-way'!S200*'OddsRatio_working_3-way'!R200/3-2*'OddsRatio_working_3-way'!R200^3/27-'OddsRatio_working_3-way'!T200</f>
        <v>0.28561432070204007</v>
      </c>
      <c r="W200" s="11">
        <f>'OddsRatio_working_3-way'!V200^2+4*'OddsRatio_working_3-way'!U200^3/27</f>
        <v>-1.0692167199804203E-2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0.15187799987974887</v>
      </c>
      <c r="Y200" s="11">
        <f>IF('OddsRatio_working_3-way'!W200&gt;=0,IF('OddsRatio_working_3-way'!V200+SQRT('OddsRatio_working_3-way'!W200)&gt;0,0,PI()),ACOS('OddsRatio_working_3-way'!V200/(2*'OddsRatio_working_3-way'!X200)))</f>
        <v>0.34735765333133739</v>
      </c>
      <c r="Z200" s="11">
        <f>'OddsRatio_working_3-way'!X200^(1/3)*COS('OddsRatio_working_3-way'!Y200/3)</f>
        <v>0.52996510135162589</v>
      </c>
      <c r="AA200" s="11">
        <f>'OddsRatio_working_3-way'!X200^(1/3)*COS(('OddsRatio_working_3-way'!Y200+2*PI())/3)</f>
        <v>-0.31836277394994</v>
      </c>
      <c r="AB200" s="11">
        <f>'OddsRatio_working_3-way'!X200^(1/3)*COS(('OddsRatio_working_3-way'!Y200+4*PI())/3)</f>
        <v>-0.21160232740168602</v>
      </c>
      <c r="AC200" s="11">
        <f>'OddsRatio_working_3-way'!X200^(1/3)*SIN('OddsRatio_working_3-way'!Y200/3)</f>
        <v>6.163817255343914E-2</v>
      </c>
      <c r="AD200" s="11">
        <f>'OddsRatio_working_3-way'!X200^(1/3)*SIN(('OddsRatio_working_3-way'!Y200+2*PI())/3)</f>
        <v>0.42814415461298322</v>
      </c>
      <c r="AE200" s="11">
        <f>'OddsRatio_working_3-way'!X200^(1/3)*SIN(('OddsRatio_working_3-way'!Y200+4*PI())/3)</f>
        <v>-0.48978232716642228</v>
      </c>
      <c r="AF200" s="11">
        <f>-'OddsRatio_working_3-way'!U200/(3*'OddsRatio_working_3-way'!X200^(1/3))*COS(('OddsRatio_working_3-way'!Y200)/3)</f>
        <v>0.52996510135162589</v>
      </c>
      <c r="AG200" s="11">
        <f>-'OddsRatio_working_3-way'!U200/(3*'OddsRatio_working_3-way'!X200^(1/3))*COS(('OddsRatio_working_3-way'!Y200+2*PI())/3)</f>
        <v>-0.31836277394994</v>
      </c>
      <c r="AH200" s="11">
        <f>-'OddsRatio_working_3-way'!U200/(3*'OddsRatio_working_3-way'!X200^(1/3))*COS(('OddsRatio_working_3-way'!Y200+4*PI())/3)</f>
        <v>-0.21160232740168602</v>
      </c>
      <c r="AI200" s="11">
        <f>'OddsRatio_working_3-way'!U200/(3*'OddsRatio_working_3-way'!X200^(1/3))*SIN(('OddsRatio_working_3-way'!Y200)/3)</f>
        <v>-6.163817255343914E-2</v>
      </c>
      <c r="AJ200" s="11">
        <f>'OddsRatio_working_3-way'!U200/(3*'OddsRatio_working_3-way'!X200^(1/3))*SIN(('OddsRatio_working_3-way'!Y200+2*PI())/3)</f>
        <v>-0.42814415461298322</v>
      </c>
      <c r="AK200" s="11">
        <f>'OddsRatio_working_3-way'!U200/(3*'OddsRatio_working_3-way'!X200^(1/3))*SIN(('OddsRatio_working_3-way'!Y200+4*PI())/3)</f>
        <v>0.48978232716642228</v>
      </c>
      <c r="AL200" s="11">
        <f>'OddsRatio_working_3-way'!Z200+'OddsRatio_working_3-way'!AF200</f>
        <v>1.0599302027032518</v>
      </c>
      <c r="AM200" s="11">
        <f>'OddsRatio_working_3-way'!AA200+'OddsRatio_working_3-way'!AG200</f>
        <v>-0.63672554789988001</v>
      </c>
      <c r="AN200" s="11">
        <f>'OddsRatio_working_3-way'!AB200+'OddsRatio_working_3-way'!AH200</f>
        <v>-0.42320465480337205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1.0599302027032518</v>
      </c>
      <c r="AS200" s="11">
        <f>IF(('OddsRatio_working_3-way'!X200=0),IF(Q200&gt;0,-Q200^(1/3),(-Q200)^(1/3)),'OddsRatio_working_3-way'!AM200-'OddsRatio_working_3-way'!R200/3)</f>
        <v>-0.63672554789988001</v>
      </c>
      <c r="AT200" s="11">
        <f>IF(('OddsRatio_working_3-way'!X200=0),IF(Q200&gt;0,-Q200^(1/3),(-Q200)^(1/3)),'OddsRatio_working_3-way'!AN200-'OddsRatio_working_3-way'!R200/3)</f>
        <v>-0.42320465480337205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</v>
      </c>
      <c r="B201" s="4">
        <f>IF('True_Odds_Calculator_3-way'!B202="","",'True_Odds_Calculator_3-way'!B202)</f>
        <v>3.49</v>
      </c>
      <c r="C201" s="4">
        <f>IF('True_Odds_Calculator_3-way'!C202="","",'True_Odds_Calculator_3-way'!C202)</f>
        <v>3.95</v>
      </c>
      <c r="D201" s="9">
        <f t="shared" si="52"/>
        <v>0.48444367453842319</v>
      </c>
      <c r="E201" s="9">
        <f t="shared" si="53"/>
        <v>0.27397887606622084</v>
      </c>
      <c r="F201" s="9">
        <f t="shared" si="54"/>
        <v>0.24157744939535603</v>
      </c>
      <c r="G201" s="9">
        <f t="shared" si="55"/>
        <v>1.064223464064832</v>
      </c>
      <c r="H201" s="9">
        <f t="shared" si="56"/>
        <v>2.064223464064832</v>
      </c>
      <c r="I201" s="9">
        <f t="shared" si="57"/>
        <v>3.6499164255214311</v>
      </c>
      <c r="J201" s="9">
        <f t="shared" si="58"/>
        <v>4.1394592189912558</v>
      </c>
      <c r="K201" s="11">
        <f t="shared" si="59"/>
        <v>0.5</v>
      </c>
      <c r="L201" s="11">
        <f t="shared" si="60"/>
        <v>0.28653295128939826</v>
      </c>
      <c r="M201" s="11">
        <f t="shared" si="61"/>
        <v>0.25316455696202528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-0.26642123970838927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0.2335787602916107</v>
      </c>
      <c r="Q201" s="11">
        <f>2*'OddsRatio_working_3-way'!K201*'OddsRatio_working_3-way'!L201*'OddsRatio_working_3-way'!M201</f>
        <v>7.2539987668202077E-2</v>
      </c>
      <c r="R201" s="11">
        <f t="shared" si="62"/>
        <v>0</v>
      </c>
      <c r="S201" s="11">
        <f t="shared" si="63"/>
        <v>-0.87672724797495039</v>
      </c>
      <c r="T201" s="11">
        <f t="shared" si="64"/>
        <v>-0.27227554284936345</v>
      </c>
      <c r="U201" s="11">
        <f>'OddsRatio_working_3-way'!S201-'OddsRatio_working_3-way'!R201^2/3</f>
        <v>-0.87672724797495039</v>
      </c>
      <c r="V201" s="11">
        <f>'OddsRatio_working_3-way'!S201*'OddsRatio_working_3-way'!R201/3-2*'OddsRatio_working_3-way'!R201^3/27-'OddsRatio_working_3-way'!T201</f>
        <v>0.27227554284936345</v>
      </c>
      <c r="W201" s="11">
        <f>'OddsRatio_working_3-way'!V201^2+4*'OddsRatio_working_3-way'!U201^3/27</f>
        <v>-2.5702619022769504E-2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0.15798464344413751</v>
      </c>
      <c r="Y201" s="11">
        <f>IF('OddsRatio_working_3-way'!W201&gt;=0,IF('OddsRatio_working_3-way'!V201+SQRT('OddsRatio_working_3-way'!W201)&gt;0,0,PI()),ACOS('OddsRatio_working_3-way'!V201/(2*'OddsRatio_working_3-way'!X201)))</f>
        <v>0.53215583923679288</v>
      </c>
      <c r="Z201" s="11">
        <f>'OddsRatio_working_3-way'!X201^(1/3)*COS('OddsRatio_working_3-way'!Y201/3)</f>
        <v>0.53211173203241613</v>
      </c>
      <c r="AA201" s="11">
        <f>'OddsRatio_working_3-way'!X201^(1/3)*COS(('OddsRatio_working_3-way'!Y201+2*PI())/3)</f>
        <v>-0.3486672482152387</v>
      </c>
      <c r="AB201" s="11">
        <f>'OddsRatio_working_3-way'!X201^(1/3)*COS(('OddsRatio_working_3-way'!Y201+4*PI())/3)</f>
        <v>-0.18344448381717729</v>
      </c>
      <c r="AC201" s="11">
        <f>'OddsRatio_working_3-way'!X201^(1/3)*SIN('OddsRatio_working_3-way'!Y201/3)</f>
        <v>9.539140750147479E-2</v>
      </c>
      <c r="AD201" s="11">
        <f>'OddsRatio_working_3-way'!X201^(1/3)*SIN(('OddsRatio_working_3-way'!Y201+2*PI())/3)</f>
        <v>0.41312657384107276</v>
      </c>
      <c r="AE201" s="11">
        <f>'OddsRatio_working_3-way'!X201^(1/3)*SIN(('OddsRatio_working_3-way'!Y201+4*PI())/3)</f>
        <v>-0.50851798134254766</v>
      </c>
      <c r="AF201" s="11">
        <f>-'OddsRatio_working_3-way'!U201/(3*'OddsRatio_working_3-way'!X201^(1/3))*COS(('OddsRatio_working_3-way'!Y201)/3)</f>
        <v>0.53211173203241602</v>
      </c>
      <c r="AG201" s="11">
        <f>-'OddsRatio_working_3-way'!U201/(3*'OddsRatio_working_3-way'!X201^(1/3))*COS(('OddsRatio_working_3-way'!Y201+2*PI())/3)</f>
        <v>-0.34866724821523865</v>
      </c>
      <c r="AH201" s="11">
        <f>-'OddsRatio_working_3-way'!U201/(3*'OddsRatio_working_3-way'!X201^(1/3))*COS(('OddsRatio_working_3-way'!Y201+4*PI())/3)</f>
        <v>-0.18344448381717723</v>
      </c>
      <c r="AI201" s="11">
        <f>'OddsRatio_working_3-way'!U201/(3*'OddsRatio_working_3-way'!X201^(1/3))*SIN(('OddsRatio_working_3-way'!Y201)/3)</f>
        <v>-9.5391407501474762E-2</v>
      </c>
      <c r="AJ201" s="11">
        <f>'OddsRatio_working_3-way'!U201/(3*'OddsRatio_working_3-way'!X201^(1/3))*SIN(('OddsRatio_working_3-way'!Y201+2*PI())/3)</f>
        <v>-0.41312657384107265</v>
      </c>
      <c r="AK201" s="11">
        <f>'OddsRatio_working_3-way'!U201/(3*'OddsRatio_working_3-way'!X201^(1/3))*SIN(('OddsRatio_working_3-way'!Y201+4*PI())/3)</f>
        <v>0.50851798134254755</v>
      </c>
      <c r="AL201" s="11">
        <f>'OddsRatio_working_3-way'!Z201+'OddsRatio_working_3-way'!AF201</f>
        <v>1.064223464064832</v>
      </c>
      <c r="AM201" s="11">
        <f>'OddsRatio_working_3-way'!AA201+'OddsRatio_working_3-way'!AG201</f>
        <v>-0.69733449643047729</v>
      </c>
      <c r="AN201" s="11">
        <f>'OddsRatio_working_3-way'!AB201+'OddsRatio_working_3-way'!AH201</f>
        <v>-0.36688896763435452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1.064223464064832</v>
      </c>
      <c r="AS201" s="11">
        <f>IF(('OddsRatio_working_3-way'!X201=0),IF(Q201&gt;0,-Q201^(1/3),(-Q201)^(1/3)),'OddsRatio_working_3-way'!AM201-'OddsRatio_working_3-way'!R201/3)</f>
        <v>-0.69733449643047729</v>
      </c>
      <c r="AT201" s="11">
        <f>IF(('OddsRatio_working_3-way'!X201=0),IF(Q201&gt;0,-Q201^(1/3),(-Q201)^(1/3)),'OddsRatio_working_3-way'!AN201-'OddsRatio_working_3-way'!R201/3)</f>
        <v>-0.36688896763435452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2.8</v>
      </c>
      <c r="B202" s="4">
        <f>IF('True_Odds_Calculator_3-way'!B203="","",'True_Odds_Calculator_3-way'!B203)</f>
        <v>2.98</v>
      </c>
      <c r="C202" s="4">
        <f>IF('True_Odds_Calculator_3-way'!C203="","",'True_Odds_Calculator_3-way'!C203)</f>
        <v>2.89</v>
      </c>
      <c r="D202" s="9">
        <f t="shared" si="52"/>
        <v>0.34403455401479677</v>
      </c>
      <c r="E202" s="9">
        <f t="shared" si="53"/>
        <v>0.32285629655867276</v>
      </c>
      <c r="F202" s="9">
        <f t="shared" si="54"/>
        <v>0.33310914942653047</v>
      </c>
      <c r="G202" s="9">
        <f t="shared" si="55"/>
        <v>1.0592693190750937</v>
      </c>
      <c r="H202" s="9">
        <f t="shared" si="56"/>
        <v>2.9066847743351687</v>
      </c>
      <c r="I202" s="9">
        <f t="shared" si="57"/>
        <v>3.097353251768685</v>
      </c>
      <c r="J202" s="9">
        <f t="shared" si="58"/>
        <v>3.0020190130519273</v>
      </c>
      <c r="K202" s="11">
        <f t="shared" si="59"/>
        <v>0.35714285714285715</v>
      </c>
      <c r="L202" s="11">
        <f t="shared" si="60"/>
        <v>0.33557046979865773</v>
      </c>
      <c r="M202" s="11">
        <f t="shared" si="61"/>
        <v>0.34602076124567471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-0.27933629037876506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0.23513155755788301</v>
      </c>
      <c r="Q202" s="11">
        <f>2*'OddsRatio_working_3-way'!K202*'OddsRatio_working_3-way'!L202*'OddsRatio_working_3-way'!M202</f>
        <v>8.2938821008071609E-2</v>
      </c>
      <c r="R202" s="11">
        <f t="shared" si="62"/>
        <v>0</v>
      </c>
      <c r="S202" s="11">
        <f t="shared" si="63"/>
        <v>-0.84175084175084158</v>
      </c>
      <c r="T202" s="11">
        <f t="shared" si="64"/>
        <v>-0.29691387716079071</v>
      </c>
      <c r="U202" s="11">
        <f>'OddsRatio_working_3-way'!S202-'OddsRatio_working_3-way'!R202^2/3</f>
        <v>-0.84175084175084158</v>
      </c>
      <c r="V202" s="11">
        <f>'OddsRatio_working_3-way'!S202*'OddsRatio_working_3-way'!R202/3-2*'OddsRatio_working_3-way'!R202^3/27-'OddsRatio_working_3-way'!T202</f>
        <v>0.29691387716079071</v>
      </c>
      <c r="W202" s="11">
        <f>'OddsRatio_working_3-way'!V202^2+4*'OddsRatio_working_3-way'!U202^3/27</f>
        <v>-2.0035875102419887E-4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0.14862554390285448</v>
      </c>
      <c r="Y202" s="11">
        <f>IF('OddsRatio_working_3-way'!W202&gt;=0,IF('OddsRatio_working_3-way'!V202+SQRT('OddsRatio_working_3-way'!W202)&gt;0,0,PI()),ACOS('OddsRatio_working_3-way'!V202/(2*'OddsRatio_working_3-way'!X202)))</f>
        <v>4.763706262440115E-2</v>
      </c>
      <c r="Z202" s="11">
        <f>'OddsRatio_working_3-way'!X202^(1/3)*COS('OddsRatio_working_3-way'!Y202/3)</f>
        <v>0.52963465953754685</v>
      </c>
      <c r="AA202" s="11">
        <f>'OddsRatio_working_3-way'!X202^(1/3)*COS(('OddsRatio_working_3-way'!Y202+2*PI())/3)</f>
        <v>-0.27210128474670653</v>
      </c>
      <c r="AB202" s="11">
        <f>'OddsRatio_working_3-way'!X202^(1/3)*COS(('OddsRatio_working_3-way'!Y202+4*PI())/3)</f>
        <v>-0.25753337479084043</v>
      </c>
      <c r="AC202" s="11">
        <f>'OddsRatio_working_3-way'!X202^(1/3)*SIN('OddsRatio_working_3-way'!Y202/3)</f>
        <v>8.4107867345495912E-3</v>
      </c>
      <c r="AD202" s="11">
        <f>'OddsRatio_working_3-way'!X202^(1/3)*SIN(('OddsRatio_working_3-way'!Y202+2*PI())/3)</f>
        <v>0.45447167651696291</v>
      </c>
      <c r="AE202" s="11">
        <f>'OddsRatio_working_3-way'!X202^(1/3)*SIN(('OddsRatio_working_3-way'!Y202+4*PI())/3)</f>
        <v>-0.46288246325151239</v>
      </c>
      <c r="AF202" s="11">
        <f>-'OddsRatio_working_3-way'!U202/(3*'OddsRatio_working_3-way'!X202^(1/3))*COS(('OddsRatio_working_3-way'!Y202)/3)</f>
        <v>0.52963465953754685</v>
      </c>
      <c r="AG202" s="11">
        <f>-'OddsRatio_working_3-way'!U202/(3*'OddsRatio_working_3-way'!X202^(1/3))*COS(('OddsRatio_working_3-way'!Y202+2*PI())/3)</f>
        <v>-0.27210128474670653</v>
      </c>
      <c r="AH202" s="11">
        <f>-'OddsRatio_working_3-way'!U202/(3*'OddsRatio_working_3-way'!X202^(1/3))*COS(('OddsRatio_working_3-way'!Y202+4*PI())/3)</f>
        <v>-0.25753337479084043</v>
      </c>
      <c r="AI202" s="11">
        <f>'OddsRatio_working_3-way'!U202/(3*'OddsRatio_working_3-way'!X202^(1/3))*SIN(('OddsRatio_working_3-way'!Y202)/3)</f>
        <v>-8.4107867345495912E-3</v>
      </c>
      <c r="AJ202" s="11">
        <f>'OddsRatio_working_3-way'!U202/(3*'OddsRatio_working_3-way'!X202^(1/3))*SIN(('OddsRatio_working_3-way'!Y202+2*PI())/3)</f>
        <v>-0.45447167651696291</v>
      </c>
      <c r="AK202" s="11">
        <f>'OddsRatio_working_3-way'!U202/(3*'OddsRatio_working_3-way'!X202^(1/3))*SIN(('OddsRatio_working_3-way'!Y202+4*PI())/3)</f>
        <v>0.46288246325151239</v>
      </c>
      <c r="AL202" s="11">
        <f>'OddsRatio_working_3-way'!Z202+'OddsRatio_working_3-way'!AF202</f>
        <v>1.0592693190750937</v>
      </c>
      <c r="AM202" s="11">
        <f>'OddsRatio_working_3-way'!AA202+'OddsRatio_working_3-way'!AG202</f>
        <v>-0.54420256949341306</v>
      </c>
      <c r="AN202" s="11">
        <f>'OddsRatio_working_3-way'!AB202+'OddsRatio_working_3-way'!AH202</f>
        <v>-0.51506674958168086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1.0592693190750937</v>
      </c>
      <c r="AS202" s="11">
        <f>IF(('OddsRatio_working_3-way'!X202=0),IF(Q202&gt;0,-Q202^(1/3),(-Q202)^(1/3)),'OddsRatio_working_3-way'!AM202-'OddsRatio_working_3-way'!R202/3)</f>
        <v>-0.54420256949341306</v>
      </c>
      <c r="AT202" s="11">
        <f>IF(('OddsRatio_working_3-way'!X202=0),IF(Q202&gt;0,-Q202^(1/3),(-Q202)^(1/3)),'OddsRatio_working_3-way'!AN202-'OddsRatio_working_3-way'!R202/3)</f>
        <v>-0.51506674958168086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2.23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3.4</v>
      </c>
      <c r="D203" s="9">
        <f t="shared" si="52"/>
        <v>0.43338121875177665</v>
      </c>
      <c r="E203" s="9">
        <f t="shared" si="53"/>
        <v>0.28501567710496767</v>
      </c>
      <c r="F203" s="9">
        <f t="shared" si="54"/>
        <v>0.28160310414325573</v>
      </c>
      <c r="G203" s="9">
        <f t="shared" si="55"/>
        <v>1.0629571746057012</v>
      </c>
      <c r="H203" s="9">
        <f t="shared" si="56"/>
        <v>2.307437324765012</v>
      </c>
      <c r="I203" s="9">
        <f t="shared" si="57"/>
        <v>3.5085789320694549</v>
      </c>
      <c r="J203" s="9">
        <f t="shared" si="58"/>
        <v>3.5510972190536827</v>
      </c>
      <c r="K203" s="11">
        <f t="shared" si="59"/>
        <v>0.44843049327354262</v>
      </c>
      <c r="L203" s="11">
        <f t="shared" si="60"/>
        <v>0.29761904761904762</v>
      </c>
      <c r="M203" s="11">
        <f t="shared" si="61"/>
        <v>0.29411764705882354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-0.27346723442740317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0.23512768336033965</v>
      </c>
      <c r="Q203" s="11">
        <f>2*'OddsRatio_working_3-way'!K203*'OddsRatio_working_3-way'!L203*'OddsRatio_working_3-way'!M203</f>
        <v>7.8506739018477351E-2</v>
      </c>
      <c r="R203" s="11">
        <f t="shared" si="62"/>
        <v>0</v>
      </c>
      <c r="S203" s="11">
        <f t="shared" si="63"/>
        <v>-0.85980203022369228</v>
      </c>
      <c r="T203" s="11">
        <f t="shared" si="64"/>
        <v>-0.28707914197786055</v>
      </c>
      <c r="U203" s="11">
        <f>'OddsRatio_working_3-way'!S203-'OddsRatio_working_3-way'!R203^2/3</f>
        <v>-0.85980203022369228</v>
      </c>
      <c r="V203" s="11">
        <f>'OddsRatio_working_3-way'!S203*'OddsRatio_working_3-way'!R203/3-2*'OddsRatio_working_3-way'!R203^3/27-'OddsRatio_working_3-way'!T203</f>
        <v>0.28707914197786055</v>
      </c>
      <c r="W203" s="11">
        <f>'OddsRatio_working_3-way'!V203^2+4*'OddsRatio_working_3-way'!U203^3/27</f>
        <v>-1.1751024873553589E-2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0.15343195448821784</v>
      </c>
      <c r="Y203" s="11">
        <f>IF('OddsRatio_working_3-way'!W203&gt;=0,IF('OddsRatio_working_3-way'!V203+SQRT('OddsRatio_working_3-way'!W203)&gt;0,0,PI()),ACOS('OddsRatio_working_3-way'!V203/(2*'OddsRatio_working_3-way'!X203)))</f>
        <v>0.36105140384630308</v>
      </c>
      <c r="Z203" s="11">
        <f>'OddsRatio_working_3-way'!X203^(1/3)*COS('OddsRatio_working_3-way'!Y203/3)</f>
        <v>0.53147858730285058</v>
      </c>
      <c r="AA203" s="11">
        <f>'OddsRatio_working_3-way'!X203^(1/3)*COS(('OddsRatio_working_3-way'!Y203+2*PI())/3)</f>
        <v>-0.32140248602167754</v>
      </c>
      <c r="AB203" s="11">
        <f>'OddsRatio_working_3-way'!X203^(1/3)*COS(('OddsRatio_working_3-way'!Y203+4*PI())/3)</f>
        <v>-0.21007610128117316</v>
      </c>
      <c r="AC203" s="11">
        <f>'OddsRatio_working_3-way'!X203^(1/3)*SIN('OddsRatio_working_3-way'!Y203/3)</f>
        <v>6.4274318197838132E-2</v>
      </c>
      <c r="AD203" s="11">
        <f>'OddsRatio_working_3-way'!X203^(1/3)*SIN(('OddsRatio_working_3-way'!Y203+2*PI())/3)</f>
        <v>0.42813679907281516</v>
      </c>
      <c r="AE203" s="11">
        <f>'OddsRatio_working_3-way'!X203^(1/3)*SIN(('OddsRatio_working_3-way'!Y203+4*PI())/3)</f>
        <v>-0.49241111727065323</v>
      </c>
      <c r="AF203" s="11">
        <f>-'OddsRatio_working_3-way'!U203/(3*'OddsRatio_working_3-way'!X203^(1/3))*COS(('OddsRatio_working_3-way'!Y203)/3)</f>
        <v>0.53147858730285058</v>
      </c>
      <c r="AG203" s="11">
        <f>-'OddsRatio_working_3-way'!U203/(3*'OddsRatio_working_3-way'!X203^(1/3))*COS(('OddsRatio_working_3-way'!Y203+2*PI())/3)</f>
        <v>-0.32140248602167754</v>
      </c>
      <c r="AH203" s="11">
        <f>-'OddsRatio_working_3-way'!U203/(3*'OddsRatio_working_3-way'!X203^(1/3))*COS(('OddsRatio_working_3-way'!Y203+4*PI())/3)</f>
        <v>-0.21007610128117316</v>
      </c>
      <c r="AI203" s="11">
        <f>'OddsRatio_working_3-way'!U203/(3*'OddsRatio_working_3-way'!X203^(1/3))*SIN(('OddsRatio_working_3-way'!Y203)/3)</f>
        <v>-6.4274318197838132E-2</v>
      </c>
      <c r="AJ203" s="11">
        <f>'OddsRatio_working_3-way'!U203/(3*'OddsRatio_working_3-way'!X203^(1/3))*SIN(('OddsRatio_working_3-way'!Y203+2*PI())/3)</f>
        <v>-0.42813679907281516</v>
      </c>
      <c r="AK203" s="11">
        <f>'OddsRatio_working_3-way'!U203/(3*'OddsRatio_working_3-way'!X203^(1/3))*SIN(('OddsRatio_working_3-way'!Y203+4*PI())/3)</f>
        <v>0.49241111727065323</v>
      </c>
      <c r="AL203" s="11">
        <f>'OddsRatio_working_3-way'!Z203+'OddsRatio_working_3-way'!AF203</f>
        <v>1.0629571746057012</v>
      </c>
      <c r="AM203" s="11">
        <f>'OddsRatio_working_3-way'!AA203+'OddsRatio_working_3-way'!AG203</f>
        <v>-0.64280497204335507</v>
      </c>
      <c r="AN203" s="11">
        <f>'OddsRatio_working_3-way'!AB203+'OddsRatio_working_3-way'!AH203</f>
        <v>-0.42015220256234631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1.0629571746057012</v>
      </c>
      <c r="AS203" s="11">
        <f>IF(('OddsRatio_working_3-way'!X203=0),IF(Q203&gt;0,-Q203^(1/3),(-Q203)^(1/3)),'OddsRatio_working_3-way'!AM203-'OddsRatio_working_3-way'!R203/3)</f>
        <v>-0.64280497204335507</v>
      </c>
      <c r="AT203" s="11">
        <f>IF(('OddsRatio_working_3-way'!X203=0),IF(Q203&gt;0,-Q203^(1/3),(-Q203)^(1/3)),'OddsRatio_working_3-way'!AN203-'OddsRatio_working_3-way'!R203/3)</f>
        <v>-0.42015220256234631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1.56</v>
      </c>
      <c r="B204" s="4">
        <f>IF('True_Odds_Calculator_3-way'!B205="","",'True_Odds_Calculator_3-way'!B205)</f>
        <v>3.89</v>
      </c>
      <c r="C204" s="4">
        <f>IF('True_Odds_Calculator_3-way'!C205="","",'True_Odds_Calculator_3-way'!C205)</f>
        <v>6.85</v>
      </c>
      <c r="D204" s="9">
        <f t="shared" si="52"/>
        <v>0.62206695661684519</v>
      </c>
      <c r="E204" s="9">
        <f t="shared" si="53"/>
        <v>0.24181685890012278</v>
      </c>
      <c r="F204" s="9">
        <f t="shared" si="54"/>
        <v>0.13611618448303217</v>
      </c>
      <c r="G204" s="9">
        <f t="shared" si="55"/>
        <v>1.0848999893567102</v>
      </c>
      <c r="H204" s="9">
        <f t="shared" si="56"/>
        <v>1.6075439940397578</v>
      </c>
      <c r="I204" s="9">
        <f t="shared" si="57"/>
        <v>4.1353609692408932</v>
      </c>
      <c r="J204" s="9">
        <f t="shared" si="58"/>
        <v>7.3466649377367537</v>
      </c>
      <c r="K204" s="11">
        <f t="shared" si="59"/>
        <v>0.64102564102564097</v>
      </c>
      <c r="L204" s="11">
        <f t="shared" si="60"/>
        <v>0.25706940874035988</v>
      </c>
      <c r="M204" s="11">
        <f t="shared" si="61"/>
        <v>0.14598540145985403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-0.22775974330587512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0.22372688576505209</v>
      </c>
      <c r="Q204" s="11">
        <f>2*'OddsRatio_working_3-way'!K204*'OddsRatio_working_3-way'!L204*'OddsRatio_working_3-way'!M204</f>
        <v>4.8113308766677874E-2</v>
      </c>
      <c r="R204" s="11">
        <f t="shared" si="62"/>
        <v>0</v>
      </c>
      <c r="S204" s="11">
        <f t="shared" si="63"/>
        <v>-0.98229336983662208</v>
      </c>
      <c r="T204" s="11">
        <f t="shared" si="64"/>
        <v>-0.21124588598637037</v>
      </c>
      <c r="U204" s="11">
        <f>'OddsRatio_working_3-way'!S204-'OddsRatio_working_3-way'!R204^2/3</f>
        <v>-0.98229336983662208</v>
      </c>
      <c r="V204" s="11">
        <f>'OddsRatio_working_3-way'!S204*'OddsRatio_working_3-way'!R204/3-2*'OddsRatio_working_3-way'!R204^3/27-'OddsRatio_working_3-way'!T204</f>
        <v>0.21124588598637037</v>
      </c>
      <c r="W204" s="11">
        <f>'OddsRatio_working_3-way'!V204^2+4*'OddsRatio_working_3-way'!U204^3/27</f>
        <v>-9.5792232290613857E-2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0.18736131980532991</v>
      </c>
      <c r="Y204" s="11">
        <f>IF('OddsRatio_working_3-way'!W204&gt;=0,IF('OddsRatio_working_3-way'!V204+SQRT('OddsRatio_working_3-way'!W204)&gt;0,0,PI()),ACOS('OddsRatio_working_3-way'!V204/(2*'OddsRatio_working_3-way'!X204)))</f>
        <v>0.97189020411309068</v>
      </c>
      <c r="Z204" s="11">
        <f>'OddsRatio_working_3-way'!X204^(1/3)*COS('OddsRatio_working_3-way'!Y204/3)</f>
        <v>0.54244999467835509</v>
      </c>
      <c r="AA204" s="11">
        <f>'OddsRatio_working_3-way'!X204^(1/3)*COS(('OddsRatio_working_3-way'!Y204+2*PI())/3)</f>
        <v>-0.42897272288298655</v>
      </c>
      <c r="AB204" s="11">
        <f>'OddsRatio_working_3-way'!X204^(1/3)*COS(('OddsRatio_working_3-way'!Y204+4*PI())/3)</f>
        <v>-0.11347727179536871</v>
      </c>
      <c r="AC204" s="11">
        <f>'OddsRatio_working_3-way'!X204^(1/3)*SIN('OddsRatio_working_3-way'!Y204/3)</f>
        <v>0.18215138361353855</v>
      </c>
      <c r="AD204" s="11">
        <f>'OddsRatio_working_3-way'!X204^(1/3)*SIN(('OddsRatio_working_3-way'!Y204+2*PI())/3)</f>
        <v>0.37869978386741976</v>
      </c>
      <c r="AE204" s="11">
        <f>'OddsRatio_working_3-way'!X204^(1/3)*SIN(('OddsRatio_working_3-way'!Y204+4*PI())/3)</f>
        <v>-0.56085116748095842</v>
      </c>
      <c r="AF204" s="11">
        <f>-'OddsRatio_working_3-way'!U204/(3*'OddsRatio_working_3-way'!X204^(1/3))*COS(('OddsRatio_working_3-way'!Y204)/3)</f>
        <v>0.54244999467835509</v>
      </c>
      <c r="AG204" s="11">
        <f>-'OddsRatio_working_3-way'!U204/(3*'OddsRatio_working_3-way'!X204^(1/3))*COS(('OddsRatio_working_3-way'!Y204+2*PI())/3)</f>
        <v>-0.42897272288298655</v>
      </c>
      <c r="AH204" s="11">
        <f>-'OddsRatio_working_3-way'!U204/(3*'OddsRatio_working_3-way'!X204^(1/3))*COS(('OddsRatio_working_3-way'!Y204+4*PI())/3)</f>
        <v>-0.11347727179536871</v>
      </c>
      <c r="AI204" s="11">
        <f>'OddsRatio_working_3-way'!U204/(3*'OddsRatio_working_3-way'!X204^(1/3))*SIN(('OddsRatio_working_3-way'!Y204)/3)</f>
        <v>-0.18215138361353855</v>
      </c>
      <c r="AJ204" s="11">
        <f>'OddsRatio_working_3-way'!U204/(3*'OddsRatio_working_3-way'!X204^(1/3))*SIN(('OddsRatio_working_3-way'!Y204+2*PI())/3)</f>
        <v>-0.37869978386741976</v>
      </c>
      <c r="AK204" s="11">
        <f>'OddsRatio_working_3-way'!U204/(3*'OddsRatio_working_3-way'!X204^(1/3))*SIN(('OddsRatio_working_3-way'!Y204+4*PI())/3)</f>
        <v>0.56085116748095842</v>
      </c>
      <c r="AL204" s="11">
        <f>'OddsRatio_working_3-way'!Z204+'OddsRatio_working_3-way'!AF204</f>
        <v>1.0848999893567102</v>
      </c>
      <c r="AM204" s="11">
        <f>'OddsRatio_working_3-way'!AA204+'OddsRatio_working_3-way'!AG204</f>
        <v>-0.85794544576597309</v>
      </c>
      <c r="AN204" s="11">
        <f>'OddsRatio_working_3-way'!AB204+'OddsRatio_working_3-way'!AH204</f>
        <v>-0.22695454359073741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1.0848999893567102</v>
      </c>
      <c r="AS204" s="11">
        <f>IF(('OddsRatio_working_3-way'!X204=0),IF(Q204&gt;0,-Q204^(1/3),(-Q204)^(1/3)),'OddsRatio_working_3-way'!AM204-'OddsRatio_working_3-way'!R204/3)</f>
        <v>-0.85794544576597309</v>
      </c>
      <c r="AT204" s="11">
        <f>IF(('OddsRatio_working_3-way'!X204=0),IF(Q204&gt;0,-Q204^(1/3),(-Q204)^(1/3)),'OddsRatio_working_3-way'!AN204-'OddsRatio_working_3-way'!R204/3)</f>
        <v>-0.22695454359073741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2.0299999999999998</v>
      </c>
      <c r="B205" s="4">
        <f>IF('True_Odds_Calculator_3-way'!B206="","",'True_Odds_Calculator_3-way'!B206)</f>
        <v>3.24</v>
      </c>
      <c r="C205" s="4">
        <f>IF('True_Odds_Calculator_3-way'!C206="","",'True_Odds_Calculator_3-way'!C206)</f>
        <v>4.18</v>
      </c>
      <c r="D205" s="9">
        <f t="shared" si="52"/>
        <v>0.47679902367356752</v>
      </c>
      <c r="E205" s="9">
        <f t="shared" si="53"/>
        <v>0.29529848709582929</v>
      </c>
      <c r="F205" s="9">
        <f t="shared" si="54"/>
        <v>0.22790248923060327</v>
      </c>
      <c r="G205" s="9">
        <f t="shared" si="55"/>
        <v>1.0653589619890915</v>
      </c>
      <c r="H205" s="9">
        <f t="shared" si="56"/>
        <v>2.0973197308487639</v>
      </c>
      <c r="I205" s="9">
        <f t="shared" si="57"/>
        <v>3.3864040748555659</v>
      </c>
      <c r="J205" s="9">
        <f t="shared" si="58"/>
        <v>4.3878414991253099</v>
      </c>
      <c r="K205" s="11">
        <f t="shared" si="59"/>
        <v>0.49261083743842371</v>
      </c>
      <c r="L205" s="11">
        <f t="shared" si="60"/>
        <v>0.30864197530864196</v>
      </c>
      <c r="M205" s="11">
        <f t="shared" si="61"/>
        <v>0.23923444976076558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-0.26686709808306908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0.23460776636820202</v>
      </c>
      <c r="Q205" s="11">
        <f>2*'OddsRatio_working_3-way'!K205*'OddsRatio_working_3-way'!L205*'OddsRatio_working_3-way'!M205</f>
        <v>7.2746594222698302E-2</v>
      </c>
      <c r="R205" s="11">
        <f t="shared" si="62"/>
        <v>0</v>
      </c>
      <c r="S205" s="11">
        <f t="shared" si="63"/>
        <v>-0.87911836286080669</v>
      </c>
      <c r="T205" s="11">
        <f t="shared" si="64"/>
        <v>-0.27259484119714938</v>
      </c>
      <c r="U205" s="11">
        <f>'OddsRatio_working_3-way'!S205-'OddsRatio_working_3-way'!R205^2/3</f>
        <v>-0.87911836286080669</v>
      </c>
      <c r="V205" s="11">
        <f>'OddsRatio_working_3-way'!S205*'OddsRatio_working_3-way'!R205/3-2*'OddsRatio_working_3-way'!R205^3/27-'OddsRatio_working_3-way'!T205</f>
        <v>0.27259484119714938</v>
      </c>
      <c r="W205" s="11">
        <f>'OddsRatio_working_3-way'!V205^2+4*'OddsRatio_working_3-way'!U205^3/27</f>
        <v>-2.6347731359045071E-2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0.15863139569954632</v>
      </c>
      <c r="Y205" s="11">
        <f>IF('OddsRatio_working_3-way'!W205&gt;=0,IF('OddsRatio_working_3-way'!V205+SQRT('OddsRatio_working_3-way'!W205)&gt;0,0,PI()),ACOS('OddsRatio_working_3-way'!V205/(2*'OddsRatio_working_3-way'!X205)))</f>
        <v>0.53707598231393838</v>
      </c>
      <c r="Z205" s="11">
        <f>'OddsRatio_working_3-way'!X205^(1/3)*COS('OddsRatio_working_3-way'!Y205/3)</f>
        <v>0.53267948099454576</v>
      </c>
      <c r="AA205" s="11">
        <f>'OddsRatio_working_3-way'!X205^(1/3)*COS(('OddsRatio_working_3-way'!Y205+2*PI())/3)</f>
        <v>-0.3498203886184853</v>
      </c>
      <c r="AB205" s="11">
        <f>'OddsRatio_working_3-way'!X205^(1/3)*COS(('OddsRatio_working_3-way'!Y205+4*PI())/3)</f>
        <v>-0.18285909237606043</v>
      </c>
      <c r="AC205" s="11">
        <f>'OddsRatio_working_3-way'!X205^(1/3)*SIN('OddsRatio_working_3-way'!Y205/3)</f>
        <v>9.6395149329812801E-2</v>
      </c>
      <c r="AD205" s="11">
        <f>'OddsRatio_working_3-way'!X205^(1/3)*SIN(('OddsRatio_working_3-way'!Y205+2*PI())/3)</f>
        <v>0.41311638795108035</v>
      </c>
      <c r="AE205" s="11">
        <f>'OddsRatio_working_3-way'!X205^(1/3)*SIN(('OddsRatio_working_3-way'!Y205+4*PI())/3)</f>
        <v>-0.50951153728089316</v>
      </c>
      <c r="AF205" s="11">
        <f>-'OddsRatio_working_3-way'!U205/(3*'OddsRatio_working_3-way'!X205^(1/3))*COS(('OddsRatio_working_3-way'!Y205)/3)</f>
        <v>0.53267948099454576</v>
      </c>
      <c r="AG205" s="11">
        <f>-'OddsRatio_working_3-way'!U205/(3*'OddsRatio_working_3-way'!X205^(1/3))*COS(('OddsRatio_working_3-way'!Y205+2*PI())/3)</f>
        <v>-0.3498203886184853</v>
      </c>
      <c r="AH205" s="11">
        <f>-'OddsRatio_working_3-way'!U205/(3*'OddsRatio_working_3-way'!X205^(1/3))*COS(('OddsRatio_working_3-way'!Y205+4*PI())/3)</f>
        <v>-0.18285909237606043</v>
      </c>
      <c r="AI205" s="11">
        <f>'OddsRatio_working_3-way'!U205/(3*'OddsRatio_working_3-way'!X205^(1/3))*SIN(('OddsRatio_working_3-way'!Y205)/3)</f>
        <v>-9.6395149329812801E-2</v>
      </c>
      <c r="AJ205" s="11">
        <f>'OddsRatio_working_3-way'!U205/(3*'OddsRatio_working_3-way'!X205^(1/3))*SIN(('OddsRatio_working_3-way'!Y205+2*PI())/3)</f>
        <v>-0.41311638795108035</v>
      </c>
      <c r="AK205" s="11">
        <f>'OddsRatio_working_3-way'!U205/(3*'OddsRatio_working_3-way'!X205^(1/3))*SIN(('OddsRatio_working_3-way'!Y205+4*PI())/3)</f>
        <v>0.50951153728089316</v>
      </c>
      <c r="AL205" s="11">
        <f>'OddsRatio_working_3-way'!Z205+'OddsRatio_working_3-way'!AF205</f>
        <v>1.0653589619890915</v>
      </c>
      <c r="AM205" s="11">
        <f>'OddsRatio_working_3-way'!AA205+'OddsRatio_working_3-way'!AG205</f>
        <v>-0.6996407772369706</v>
      </c>
      <c r="AN205" s="11">
        <f>'OddsRatio_working_3-way'!AB205+'OddsRatio_working_3-way'!AH205</f>
        <v>-0.36571818475212087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1.0653589619890915</v>
      </c>
      <c r="AS205" s="11">
        <f>IF(('OddsRatio_working_3-way'!X205=0),IF(Q205&gt;0,-Q205^(1/3),(-Q205)^(1/3)),'OddsRatio_working_3-way'!AM205-'OddsRatio_working_3-way'!R205/3)</f>
        <v>-0.6996407772369706</v>
      </c>
      <c r="AT205" s="11">
        <f>IF(('OddsRatio_working_3-way'!X205=0),IF(Q205&gt;0,-Q205^(1/3),(-Q205)^(1/3)),'OddsRatio_working_3-way'!AN205-'OddsRatio_working_3-way'!R205/3)</f>
        <v>-0.36571818475212087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3.95</v>
      </c>
      <c r="B206" s="4">
        <f>IF('True_Odds_Calculator_3-way'!B207="","",'True_Odds_Calculator_3-way'!B207)</f>
        <v>3.42</v>
      </c>
      <c r="C206" s="4">
        <f>IF('True_Odds_Calculator_3-way'!C207="","",'True_Odds_Calculator_3-way'!C207)</f>
        <v>2.02</v>
      </c>
      <c r="D206" s="9">
        <f t="shared" si="52"/>
        <v>0.2413566940430758</v>
      </c>
      <c r="E206" s="9">
        <f t="shared" si="53"/>
        <v>0.27944461109542834</v>
      </c>
      <c r="F206" s="9">
        <f t="shared" si="54"/>
        <v>0.47919869486149602</v>
      </c>
      <c r="G206" s="9">
        <f t="shared" si="55"/>
        <v>1.0655068979043181</v>
      </c>
      <c r="H206" s="9">
        <f t="shared" si="56"/>
        <v>4.1432453488177394</v>
      </c>
      <c r="I206" s="9">
        <f t="shared" si="57"/>
        <v>3.5785266929284498</v>
      </c>
      <c r="J206" s="9">
        <f t="shared" si="58"/>
        <v>2.0868170358624045</v>
      </c>
      <c r="K206" s="11">
        <f t="shared" si="59"/>
        <v>0.25316455696202528</v>
      </c>
      <c r="L206" s="11">
        <f t="shared" si="60"/>
        <v>0.29239766081871343</v>
      </c>
      <c r="M206" s="11">
        <f t="shared" si="61"/>
        <v>0.49504950495049505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-0.26684740426074605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0.23416732079603692</v>
      </c>
      <c r="Q206" s="11">
        <f>2*'OddsRatio_working_3-way'!K206*'OddsRatio_working_3-way'!L206*'OddsRatio_working_3-way'!M206</f>
        <v>7.3291806195942708E-2</v>
      </c>
      <c r="R206" s="11">
        <f t="shared" si="62"/>
        <v>0</v>
      </c>
      <c r="S206" s="11">
        <f t="shared" si="63"/>
        <v>-0.87753269118264965</v>
      </c>
      <c r="T206" s="11">
        <f t="shared" si="64"/>
        <v>-0.27465811930599365</v>
      </c>
      <c r="U206" s="11">
        <f>'OddsRatio_working_3-way'!S206-'OddsRatio_working_3-way'!R206^2/3</f>
        <v>-0.87753269118264965</v>
      </c>
      <c r="V206" s="11">
        <f>'OddsRatio_working_3-way'!S206*'OddsRatio_working_3-way'!R206/3-2*'OddsRatio_working_3-way'!R206^3/27-'OddsRatio_working_3-way'!T206</f>
        <v>0.27465811930599365</v>
      </c>
      <c r="W206" s="11">
        <f>'OddsRatio_working_3-way'!V206^2+4*'OddsRatio_working_3-way'!U206^3/27</f>
        <v>-2.467491815608025E-2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0.15820240252346493</v>
      </c>
      <c r="Y206" s="11">
        <f>IF('OddsRatio_working_3-way'!W206&gt;=0,IF('OddsRatio_working_3-way'!V206+SQRT('OddsRatio_working_3-way'!W206)&gt;0,0,PI()),ACOS('OddsRatio_working_3-way'!V206/(2*'OddsRatio_working_3-way'!X206)))</f>
        <v>0.51951663074546883</v>
      </c>
      <c r="Z206" s="11">
        <f>'OddsRatio_working_3-way'!X206^(1/3)*COS('OddsRatio_working_3-way'!Y206/3)</f>
        <v>0.53275344895215904</v>
      </c>
      <c r="AA206" s="11">
        <f>'OddsRatio_working_3-way'!X206^(1/3)*COS(('OddsRatio_working_3-way'!Y206+2*PI())/3)</f>
        <v>-0.34708294956341001</v>
      </c>
      <c r="AB206" s="11">
        <f>'OddsRatio_working_3-way'!X206^(1/3)*COS(('OddsRatio_working_3-way'!Y206+4*PI())/3)</f>
        <v>-0.18567049938874919</v>
      </c>
      <c r="AC206" s="11">
        <f>'OddsRatio_working_3-way'!X206^(1/3)*SIN('OddsRatio_working_3-way'!Y206/3)</f>
        <v>9.3191521558897539E-2</v>
      </c>
      <c r="AD206" s="11">
        <f>'OddsRatio_working_3-way'!X206^(1/3)*SIN(('OddsRatio_working_3-way'!Y206+2*PI())/3)</f>
        <v>0.4147822599668971</v>
      </c>
      <c r="AE206" s="11">
        <f>'OddsRatio_working_3-way'!X206^(1/3)*SIN(('OddsRatio_working_3-way'!Y206+4*PI())/3)</f>
        <v>-0.50797378152579464</v>
      </c>
      <c r="AF206" s="11">
        <f>-'OddsRatio_working_3-way'!U206/(3*'OddsRatio_working_3-way'!X206^(1/3))*COS(('OddsRatio_working_3-way'!Y206)/3)</f>
        <v>0.53275344895215904</v>
      </c>
      <c r="AG206" s="11">
        <f>-'OddsRatio_working_3-way'!U206/(3*'OddsRatio_working_3-way'!X206^(1/3))*COS(('OddsRatio_working_3-way'!Y206+2*PI())/3)</f>
        <v>-0.34708294956341001</v>
      </c>
      <c r="AH206" s="11">
        <f>-'OddsRatio_working_3-way'!U206/(3*'OddsRatio_working_3-way'!X206^(1/3))*COS(('OddsRatio_working_3-way'!Y206+4*PI())/3)</f>
        <v>-0.18567049938874919</v>
      </c>
      <c r="AI206" s="11">
        <f>'OddsRatio_working_3-way'!U206/(3*'OddsRatio_working_3-way'!X206^(1/3))*SIN(('OddsRatio_working_3-way'!Y206)/3)</f>
        <v>-9.3191521558897539E-2</v>
      </c>
      <c r="AJ206" s="11">
        <f>'OddsRatio_working_3-way'!U206/(3*'OddsRatio_working_3-way'!X206^(1/3))*SIN(('OddsRatio_working_3-way'!Y206+2*PI())/3)</f>
        <v>-0.4147822599668971</v>
      </c>
      <c r="AK206" s="11">
        <f>'OddsRatio_working_3-way'!U206/(3*'OddsRatio_working_3-way'!X206^(1/3))*SIN(('OddsRatio_working_3-way'!Y206+4*PI())/3)</f>
        <v>0.50797378152579464</v>
      </c>
      <c r="AL206" s="11">
        <f>'OddsRatio_working_3-way'!Z206+'OddsRatio_working_3-way'!AF206</f>
        <v>1.0655068979043181</v>
      </c>
      <c r="AM206" s="11">
        <f>'OddsRatio_working_3-way'!AA206+'OddsRatio_working_3-way'!AG206</f>
        <v>-0.69416589912682003</v>
      </c>
      <c r="AN206" s="11">
        <f>'OddsRatio_working_3-way'!AB206+'OddsRatio_working_3-way'!AH206</f>
        <v>-0.37134099877749838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1.0655068979043181</v>
      </c>
      <c r="AS206" s="11">
        <f>IF(('OddsRatio_working_3-way'!X206=0),IF(Q206&gt;0,-Q206^(1/3),(-Q206)^(1/3)),'OddsRatio_working_3-way'!AM206-'OddsRatio_working_3-way'!R206/3)</f>
        <v>-0.69416589912682003</v>
      </c>
      <c r="AT206" s="11">
        <f>IF(('OddsRatio_working_3-way'!X206=0),IF(Q206&gt;0,-Q206^(1/3),(-Q206)^(1/3)),'OddsRatio_working_3-way'!AN206-'OddsRatio_working_3-way'!R206/3)</f>
        <v>-0.37134099877749838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1.72</v>
      </c>
      <c r="B207" s="4">
        <f>IF('True_Odds_Calculator_3-way'!B208="","",'True_Odds_Calculator_3-way'!B208)</f>
        <v>3.76</v>
      </c>
      <c r="C207" s="4">
        <f>IF('True_Odds_Calculator_3-way'!C208="","",'True_Odds_Calculator_3-way'!C208)</f>
        <v>5.14</v>
      </c>
      <c r="D207" s="9">
        <f t="shared" si="52"/>
        <v>0.564014768888495</v>
      </c>
      <c r="E207" s="9">
        <f t="shared" si="53"/>
        <v>0.25232269342889047</v>
      </c>
      <c r="F207" s="9">
        <f t="shared" si="54"/>
        <v>0.18366253768261442</v>
      </c>
      <c r="G207" s="9">
        <f t="shared" si="55"/>
        <v>1.0736155799674405</v>
      </c>
      <c r="H207" s="9">
        <f t="shared" si="56"/>
        <v>1.7730032175765573</v>
      </c>
      <c r="I207" s="9">
        <f t="shared" si="57"/>
        <v>3.9631790007101357</v>
      </c>
      <c r="J207" s="9">
        <f t="shared" si="58"/>
        <v>5.4447685010652034</v>
      </c>
      <c r="K207" s="11">
        <f t="shared" si="59"/>
        <v>0.58139534883720934</v>
      </c>
      <c r="L207" s="11">
        <f t="shared" si="60"/>
        <v>0.26595744680851063</v>
      </c>
      <c r="M207" s="11">
        <f t="shared" si="61"/>
        <v>0.19455252918287938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-0.24749276564939715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0.2292321673016979</v>
      </c>
      <c r="Q207" s="11">
        <f>2*'OddsRatio_working_3-way'!K207*'OddsRatio_working_3-way'!L207*'OddsRatio_working_3-way'!M207</f>
        <v>6.0165923176298673E-2</v>
      </c>
      <c r="R207" s="11">
        <f t="shared" si="62"/>
        <v>0</v>
      </c>
      <c r="S207" s="11">
        <f t="shared" si="63"/>
        <v>-0.92621764801979078</v>
      </c>
      <c r="T207" s="11">
        <f t="shared" si="64"/>
        <v>-0.24310174488708425</v>
      </c>
      <c r="U207" s="11">
        <f>'OddsRatio_working_3-way'!S207-'OddsRatio_working_3-way'!R207^2/3</f>
        <v>-0.92621764801979078</v>
      </c>
      <c r="V207" s="11">
        <f>'OddsRatio_working_3-way'!S207*'OddsRatio_working_3-way'!R207/3-2*'OddsRatio_working_3-way'!R207^3/27-'OddsRatio_working_3-way'!T207</f>
        <v>0.24310174488708425</v>
      </c>
      <c r="W207" s="11">
        <f>'OddsRatio_working_3-way'!V207^2+4*'OddsRatio_working_3-way'!U207^3/27</f>
        <v>-5.8617510738967517E-2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0.17154880435761752</v>
      </c>
      <c r="Y207" s="11">
        <f>IF('OddsRatio_working_3-way'!W207&gt;=0,IF('OddsRatio_working_3-way'!V207+SQRT('OddsRatio_working_3-way'!W207)&gt;0,0,PI()),ACOS('OddsRatio_working_3-way'!V207/(2*'OddsRatio_working_3-way'!X207)))</f>
        <v>0.78335532685671982</v>
      </c>
      <c r="Z207" s="11">
        <f>'OddsRatio_working_3-way'!X207^(1/3)*COS('OddsRatio_working_3-way'!Y207/3)</f>
        <v>0.53680778998372036</v>
      </c>
      <c r="AA207" s="11">
        <f>'OddsRatio_working_3-way'!X207^(1/3)*COS(('OddsRatio_working_3-way'!Y207+2*PI())/3)</f>
        <v>-0.39263134551928275</v>
      </c>
      <c r="AB207" s="11">
        <f>'OddsRatio_working_3-way'!X207^(1/3)*COS(('OddsRatio_working_3-way'!Y207+4*PI())/3)</f>
        <v>-0.14417644446443781</v>
      </c>
      <c r="AC207" s="11">
        <f>'OddsRatio_working_3-way'!X207^(1/3)*SIN('OddsRatio_working_3-way'!Y207/3)</f>
        <v>0.1434455040054968</v>
      </c>
      <c r="AD207" s="11">
        <f>'OddsRatio_working_3-way'!X207^(1/3)*SIN(('OddsRatio_working_3-way'!Y207+2*PI())/3)</f>
        <v>0.39316643107253529</v>
      </c>
      <c r="AE207" s="11">
        <f>'OddsRatio_working_3-way'!X207^(1/3)*SIN(('OddsRatio_working_3-way'!Y207+4*PI())/3)</f>
        <v>-0.53661193507803184</v>
      </c>
      <c r="AF207" s="11">
        <f>-'OddsRatio_working_3-way'!U207/(3*'OddsRatio_working_3-way'!X207^(1/3))*COS(('OddsRatio_working_3-way'!Y207)/3)</f>
        <v>0.53680778998372014</v>
      </c>
      <c r="AG207" s="11">
        <f>-'OddsRatio_working_3-way'!U207/(3*'OddsRatio_working_3-way'!X207^(1/3))*COS(('OddsRatio_working_3-way'!Y207+2*PI())/3)</f>
        <v>-0.39263134551928258</v>
      </c>
      <c r="AH207" s="11">
        <f>-'OddsRatio_working_3-way'!U207/(3*'OddsRatio_working_3-way'!X207^(1/3))*COS(('OddsRatio_working_3-way'!Y207+4*PI())/3)</f>
        <v>-0.14417644446443775</v>
      </c>
      <c r="AI207" s="11">
        <f>'OddsRatio_working_3-way'!U207/(3*'OddsRatio_working_3-way'!X207^(1/3))*SIN(('OddsRatio_working_3-way'!Y207)/3)</f>
        <v>-0.14344550400549674</v>
      </c>
      <c r="AJ207" s="11">
        <f>'OddsRatio_working_3-way'!U207/(3*'OddsRatio_working_3-way'!X207^(1/3))*SIN(('OddsRatio_working_3-way'!Y207+2*PI())/3)</f>
        <v>-0.39316643107253513</v>
      </c>
      <c r="AK207" s="11">
        <f>'OddsRatio_working_3-way'!U207/(3*'OddsRatio_working_3-way'!X207^(1/3))*SIN(('OddsRatio_working_3-way'!Y207+4*PI())/3)</f>
        <v>0.53661193507803162</v>
      </c>
      <c r="AL207" s="11">
        <f>'OddsRatio_working_3-way'!Z207+'OddsRatio_working_3-way'!AF207</f>
        <v>1.0736155799674405</v>
      </c>
      <c r="AM207" s="11">
        <f>'OddsRatio_working_3-way'!AA207+'OddsRatio_working_3-way'!AG207</f>
        <v>-0.78526269103856539</v>
      </c>
      <c r="AN207" s="11">
        <f>'OddsRatio_working_3-way'!AB207+'OddsRatio_working_3-way'!AH207</f>
        <v>-0.28835288892887556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1.0736155799674405</v>
      </c>
      <c r="AS207" s="11">
        <f>IF(('OddsRatio_working_3-way'!X207=0),IF(Q207&gt;0,-Q207^(1/3),(-Q207)^(1/3)),'OddsRatio_working_3-way'!AM207-'OddsRatio_working_3-way'!R207/3)</f>
        <v>-0.78526269103856539</v>
      </c>
      <c r="AT207" s="11">
        <f>IF(('OddsRatio_working_3-way'!X207=0),IF(Q207&gt;0,-Q207^(1/3),(-Q207)^(1/3)),'OddsRatio_working_3-way'!AN207-'OddsRatio_working_3-way'!R207/3)</f>
        <v>-0.28835288892887556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2.58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2.86</v>
      </c>
      <c r="D208" s="9">
        <f t="shared" si="52"/>
        <v>0.37373566034411149</v>
      </c>
      <c r="E208" s="9">
        <f t="shared" si="53"/>
        <v>0.28986362603184596</v>
      </c>
      <c r="F208" s="9">
        <f t="shared" si="54"/>
        <v>0.33640071362404284</v>
      </c>
      <c r="G208" s="9">
        <f t="shared" si="55"/>
        <v>1.0605619888139501</v>
      </c>
      <c r="H208" s="9">
        <f t="shared" si="56"/>
        <v>2.6756879423260416</v>
      </c>
      <c r="I208" s="9">
        <f t="shared" si="57"/>
        <v>3.4498981941602245</v>
      </c>
      <c r="J208" s="9">
        <f t="shared" si="58"/>
        <v>2.9726452991939469</v>
      </c>
      <c r="K208" s="11">
        <f t="shared" si="59"/>
        <v>0.38759689922480617</v>
      </c>
      <c r="L208" s="11">
        <f t="shared" si="60"/>
        <v>0.30211480362537763</v>
      </c>
      <c r="M208" s="11">
        <f t="shared" si="61"/>
        <v>0.34965034965034969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-0.27795102389355197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0.23542583087303104</v>
      </c>
      <c r="Q208" s="11">
        <f>2*'OddsRatio_working_3-way'!K208*'OddsRatio_working_3-way'!L208*'OddsRatio_working_3-way'!M208</f>
        <v>8.188724552105428E-2</v>
      </c>
      <c r="R208" s="11">
        <f t="shared" si="62"/>
        <v>0</v>
      </c>
      <c r="S208" s="11">
        <f t="shared" si="63"/>
        <v>-0.84700472613906619</v>
      </c>
      <c r="T208" s="11">
        <f t="shared" si="64"/>
        <v>-0.29461033952663174</v>
      </c>
      <c r="U208" s="11">
        <f>'OddsRatio_working_3-way'!S208-'OddsRatio_working_3-way'!R208^2/3</f>
        <v>-0.84700472613906619</v>
      </c>
      <c r="V208" s="11">
        <f>'OddsRatio_working_3-way'!S208*'OddsRatio_working_3-way'!R208/3-2*'OddsRatio_working_3-way'!R208^3/27-'OddsRatio_working_3-way'!T208</f>
        <v>0.29461033952663174</v>
      </c>
      <c r="W208" s="11">
        <f>'OddsRatio_working_3-way'!V208^2+4*'OddsRatio_working_3-way'!U208^3/27</f>
        <v>-3.2277989226488224E-3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0.15001920800238053</v>
      </c>
      <c r="Y208" s="11">
        <f>IF('OddsRatio_working_3-way'!W208&gt;=0,IF('OddsRatio_working_3-way'!V208+SQRT('OddsRatio_working_3-way'!W208)&gt;0,0,PI()),ACOS('OddsRatio_working_3-way'!V208/(2*'OddsRatio_working_3-way'!X208)))</f>
        <v>0.19050504105551136</v>
      </c>
      <c r="Z208" s="11">
        <f>'OddsRatio_working_3-way'!X208^(1/3)*COS('OddsRatio_working_3-way'!Y208/3)</f>
        <v>0.53028099440697518</v>
      </c>
      <c r="AA208" s="11">
        <f>'OddsRatio_working_3-way'!X208^(1/3)*COS(('OddsRatio_working_3-way'!Y208+2*PI())/3)</f>
        <v>-0.29434206844252814</v>
      </c>
      <c r="AB208" s="11">
        <f>'OddsRatio_working_3-way'!X208^(1/3)*COS(('OddsRatio_working_3-way'!Y208+4*PI())/3)</f>
        <v>-0.23593892596444696</v>
      </c>
      <c r="AC208" s="11">
        <f>'OddsRatio_working_3-way'!X208^(1/3)*SIN('OddsRatio_working_3-way'!Y208/3)</f>
        <v>3.3719070031240313E-2</v>
      </c>
      <c r="AD208" s="11">
        <f>'OddsRatio_working_3-way'!X208^(1/3)*SIN(('OddsRatio_working_3-way'!Y208+2*PI())/3)</f>
        <v>0.44237727728489423</v>
      </c>
      <c r="AE208" s="11">
        <f>'OddsRatio_working_3-way'!X208^(1/3)*SIN(('OddsRatio_working_3-way'!Y208+4*PI())/3)</f>
        <v>-0.47609634731613448</v>
      </c>
      <c r="AF208" s="11">
        <f>-'OddsRatio_working_3-way'!U208/(3*'OddsRatio_working_3-way'!X208^(1/3))*COS(('OddsRatio_working_3-way'!Y208)/3)</f>
        <v>0.53028099440697507</v>
      </c>
      <c r="AG208" s="11">
        <f>-'OddsRatio_working_3-way'!U208/(3*'OddsRatio_working_3-way'!X208^(1/3))*COS(('OddsRatio_working_3-way'!Y208+2*PI())/3)</f>
        <v>-0.29434206844252803</v>
      </c>
      <c r="AH208" s="11">
        <f>-'OddsRatio_working_3-way'!U208/(3*'OddsRatio_working_3-way'!X208^(1/3))*COS(('OddsRatio_working_3-way'!Y208+4*PI())/3)</f>
        <v>-0.23593892596444691</v>
      </c>
      <c r="AI208" s="11">
        <f>'OddsRatio_working_3-way'!U208/(3*'OddsRatio_working_3-way'!X208^(1/3))*SIN(('OddsRatio_working_3-way'!Y208)/3)</f>
        <v>-3.3719070031240306E-2</v>
      </c>
      <c r="AJ208" s="11">
        <f>'OddsRatio_working_3-way'!U208/(3*'OddsRatio_working_3-way'!X208^(1/3))*SIN(('OddsRatio_working_3-way'!Y208+2*PI())/3)</f>
        <v>-0.44237727728489412</v>
      </c>
      <c r="AK208" s="11">
        <f>'OddsRatio_working_3-way'!U208/(3*'OddsRatio_working_3-way'!X208^(1/3))*SIN(('OddsRatio_working_3-way'!Y208+4*PI())/3)</f>
        <v>0.47609634731613437</v>
      </c>
      <c r="AL208" s="11">
        <f>'OddsRatio_working_3-way'!Z208+'OddsRatio_working_3-way'!AF208</f>
        <v>1.0605619888139501</v>
      </c>
      <c r="AM208" s="11">
        <f>'OddsRatio_working_3-way'!AA208+'OddsRatio_working_3-way'!AG208</f>
        <v>-0.58868413688505616</v>
      </c>
      <c r="AN208" s="11">
        <f>'OddsRatio_working_3-way'!AB208+'OddsRatio_working_3-way'!AH208</f>
        <v>-0.47187785192889387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1.0605619888139501</v>
      </c>
      <c r="AS208" s="11">
        <f>IF(('OddsRatio_working_3-way'!X208=0),IF(Q208&gt;0,-Q208^(1/3),(-Q208)^(1/3)),'OddsRatio_working_3-way'!AM208-'OddsRatio_working_3-way'!R208/3)</f>
        <v>-0.58868413688505616</v>
      </c>
      <c r="AT208" s="11">
        <f>IF(('OddsRatio_working_3-way'!X208=0),IF(Q208&gt;0,-Q208^(1/3),(-Q208)^(1/3)),'OddsRatio_working_3-way'!AN208-'OddsRatio_working_3-way'!R208/3)</f>
        <v>-0.47187785192889387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2.97</v>
      </c>
      <c r="B209" s="4">
        <f>IF('True_Odds_Calculator_3-way'!B210="","",'True_Odds_Calculator_3-way'!B210)</f>
        <v>3.12</v>
      </c>
      <c r="C209" s="4">
        <f>IF('True_Odds_Calculator_3-way'!C210="","",'True_Odds_Calculator_3-way'!C210)</f>
        <v>2.62</v>
      </c>
      <c r="D209" s="9">
        <f t="shared" si="52"/>
        <v>0.32388017826304605</v>
      </c>
      <c r="E209" s="9">
        <f t="shared" si="53"/>
        <v>0.30802279376473657</v>
      </c>
      <c r="F209" s="9">
        <f t="shared" si="54"/>
        <v>0.36809702797221733</v>
      </c>
      <c r="G209" s="9">
        <f t="shared" si="55"/>
        <v>1.0596759368824715</v>
      </c>
      <c r="H209" s="9">
        <f t="shared" si="56"/>
        <v>3.0875615956584697</v>
      </c>
      <c r="I209" s="9">
        <f t="shared" si="57"/>
        <v>3.2465129861908393</v>
      </c>
      <c r="J209" s="9">
        <f t="shared" si="58"/>
        <v>2.716675017749604</v>
      </c>
      <c r="K209" s="11">
        <f t="shared" si="59"/>
        <v>0.33670033670033667</v>
      </c>
      <c r="L209" s="11">
        <f t="shared" si="60"/>
        <v>0.32051282051282048</v>
      </c>
      <c r="M209" s="11">
        <f t="shared" si="61"/>
        <v>0.38167938931297707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-0.27867933593124439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0.2351926652181105</v>
      </c>
      <c r="Q209" s="11">
        <f>2*'OddsRatio_working_3-way'!K209*'OddsRatio_working_3-way'!L209*'OddsRatio_working_3-way'!M209</f>
        <v>8.237921723926811E-2</v>
      </c>
      <c r="R209" s="11">
        <f t="shared" si="62"/>
        <v>0</v>
      </c>
      <c r="S209" s="11">
        <f t="shared" si="63"/>
        <v>-0.84395444833461608</v>
      </c>
      <c r="T209" s="11">
        <f t="shared" si="64"/>
        <v>-0.29560576123804411</v>
      </c>
      <c r="U209" s="11">
        <f>'OddsRatio_working_3-way'!S209-'OddsRatio_working_3-way'!R209^2/3</f>
        <v>-0.84395444833461608</v>
      </c>
      <c r="V209" s="11">
        <f>'OddsRatio_working_3-way'!S209*'OddsRatio_working_3-way'!R209/3-2*'OddsRatio_working_3-way'!R209^3/27-'OddsRatio_working_3-way'!T209</f>
        <v>0.29560576123804411</v>
      </c>
      <c r="W209" s="11">
        <f>'OddsRatio_working_3-way'!V209^2+4*'OddsRatio_working_3-way'!U209^3/27</f>
        <v>-1.671196142187692E-3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0.14920955249188239</v>
      </c>
      <c r="Y209" s="11">
        <f>IF('OddsRatio_working_3-way'!W209&gt;=0,IF('OddsRatio_working_3-way'!V209+SQRT('OddsRatio_working_3-way'!W209)&gt;0,0,PI()),ACOS('OddsRatio_working_3-way'!V209/(2*'OddsRatio_working_3-way'!X209)))</f>
        <v>0.13742155840476844</v>
      </c>
      <c r="Z209" s="11">
        <f>'OddsRatio_working_3-way'!X209^(1/3)*COS('OddsRatio_working_3-way'!Y209/3)</f>
        <v>0.52983796844123576</v>
      </c>
      <c r="AA209" s="11">
        <f>'OddsRatio_working_3-way'!X209^(1/3)*COS(('OddsRatio_working_3-way'!Y209+2*PI())/3)</f>
        <v>-0.28595246900564814</v>
      </c>
      <c r="AB209" s="11">
        <f>'OddsRatio_working_3-way'!X209^(1/3)*COS(('OddsRatio_working_3-way'!Y209+4*PI())/3)</f>
        <v>-0.24388549943558793</v>
      </c>
      <c r="AC209" s="11">
        <f>'OddsRatio_working_3-way'!X209^(1/3)*SIN('OddsRatio_working_3-way'!Y209/3)</f>
        <v>2.4287376205266279E-2</v>
      </c>
      <c r="AD209" s="11">
        <f>'OddsRatio_working_3-way'!X209^(1/3)*SIN(('OddsRatio_working_3-way'!Y209+2*PI())/3)</f>
        <v>0.44670945245701471</v>
      </c>
      <c r="AE209" s="11">
        <f>'OddsRatio_working_3-way'!X209^(1/3)*SIN(('OddsRatio_working_3-way'!Y209+4*PI())/3)</f>
        <v>-0.47099682866228082</v>
      </c>
      <c r="AF209" s="11">
        <f>-'OddsRatio_working_3-way'!U209/(3*'OddsRatio_working_3-way'!X209^(1/3))*COS(('OddsRatio_working_3-way'!Y209)/3)</f>
        <v>0.52983796844123576</v>
      </c>
      <c r="AG209" s="11">
        <f>-'OddsRatio_working_3-way'!U209/(3*'OddsRatio_working_3-way'!X209^(1/3))*COS(('OddsRatio_working_3-way'!Y209+2*PI())/3)</f>
        <v>-0.28595246900564814</v>
      </c>
      <c r="AH209" s="11">
        <f>-'OddsRatio_working_3-way'!U209/(3*'OddsRatio_working_3-way'!X209^(1/3))*COS(('OddsRatio_working_3-way'!Y209+4*PI())/3)</f>
        <v>-0.24388549943558793</v>
      </c>
      <c r="AI209" s="11">
        <f>'OddsRatio_working_3-way'!U209/(3*'OddsRatio_working_3-way'!X209^(1/3))*SIN(('OddsRatio_working_3-way'!Y209)/3)</f>
        <v>-2.4287376205266279E-2</v>
      </c>
      <c r="AJ209" s="11">
        <f>'OddsRatio_working_3-way'!U209/(3*'OddsRatio_working_3-way'!X209^(1/3))*SIN(('OddsRatio_working_3-way'!Y209+2*PI())/3)</f>
        <v>-0.44670945245701471</v>
      </c>
      <c r="AK209" s="11">
        <f>'OddsRatio_working_3-way'!U209/(3*'OddsRatio_working_3-way'!X209^(1/3))*SIN(('OddsRatio_working_3-way'!Y209+4*PI())/3)</f>
        <v>0.47099682866228082</v>
      </c>
      <c r="AL209" s="11">
        <f>'OddsRatio_working_3-way'!Z209+'OddsRatio_working_3-way'!AF209</f>
        <v>1.0596759368824715</v>
      </c>
      <c r="AM209" s="11">
        <f>'OddsRatio_working_3-way'!AA209+'OddsRatio_working_3-way'!AG209</f>
        <v>-0.57190493801129627</v>
      </c>
      <c r="AN209" s="11">
        <f>'OddsRatio_working_3-way'!AB209+'OddsRatio_working_3-way'!AH209</f>
        <v>-0.48777099887117586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1.0596759368824715</v>
      </c>
      <c r="AS209" s="11">
        <f>IF(('OddsRatio_working_3-way'!X209=0),IF(Q209&gt;0,-Q209^(1/3),(-Q209)^(1/3)),'OddsRatio_working_3-way'!AM209-'OddsRatio_working_3-way'!R209/3)</f>
        <v>-0.57190493801129627</v>
      </c>
      <c r="AT209" s="11">
        <f>IF(('OddsRatio_working_3-way'!X209=0),IF(Q209&gt;0,-Q209^(1/3),(-Q209)^(1/3)),'OddsRatio_working_3-way'!AN209-'OddsRatio_working_3-way'!R209/3)</f>
        <v>-0.48777099887117586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2.61</v>
      </c>
      <c r="B210" s="4">
        <f>IF('True_Odds_Calculator_3-way'!B211="","",'True_Odds_Calculator_3-way'!B211)</f>
        <v>3.27</v>
      </c>
      <c r="C210" s="4">
        <f>IF('True_Odds_Calculator_3-way'!C211="","",'True_Odds_Calculator_3-way'!C211)</f>
        <v>2.86</v>
      </c>
      <c r="D210" s="9">
        <f t="shared" si="52"/>
        <v>0.36961867634356371</v>
      </c>
      <c r="E210" s="9">
        <f t="shared" si="53"/>
        <v>0.29371712314319443</v>
      </c>
      <c r="F210" s="9">
        <f t="shared" si="54"/>
        <v>0.33666420051324186</v>
      </c>
      <c r="G210" s="9">
        <f t="shared" si="55"/>
        <v>1.0593111762938121</v>
      </c>
      <c r="H210" s="9">
        <f t="shared" si="56"/>
        <v>2.7054909938330374</v>
      </c>
      <c r="I210" s="9">
        <f t="shared" si="57"/>
        <v>3.404636370186954</v>
      </c>
      <c r="J210" s="9">
        <f t="shared" si="58"/>
        <v>2.9703187879064896</v>
      </c>
      <c r="K210" s="11">
        <f t="shared" si="59"/>
        <v>0.38314176245210729</v>
      </c>
      <c r="L210" s="11">
        <f t="shared" si="60"/>
        <v>0.3058103975535168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-0.2784904996230525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0.23515683117075081</v>
      </c>
      <c r="Q210" s="11">
        <f>2*'OddsRatio_working_3-way'!K210*'OddsRatio_working_3-way'!L210*'OddsRatio_working_3-way'!M210</f>
        <v>8.1936178108275554E-2</v>
      </c>
      <c r="R210" s="11">
        <f t="shared" si="62"/>
        <v>0</v>
      </c>
      <c r="S210" s="11">
        <f t="shared" si="63"/>
        <v>-0.84439803687754</v>
      </c>
      <c r="T210" s="11">
        <f t="shared" si="64"/>
        <v>-0.29421534385977005</v>
      </c>
      <c r="U210" s="11">
        <f>'OddsRatio_working_3-way'!S210-'OddsRatio_working_3-way'!R210^2/3</f>
        <v>-0.84439803687754</v>
      </c>
      <c r="V210" s="11">
        <f>'OddsRatio_working_3-way'!S210*'OddsRatio_working_3-way'!R210/3-2*'OddsRatio_working_3-way'!R210^3/27-'OddsRatio_working_3-way'!T210</f>
        <v>0.29421534385977005</v>
      </c>
      <c r="W210" s="11">
        <f>'OddsRatio_working_3-way'!V210^2+4*'OddsRatio_working_3-way'!U210^3/27</f>
        <v>-2.6317896905020677E-3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0.14932720637330693</v>
      </c>
      <c r="Y210" s="11">
        <f>IF('OddsRatio_working_3-way'!W210&gt;=0,IF('OddsRatio_working_3-way'!V210+SQRT('OddsRatio_working_3-way'!W210)&gt;0,0,PI()),ACOS('OddsRatio_working_3-way'!V210/(2*'OddsRatio_working_3-way'!X210)))</f>
        <v>0.17262984250464641</v>
      </c>
      <c r="Z210" s="11">
        <f>'OddsRatio_working_3-way'!X210^(1/3)*COS('OddsRatio_working_3-way'!Y210/3)</f>
        <v>0.52965558814690616</v>
      </c>
      <c r="AA210" s="11">
        <f>'OddsRatio_working_3-way'!X210^(1/3)*COS(('OddsRatio_working_3-way'!Y210+2*PI())/3)</f>
        <v>-0.29125179221815528</v>
      </c>
      <c r="AB210" s="11">
        <f>'OddsRatio_working_3-way'!X210^(1/3)*COS(('OddsRatio_working_3-way'!Y210+4*PI())/3)</f>
        <v>-0.23840379592875097</v>
      </c>
      <c r="AC210" s="11">
        <f>'OddsRatio_working_3-way'!X210^(1/3)*SIN('OddsRatio_working_3-way'!Y210/3)</f>
        <v>3.0511804883819993E-2</v>
      </c>
      <c r="AD210" s="11">
        <f>'OddsRatio_working_3-way'!X210^(1/3)*SIN(('OddsRatio_working_3-way'!Y210+2*PI())/3)</f>
        <v>0.44343929214969868</v>
      </c>
      <c r="AE210" s="11">
        <f>'OddsRatio_working_3-way'!X210^(1/3)*SIN(('OddsRatio_working_3-way'!Y210+4*PI())/3)</f>
        <v>-0.47395109703351868</v>
      </c>
      <c r="AF210" s="11">
        <f>-'OddsRatio_working_3-way'!U210/(3*'OddsRatio_working_3-way'!X210^(1/3))*COS(('OddsRatio_working_3-way'!Y210)/3)</f>
        <v>0.52965558814690605</v>
      </c>
      <c r="AG210" s="11">
        <f>-'OddsRatio_working_3-way'!U210/(3*'OddsRatio_working_3-way'!X210^(1/3))*COS(('OddsRatio_working_3-way'!Y210+2*PI())/3)</f>
        <v>-0.29125179221815523</v>
      </c>
      <c r="AH210" s="11">
        <f>-'OddsRatio_working_3-way'!U210/(3*'OddsRatio_working_3-way'!X210^(1/3))*COS(('OddsRatio_working_3-way'!Y210+4*PI())/3)</f>
        <v>-0.23840379592875091</v>
      </c>
      <c r="AI210" s="11">
        <f>'OddsRatio_working_3-way'!U210/(3*'OddsRatio_working_3-way'!X210^(1/3))*SIN(('OddsRatio_working_3-way'!Y210)/3)</f>
        <v>-3.0511804883819986E-2</v>
      </c>
      <c r="AJ210" s="11">
        <f>'OddsRatio_working_3-way'!U210/(3*'OddsRatio_working_3-way'!X210^(1/3))*SIN(('OddsRatio_working_3-way'!Y210+2*PI())/3)</f>
        <v>-0.44343929214969863</v>
      </c>
      <c r="AK210" s="11">
        <f>'OddsRatio_working_3-way'!U210/(3*'OddsRatio_working_3-way'!X210^(1/3))*SIN(('OddsRatio_working_3-way'!Y210+4*PI())/3)</f>
        <v>0.47395109703351856</v>
      </c>
      <c r="AL210" s="11">
        <f>'OddsRatio_working_3-way'!Z210+'OddsRatio_working_3-way'!AF210</f>
        <v>1.0593111762938121</v>
      </c>
      <c r="AM210" s="11">
        <f>'OddsRatio_working_3-way'!AA210+'OddsRatio_working_3-way'!AG210</f>
        <v>-0.58250358443631045</v>
      </c>
      <c r="AN210" s="11">
        <f>'OddsRatio_working_3-way'!AB210+'OddsRatio_working_3-way'!AH210</f>
        <v>-0.47680759185750188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1.0593111762938121</v>
      </c>
      <c r="AS210" s="11">
        <f>IF(('OddsRatio_working_3-way'!X210=0),IF(Q210&gt;0,-Q210^(1/3),(-Q210)^(1/3)),'OddsRatio_working_3-way'!AM210-'OddsRatio_working_3-way'!R210/3)</f>
        <v>-0.58250358443631045</v>
      </c>
      <c r="AT210" s="11">
        <f>IF(('OddsRatio_working_3-way'!X210=0),IF(Q210&gt;0,-Q210^(1/3),(-Q210)^(1/3)),'OddsRatio_working_3-way'!AN210-'OddsRatio_working_3-way'!R210/3)</f>
        <v>-0.47680759185750188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2.42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3.06</v>
      </c>
      <c r="D211" s="9">
        <f t="shared" si="52"/>
        <v>0.3992677361093942</v>
      </c>
      <c r="E211" s="9">
        <f t="shared" si="53"/>
        <v>0.28653440535529512</v>
      </c>
      <c r="F211" s="9">
        <f t="shared" si="54"/>
        <v>0.31419785853531074</v>
      </c>
      <c r="G211" s="9">
        <f t="shared" si="55"/>
        <v>1.0595669316688703</v>
      </c>
      <c r="H211" s="9">
        <f t="shared" si="56"/>
        <v>2.5045850429697953</v>
      </c>
      <c r="I211" s="9">
        <f t="shared" si="57"/>
        <v>3.4899822894218455</v>
      </c>
      <c r="J211" s="9">
        <f t="shared" si="58"/>
        <v>3.1827078792378729</v>
      </c>
      <c r="K211" s="11">
        <f t="shared" si="59"/>
        <v>0.41322314049586778</v>
      </c>
      <c r="L211" s="11">
        <f t="shared" si="60"/>
        <v>0.29850746268656714</v>
      </c>
      <c r="M211" s="11">
        <f t="shared" si="61"/>
        <v>0.32679738562091504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-0.27710338277821722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0.23501033158627538</v>
      </c>
      <c r="Q211" s="11">
        <f>2*'OddsRatio_working_3-way'!K211*'OddsRatio_working_3-way'!L211*'OddsRatio_working_3-way'!M211</f>
        <v>8.0621039995291729E-2</v>
      </c>
      <c r="R211" s="11">
        <f t="shared" si="62"/>
        <v>0</v>
      </c>
      <c r="S211" s="11">
        <f t="shared" si="63"/>
        <v>-0.84809622037118371</v>
      </c>
      <c r="T211" s="11">
        <f t="shared" si="64"/>
        <v>-0.29094209961275602</v>
      </c>
      <c r="U211" s="11">
        <f>'OddsRatio_working_3-way'!S211-'OddsRatio_working_3-way'!R211^2/3</f>
        <v>-0.84809622037118371</v>
      </c>
      <c r="V211" s="11">
        <f>'OddsRatio_working_3-way'!S211*'OddsRatio_working_3-way'!R211/3-2*'OddsRatio_working_3-way'!R211^3/27-'OddsRatio_working_3-way'!T211</f>
        <v>0.29094209961275602</v>
      </c>
      <c r="W211" s="11">
        <f>'OddsRatio_working_3-way'!V211^2+4*'OddsRatio_working_3-way'!U211^3/27</f>
        <v>-5.7242195493000109E-3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0.15030928520585385</v>
      </c>
      <c r="Y211" s="11">
        <f>IF('OddsRatio_working_3-way'!W211&gt;=0,IF('OddsRatio_working_3-way'!V211+SQRT('OddsRatio_working_3-way'!W211)&gt;0,0,PI()),ACOS('OddsRatio_working_3-way'!V211/(2*'OddsRatio_working_3-way'!X211)))</f>
        <v>0.2544119276096295</v>
      </c>
      <c r="Z211" s="11">
        <f>'OddsRatio_working_3-way'!X211^(1/3)*COS('OddsRatio_working_3-way'!Y211/3)</f>
        <v>0.52978346583443514</v>
      </c>
      <c r="AA211" s="11">
        <f>'OddsRatio_working_3-way'!X211^(1/3)*COS(('OddsRatio_working_3-way'!Y211+2*PI())/3)</f>
        <v>-0.3038938429772689</v>
      </c>
      <c r="AB211" s="11">
        <f>'OddsRatio_working_3-way'!X211^(1/3)*COS(('OddsRatio_working_3-way'!Y211+4*PI())/3)</f>
        <v>-0.22588962285716635</v>
      </c>
      <c r="AC211" s="11">
        <f>'OddsRatio_working_3-way'!X211^(1/3)*SIN('OddsRatio_working_3-way'!Y211/3)</f>
        <v>4.5035757484268274E-2</v>
      </c>
      <c r="AD211" s="11">
        <f>'OddsRatio_working_3-way'!X211^(1/3)*SIN(('OddsRatio_working_3-way'!Y211+2*PI())/3)</f>
        <v>0.43628806117545205</v>
      </c>
      <c r="AE211" s="11">
        <f>'OddsRatio_working_3-way'!X211^(1/3)*SIN(('OddsRatio_working_3-way'!Y211+4*PI())/3)</f>
        <v>-0.48132381865972013</v>
      </c>
      <c r="AF211" s="11">
        <f>-'OddsRatio_working_3-way'!U211/(3*'OddsRatio_working_3-way'!X211^(1/3))*COS(('OddsRatio_working_3-way'!Y211)/3)</f>
        <v>0.52978346583443503</v>
      </c>
      <c r="AG211" s="11">
        <f>-'OddsRatio_working_3-way'!U211/(3*'OddsRatio_working_3-way'!X211^(1/3))*COS(('OddsRatio_working_3-way'!Y211+2*PI())/3)</f>
        <v>-0.30389384297726885</v>
      </c>
      <c r="AH211" s="11">
        <f>-'OddsRatio_working_3-way'!U211/(3*'OddsRatio_working_3-way'!X211^(1/3))*COS(('OddsRatio_working_3-way'!Y211+4*PI())/3)</f>
        <v>-0.22588962285716629</v>
      </c>
      <c r="AI211" s="11">
        <f>'OddsRatio_working_3-way'!U211/(3*'OddsRatio_working_3-way'!X211^(1/3))*SIN(('OddsRatio_working_3-way'!Y211)/3)</f>
        <v>-4.5035757484268267E-2</v>
      </c>
      <c r="AJ211" s="11">
        <f>'OddsRatio_working_3-way'!U211/(3*'OddsRatio_working_3-way'!X211^(1/3))*SIN(('OddsRatio_working_3-way'!Y211+2*PI())/3)</f>
        <v>-0.43628806117545194</v>
      </c>
      <c r="AK211" s="11">
        <f>'OddsRatio_working_3-way'!U211/(3*'OddsRatio_working_3-way'!X211^(1/3))*SIN(('OddsRatio_working_3-way'!Y211+4*PI())/3)</f>
        <v>0.48132381865972002</v>
      </c>
      <c r="AL211" s="11">
        <f>'OddsRatio_working_3-way'!Z211+'OddsRatio_working_3-way'!AF211</f>
        <v>1.0595669316688703</v>
      </c>
      <c r="AM211" s="11">
        <f>'OddsRatio_working_3-way'!AA211+'OddsRatio_working_3-way'!AG211</f>
        <v>-0.60778768595453769</v>
      </c>
      <c r="AN211" s="11">
        <f>'OddsRatio_working_3-way'!AB211+'OddsRatio_working_3-way'!AH211</f>
        <v>-0.45177924571433264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1.0595669316688703</v>
      </c>
      <c r="AS211" s="11">
        <f>IF(('OddsRatio_working_3-way'!X211=0),IF(Q211&gt;0,-Q211^(1/3),(-Q211)^(1/3)),'OddsRatio_working_3-way'!AM211-'OddsRatio_working_3-way'!R211/3)</f>
        <v>-0.60778768595453769</v>
      </c>
      <c r="AT211" s="11">
        <f>IF(('OddsRatio_working_3-way'!X211=0),IF(Q211&gt;0,-Q211^(1/3),(-Q211)^(1/3)),'OddsRatio_working_3-way'!AN211-'OddsRatio_working_3-way'!R211/3)</f>
        <v>-0.45177924571433264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2.09</v>
      </c>
      <c r="B212" s="4">
        <f>IF('True_Odds_Calculator_3-way'!B213="","",'True_Odds_Calculator_3-way'!B213)</f>
        <v>3.4</v>
      </c>
      <c r="C212" s="4">
        <f>IF('True_Odds_Calculator_3-way'!C213="","",'True_Odds_Calculator_3-way'!C213)</f>
        <v>3.73</v>
      </c>
      <c r="D212" s="9">
        <f t="shared" si="52"/>
        <v>0.46281300213231918</v>
      </c>
      <c r="E212" s="9">
        <f t="shared" si="53"/>
        <v>0.28124098953683208</v>
      </c>
      <c r="F212" s="9">
        <f t="shared" si="54"/>
        <v>0.2559460083308488</v>
      </c>
      <c r="G212" s="9">
        <f t="shared" si="55"/>
        <v>1.0648622788574666</v>
      </c>
      <c r="H212" s="9">
        <f t="shared" si="56"/>
        <v>2.1606998839546385</v>
      </c>
      <c r="I212" s="9">
        <f t="shared" si="57"/>
        <v>3.55566946925792</v>
      </c>
      <c r="J212" s="9">
        <f t="shared" si="58"/>
        <v>3.9070740212808839</v>
      </c>
      <c r="K212" s="11">
        <f t="shared" si="59"/>
        <v>0.47846889952153115</v>
      </c>
      <c r="L212" s="11">
        <f t="shared" si="60"/>
        <v>0.29411764705882354</v>
      </c>
      <c r="M212" s="11">
        <f t="shared" si="61"/>
        <v>0.26809651474530832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-0.26944265654746324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0.23466933882856994</v>
      </c>
      <c r="Q212" s="11">
        <f>2*'OddsRatio_working_3-way'!K212*'OddsRatio_working_3-way'!L212*'OddsRatio_working_3-way'!M212</f>
        <v>7.5456379044556252E-2</v>
      </c>
      <c r="R212" s="11">
        <f t="shared" si="62"/>
        <v>0</v>
      </c>
      <c r="S212" s="11">
        <f t="shared" si="63"/>
        <v>-0.87094353149399018</v>
      </c>
      <c r="T212" s="11">
        <f t="shared" si="64"/>
        <v>-0.28004615160578461</v>
      </c>
      <c r="U212" s="11">
        <f>'OddsRatio_working_3-way'!S212-'OddsRatio_working_3-way'!R212^2/3</f>
        <v>-0.87094353149399018</v>
      </c>
      <c r="V212" s="11">
        <f>'OddsRatio_working_3-way'!S212*'OddsRatio_working_3-way'!R212/3-2*'OddsRatio_working_3-way'!R212^3/27-'OddsRatio_working_3-way'!T212</f>
        <v>0.28004615160578461</v>
      </c>
      <c r="W212" s="11">
        <f>'OddsRatio_working_3-way'!V212^2+4*'OddsRatio_working_3-way'!U212^3/27</f>
        <v>-1.9447901320459413E-2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0.1564239019057426</v>
      </c>
      <c r="Y212" s="11">
        <f>IF('OddsRatio_working_3-way'!W212&gt;=0,IF('OddsRatio_working_3-way'!V212+SQRT('OddsRatio_working_3-way'!W212)&gt;0,0,PI()),ACOS('OddsRatio_working_3-way'!V212/(2*'OddsRatio_working_3-way'!X212)))</f>
        <v>0.46202558220566181</v>
      </c>
      <c r="Z212" s="11">
        <f>'OddsRatio_working_3-way'!X212^(1/3)*COS('OddsRatio_working_3-way'!Y212/3)</f>
        <v>0.53243113942873344</v>
      </c>
      <c r="AA212" s="11">
        <f>'OddsRatio_working_3-way'!X212^(1/3)*COS(('OddsRatio_working_3-way'!Y212+2*PI())/3)</f>
        <v>-0.33779555433620823</v>
      </c>
      <c r="AB212" s="11">
        <f>'OddsRatio_working_3-way'!X212^(1/3)*COS(('OddsRatio_working_3-way'!Y212+4*PI())/3)</f>
        <v>-0.19463558509252532</v>
      </c>
      <c r="AC212" s="11">
        <f>'OddsRatio_working_3-way'!X212^(1/3)*SIN('OddsRatio_working_3-way'!Y212/3)</f>
        <v>8.2653446780018847E-2</v>
      </c>
      <c r="AD212" s="11">
        <f>'OddsRatio_working_3-way'!X212^(1/3)*SIN(('OddsRatio_working_3-way'!Y212+2*PI())/3)</f>
        <v>0.41977216912116816</v>
      </c>
      <c r="AE212" s="11">
        <f>'OddsRatio_working_3-way'!X212^(1/3)*SIN(('OddsRatio_working_3-way'!Y212+4*PI())/3)</f>
        <v>-0.50242561590118706</v>
      </c>
      <c r="AF212" s="11">
        <f>-'OddsRatio_working_3-way'!U212/(3*'OddsRatio_working_3-way'!X212^(1/3))*COS(('OddsRatio_working_3-way'!Y212)/3)</f>
        <v>0.53243113942873332</v>
      </c>
      <c r="AG212" s="11">
        <f>-'OddsRatio_working_3-way'!U212/(3*'OddsRatio_working_3-way'!X212^(1/3))*COS(('OddsRatio_working_3-way'!Y212+2*PI())/3)</f>
        <v>-0.33779555433620811</v>
      </c>
      <c r="AH212" s="11">
        <f>-'OddsRatio_working_3-way'!U212/(3*'OddsRatio_working_3-way'!X212^(1/3))*COS(('OddsRatio_working_3-way'!Y212+4*PI())/3)</f>
        <v>-0.19463558509252527</v>
      </c>
      <c r="AI212" s="11">
        <f>'OddsRatio_working_3-way'!U212/(3*'OddsRatio_working_3-way'!X212^(1/3))*SIN(('OddsRatio_working_3-way'!Y212)/3)</f>
        <v>-8.2653446780018833E-2</v>
      </c>
      <c r="AJ212" s="11">
        <f>'OddsRatio_working_3-way'!U212/(3*'OddsRatio_working_3-way'!X212^(1/3))*SIN(('OddsRatio_working_3-way'!Y212+2*PI())/3)</f>
        <v>-0.4197721691211681</v>
      </c>
      <c r="AK212" s="11">
        <f>'OddsRatio_working_3-way'!U212/(3*'OddsRatio_working_3-way'!X212^(1/3))*SIN(('OddsRatio_working_3-way'!Y212+4*PI())/3)</f>
        <v>0.50242561590118695</v>
      </c>
      <c r="AL212" s="11">
        <f>'OddsRatio_working_3-way'!Z212+'OddsRatio_working_3-way'!AF212</f>
        <v>1.0648622788574666</v>
      </c>
      <c r="AM212" s="11">
        <f>'OddsRatio_working_3-way'!AA212+'OddsRatio_working_3-way'!AG212</f>
        <v>-0.67559110867241634</v>
      </c>
      <c r="AN212" s="11">
        <f>'OddsRatio_working_3-way'!AB212+'OddsRatio_working_3-way'!AH212</f>
        <v>-0.38927117018505059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1.0648622788574666</v>
      </c>
      <c r="AS212" s="11">
        <f>IF(('OddsRatio_working_3-way'!X212=0),IF(Q212&gt;0,-Q212^(1/3),(-Q212)^(1/3)),'OddsRatio_working_3-way'!AM212-'OddsRatio_working_3-way'!R212/3)</f>
        <v>-0.67559110867241634</v>
      </c>
      <c r="AT212" s="11">
        <f>IF(('OddsRatio_working_3-way'!X212=0),IF(Q212&gt;0,-Q212^(1/3),(-Q212)^(1/3)),'OddsRatio_working_3-way'!AN212-'OddsRatio_working_3-way'!R212/3)</f>
        <v>-0.38927117018505059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</v>
      </c>
      <c r="B213" s="4">
        <f>IF('True_Odds_Calculator_3-way'!B214="","",'True_Odds_Calculator_3-way'!B214)</f>
        <v>3.41</v>
      </c>
      <c r="C213" s="4">
        <f>IF('True_Odds_Calculator_3-way'!C214="","",'True_Odds_Calculator_3-way'!C214)</f>
        <v>4.0599999999999996</v>
      </c>
      <c r="D213" s="9">
        <f t="shared" si="52"/>
        <v>0.48448343190147469</v>
      </c>
      <c r="E213" s="9">
        <f t="shared" si="53"/>
        <v>0.28055446338189788</v>
      </c>
      <c r="F213" s="9">
        <f t="shared" si="54"/>
        <v>0.23496210471662735</v>
      </c>
      <c r="G213" s="9">
        <f t="shared" si="55"/>
        <v>1.0640540711067321</v>
      </c>
      <c r="H213" s="9">
        <f t="shared" si="56"/>
        <v>2.0640540711067321</v>
      </c>
      <c r="I213" s="9">
        <f t="shared" si="57"/>
        <v>3.5643703113672247</v>
      </c>
      <c r="J213" s="9">
        <f t="shared" si="58"/>
        <v>4.2560054575865989</v>
      </c>
      <c r="K213" s="11">
        <f t="shared" si="59"/>
        <v>0.5</v>
      </c>
      <c r="L213" s="11">
        <f t="shared" si="60"/>
        <v>0.29325513196480935</v>
      </c>
      <c r="M213" s="11">
        <f t="shared" si="61"/>
        <v>0.24630541871921185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-0.26633488869306432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0.23366511130693557</v>
      </c>
      <c r="Q213" s="11">
        <f>2*'OddsRatio_working_3-way'!K213*'OddsRatio_working_3-way'!L213*'OddsRatio_working_3-way'!M213</f>
        <v>7.223032807015009E-2</v>
      </c>
      <c r="R213" s="11">
        <f t="shared" si="62"/>
        <v>0</v>
      </c>
      <c r="S213" s="11">
        <f t="shared" si="63"/>
        <v>-0.87733571990345283</v>
      </c>
      <c r="T213" s="11">
        <f t="shared" si="64"/>
        <v>-0.27120114989287564</v>
      </c>
      <c r="U213" s="11">
        <f>'OddsRatio_working_3-way'!S213-'OddsRatio_working_3-way'!R213^2/3</f>
        <v>-0.87733571990345283</v>
      </c>
      <c r="V213" s="11">
        <f>'OddsRatio_working_3-way'!S213*'OddsRatio_working_3-way'!R213/3-2*'OddsRatio_working_3-way'!R213^3/27-'OddsRatio_working_3-way'!T213</f>
        <v>0.27120114989287564</v>
      </c>
      <c r="W213" s="11">
        <f>'OddsRatio_working_3-way'!V213^2+4*'OddsRatio_working_3-way'!U213^3/27</f>
        <v>-2.6494538565384862E-2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0.15814914026687188</v>
      </c>
      <c r="Y213" s="11">
        <f>IF('OddsRatio_working_3-way'!W213&gt;=0,IF('OddsRatio_working_3-way'!V213+SQRT('OddsRatio_working_3-way'!W213)&gt;0,0,PI()),ACOS('OddsRatio_working_3-way'!V213/(2*'OddsRatio_working_3-way'!X213)))</f>
        <v>0.54055705909005614</v>
      </c>
      <c r="Z213" s="11">
        <f>'OddsRatio_working_3-way'!X213^(1/3)*COS('OddsRatio_working_3-way'!Y213/3)</f>
        <v>0.53202703555336606</v>
      </c>
      <c r="AA213" s="11">
        <f>'OddsRatio_working_3-way'!X213^(1/3)*COS(('OddsRatio_working_3-way'!Y213+2*PI())/3)</f>
        <v>-0.34994417401197192</v>
      </c>
      <c r="AB213" s="11">
        <f>'OddsRatio_working_3-way'!X213^(1/3)*COS(('OddsRatio_working_3-way'!Y213+4*PI())/3)</f>
        <v>-0.18208286154139453</v>
      </c>
      <c r="AC213" s="11">
        <f>'OddsRatio_working_3-way'!X213^(1/3)*SIN('OddsRatio_working_3-way'!Y213/3)</f>
        <v>9.6914773941411986E-2</v>
      </c>
      <c r="AD213" s="11">
        <f>'OddsRatio_working_3-way'!X213^(1/3)*SIN(('OddsRatio_working_3-way'!Y213+2*PI())/3)</f>
        <v>0.41229154131863577</v>
      </c>
      <c r="AE213" s="11">
        <f>'OddsRatio_working_3-way'!X213^(1/3)*SIN(('OddsRatio_working_3-way'!Y213+4*PI())/3)</f>
        <v>-0.50920631526004756</v>
      </c>
      <c r="AF213" s="11">
        <f>-'OddsRatio_working_3-way'!U213/(3*'OddsRatio_working_3-way'!X213^(1/3))*COS(('OddsRatio_working_3-way'!Y213)/3)</f>
        <v>0.53202703555336606</v>
      </c>
      <c r="AG213" s="11">
        <f>-'OddsRatio_working_3-way'!U213/(3*'OddsRatio_working_3-way'!X213^(1/3))*COS(('OddsRatio_working_3-way'!Y213+2*PI())/3)</f>
        <v>-0.34994417401197192</v>
      </c>
      <c r="AH213" s="11">
        <f>-'OddsRatio_working_3-way'!U213/(3*'OddsRatio_working_3-way'!X213^(1/3))*COS(('OddsRatio_working_3-way'!Y213+4*PI())/3)</f>
        <v>-0.18208286154139453</v>
      </c>
      <c r="AI213" s="11">
        <f>'OddsRatio_working_3-way'!U213/(3*'OddsRatio_working_3-way'!X213^(1/3))*SIN(('OddsRatio_working_3-way'!Y213)/3)</f>
        <v>-9.6914773941411986E-2</v>
      </c>
      <c r="AJ213" s="11">
        <f>'OddsRatio_working_3-way'!U213/(3*'OddsRatio_working_3-way'!X213^(1/3))*SIN(('OddsRatio_working_3-way'!Y213+2*PI())/3)</f>
        <v>-0.41229154131863577</v>
      </c>
      <c r="AK213" s="11">
        <f>'OddsRatio_working_3-way'!U213/(3*'OddsRatio_working_3-way'!X213^(1/3))*SIN(('OddsRatio_working_3-way'!Y213+4*PI())/3)</f>
        <v>0.50920631526004756</v>
      </c>
      <c r="AL213" s="11">
        <f>'OddsRatio_working_3-way'!Z213+'OddsRatio_working_3-way'!AF213</f>
        <v>1.0640540711067321</v>
      </c>
      <c r="AM213" s="11">
        <f>'OddsRatio_working_3-way'!AA213+'OddsRatio_working_3-way'!AG213</f>
        <v>-0.69988834802394384</v>
      </c>
      <c r="AN213" s="11">
        <f>'OddsRatio_working_3-way'!AB213+'OddsRatio_working_3-way'!AH213</f>
        <v>-0.36416572308278905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1.0640540711067321</v>
      </c>
      <c r="AS213" s="11">
        <f>IF(('OddsRatio_working_3-way'!X213=0),IF(Q213&gt;0,-Q213^(1/3),(-Q213)^(1/3)),'OddsRatio_working_3-way'!AM213-'OddsRatio_working_3-way'!R213/3)</f>
        <v>-0.69988834802394384</v>
      </c>
      <c r="AT213" s="11">
        <f>IF(('OddsRatio_working_3-way'!X213=0),IF(Q213&gt;0,-Q213^(1/3),(-Q213)^(1/3)),'OddsRatio_working_3-way'!AN213-'OddsRatio_working_3-way'!R213/3)</f>
        <v>-0.36416572308278905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2.94</v>
      </c>
      <c r="B214" s="4">
        <f>IF('True_Odds_Calculator_3-way'!B215="","",'True_Odds_Calculator_3-way'!B215)</f>
        <v>3.34</v>
      </c>
      <c r="C214" s="4">
        <f>IF('True_Odds_Calculator_3-way'!C215="","",'True_Odds_Calculator_3-way'!C215)</f>
        <v>2.5099999999999998</v>
      </c>
      <c r="D214" s="9">
        <f t="shared" si="52"/>
        <v>0.32750432445638278</v>
      </c>
      <c r="E214" s="9">
        <f t="shared" si="53"/>
        <v>0.2876228551246624</v>
      </c>
      <c r="F214" s="9">
        <f t="shared" si="54"/>
        <v>0.38487282041895476</v>
      </c>
      <c r="G214" s="9">
        <f t="shared" si="55"/>
        <v>1.0584509258320371</v>
      </c>
      <c r="H214" s="9">
        <f t="shared" si="56"/>
        <v>3.0533947961141519</v>
      </c>
      <c r="I214" s="9">
        <f t="shared" si="57"/>
        <v>3.4767751664469668</v>
      </c>
      <c r="J214" s="9">
        <f t="shared" si="58"/>
        <v>2.5982608980063757</v>
      </c>
      <c r="K214" s="11">
        <f t="shared" si="59"/>
        <v>0.3401360544217687</v>
      </c>
      <c r="L214" s="11">
        <f t="shared" si="60"/>
        <v>0.29940119760479045</v>
      </c>
      <c r="M214" s="11">
        <f t="shared" si="61"/>
        <v>0.39840637450199207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-0.27811666690198744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0.23491516032898835</v>
      </c>
      <c r="Q214" s="11">
        <f>2*'OddsRatio_working_3-way'!K214*'OddsRatio_working_3-way'!L214*'OddsRatio_working_3-way'!M214</f>
        <v>8.1145133101550387E-2</v>
      </c>
      <c r="R214" s="11">
        <f t="shared" si="62"/>
        <v>0</v>
      </c>
      <c r="S214" s="11">
        <f t="shared" si="63"/>
        <v>-0.84466408628353096</v>
      </c>
      <c r="T214" s="11">
        <f t="shared" si="64"/>
        <v>-0.29176652375942347</v>
      </c>
      <c r="U214" s="11">
        <f>'OddsRatio_working_3-way'!S214-'OddsRatio_working_3-way'!R214^2/3</f>
        <v>-0.84466408628353096</v>
      </c>
      <c r="V214" s="11">
        <f>'OddsRatio_working_3-way'!S214*'OddsRatio_working_3-way'!R214/3-2*'OddsRatio_working_3-way'!R214^3/27-'OddsRatio_working_3-way'!T214</f>
        <v>0.29176652375942347</v>
      </c>
      <c r="W214" s="11">
        <f>'OddsRatio_working_3-way'!V214^2+4*'OddsRatio_working_3-way'!U214^3/27</f>
        <v>-4.1510894847912455E-3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0.14939778602061801</v>
      </c>
      <c r="Y214" s="11">
        <f>IF('OddsRatio_working_3-way'!W214&gt;=0,IF('OddsRatio_working_3-way'!V214+SQRT('OddsRatio_working_3-way'!W214)&gt;0,0,PI()),ACOS('OddsRatio_working_3-way'!V214/(2*'OddsRatio_working_3-way'!X214)))</f>
        <v>0.21733579606273867</v>
      </c>
      <c r="Z214" s="11">
        <f>'OddsRatio_working_3-way'!X214^(1/3)*COS('OddsRatio_working_3-way'!Y214/3)</f>
        <v>0.52922546291601869</v>
      </c>
      <c r="AA214" s="11">
        <f>'OddsRatio_working_3-way'!X214^(1/3)*COS(('OddsRatio_working_3-way'!Y214+2*PI())/3)</f>
        <v>-0.29787425009256802</v>
      </c>
      <c r="AB214" s="11">
        <f>'OddsRatio_working_3-way'!X214^(1/3)*COS(('OddsRatio_working_3-way'!Y214+4*PI())/3)</f>
        <v>-0.23135121282345086</v>
      </c>
      <c r="AC214" s="11">
        <f>'OddsRatio_working_3-way'!X214^(1/3)*SIN('OddsRatio_working_3-way'!Y214/3)</f>
        <v>3.8407093474636472E-2</v>
      </c>
      <c r="AD214" s="11">
        <f>'OddsRatio_working_3-way'!X214^(1/3)*SIN(('OddsRatio_working_3-way'!Y214+2*PI())/3)</f>
        <v>0.43911914847753342</v>
      </c>
      <c r="AE214" s="11">
        <f>'OddsRatio_working_3-way'!X214^(1/3)*SIN(('OddsRatio_working_3-way'!Y214+4*PI())/3)</f>
        <v>-0.47752624195216969</v>
      </c>
      <c r="AF214" s="11">
        <f>-'OddsRatio_working_3-way'!U214/(3*'OddsRatio_working_3-way'!X214^(1/3))*COS(('OddsRatio_working_3-way'!Y214)/3)</f>
        <v>0.52922546291601846</v>
      </c>
      <c r="AG214" s="11">
        <f>-'OddsRatio_working_3-way'!U214/(3*'OddsRatio_working_3-way'!X214^(1/3))*COS(('OddsRatio_working_3-way'!Y214+2*PI())/3)</f>
        <v>-0.29787425009256785</v>
      </c>
      <c r="AH214" s="11">
        <f>-'OddsRatio_working_3-way'!U214/(3*'OddsRatio_working_3-way'!X214^(1/3))*COS(('OddsRatio_working_3-way'!Y214+4*PI())/3)</f>
        <v>-0.23135121282345075</v>
      </c>
      <c r="AI214" s="11">
        <f>'OddsRatio_working_3-way'!U214/(3*'OddsRatio_working_3-way'!X214^(1/3))*SIN(('OddsRatio_working_3-way'!Y214)/3)</f>
        <v>-3.8407093474636451E-2</v>
      </c>
      <c r="AJ214" s="11">
        <f>'OddsRatio_working_3-way'!U214/(3*'OddsRatio_working_3-way'!X214^(1/3))*SIN(('OddsRatio_working_3-way'!Y214+2*PI())/3)</f>
        <v>-0.43911914847753325</v>
      </c>
      <c r="AK214" s="11">
        <f>'OddsRatio_working_3-way'!U214/(3*'OddsRatio_working_3-way'!X214^(1/3))*SIN(('OddsRatio_working_3-way'!Y214+4*PI())/3)</f>
        <v>0.47752624195216947</v>
      </c>
      <c r="AL214" s="11">
        <f>'OddsRatio_working_3-way'!Z214+'OddsRatio_working_3-way'!AF214</f>
        <v>1.0584509258320371</v>
      </c>
      <c r="AM214" s="11">
        <f>'OddsRatio_working_3-way'!AA214+'OddsRatio_working_3-way'!AG214</f>
        <v>-0.59574850018513592</v>
      </c>
      <c r="AN214" s="11">
        <f>'OddsRatio_working_3-way'!AB214+'OddsRatio_working_3-way'!AH214</f>
        <v>-0.46270242564690162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1.0584509258320371</v>
      </c>
      <c r="AS214" s="11">
        <f>IF(('OddsRatio_working_3-way'!X214=0),IF(Q214&gt;0,-Q214^(1/3),(-Q214)^(1/3)),'OddsRatio_working_3-way'!AM214-'OddsRatio_working_3-way'!R214/3)</f>
        <v>-0.59574850018513592</v>
      </c>
      <c r="AT214" s="11">
        <f>IF(('OddsRatio_working_3-way'!X214=0),IF(Q214&gt;0,-Q214^(1/3),(-Q214)^(1/3)),'OddsRatio_working_3-way'!AN214-'OddsRatio_working_3-way'!R214/3)</f>
        <v>-0.46270242564690162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3.28</v>
      </c>
      <c r="B215" s="4">
        <f>IF('True_Odds_Calculator_3-way'!B216="","",'True_Odds_Calculator_3-way'!B216)</f>
        <v>3.36</v>
      </c>
      <c r="C215" s="4">
        <f>IF('True_Odds_Calculator_3-way'!C216="","",'True_Odds_Calculator_3-way'!C216)</f>
        <v>2.29</v>
      </c>
      <c r="D215" s="9">
        <f t="shared" si="52"/>
        <v>0.29246306399300648</v>
      </c>
      <c r="E215" s="9">
        <f t="shared" si="53"/>
        <v>0.28537830293813887</v>
      </c>
      <c r="F215" s="9">
        <f t="shared" si="54"/>
        <v>0.42215863306885454</v>
      </c>
      <c r="G215" s="9">
        <f t="shared" si="55"/>
        <v>1.0610680655193696</v>
      </c>
      <c r="H215" s="9">
        <f t="shared" si="56"/>
        <v>3.4192351893841626</v>
      </c>
      <c r="I215" s="9">
        <f t="shared" si="57"/>
        <v>3.5041206346257123</v>
      </c>
      <c r="J215" s="9">
        <f t="shared" si="58"/>
        <v>2.3687778045199868</v>
      </c>
      <c r="K215" s="11">
        <f t="shared" si="59"/>
        <v>0.3048780487804878</v>
      </c>
      <c r="L215" s="11">
        <f t="shared" si="60"/>
        <v>0.29761904761904762</v>
      </c>
      <c r="M215" s="11">
        <f t="shared" si="61"/>
        <v>0.4366812227074236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-0.27503499535931097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0.2349665768959624</v>
      </c>
      <c r="Q215" s="11">
        <f>2*'OddsRatio_working_3-way'!K215*'OddsRatio_working_3-way'!L215*'OddsRatio_working_3-way'!M215</f>
        <v>7.9246737570307715E-2</v>
      </c>
      <c r="R215" s="11">
        <f t="shared" si="62"/>
        <v>0</v>
      </c>
      <c r="S215" s="11">
        <f t="shared" si="63"/>
        <v>-0.85431519937671052</v>
      </c>
      <c r="T215" s="11">
        <f t="shared" si="64"/>
        <v>-0.28813328815403388</v>
      </c>
      <c r="U215" s="11">
        <f>'OddsRatio_working_3-way'!S215-'OddsRatio_working_3-way'!R215^2/3</f>
        <v>-0.85431519937671052</v>
      </c>
      <c r="V215" s="11">
        <f>'OddsRatio_working_3-way'!S215*'OddsRatio_working_3-way'!R215/3-2*'OddsRatio_working_3-way'!R215^3/27-'OddsRatio_working_3-way'!T215</f>
        <v>0.28813328815403388</v>
      </c>
      <c r="W215" s="11">
        <f>'OddsRatio_working_3-way'!V215^2+4*'OddsRatio_working_3-way'!U215^3/27</f>
        <v>-9.3533946891812408E-3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0.1519656099514268</v>
      </c>
      <c r="Y215" s="11">
        <f>IF('OddsRatio_working_3-way'!W215&gt;=0,IF('OddsRatio_working_3-way'!V215+SQRT('OddsRatio_working_3-way'!W215)&gt;0,0,PI()),ACOS('OddsRatio_working_3-way'!V215/(2*'OddsRatio_working_3-way'!X215)))</f>
        <v>0.32383725927951512</v>
      </c>
      <c r="Z215" s="11">
        <f>'OddsRatio_working_3-way'!X215^(1/3)*COS('OddsRatio_working_3-way'!Y215/3)</f>
        <v>0.5305340327596848</v>
      </c>
      <c r="AA215" s="11">
        <f>'OddsRatio_working_3-way'!X215^(1/3)*COS(('OddsRatio_working_3-way'!Y215+2*PI())/3)</f>
        <v>-0.3150568738508861</v>
      </c>
      <c r="AB215" s="11">
        <f>'OddsRatio_working_3-way'!X215^(1/3)*COS(('OddsRatio_working_3-way'!Y215+4*PI())/3)</f>
        <v>-0.21547715890879887</v>
      </c>
      <c r="AC215" s="11">
        <f>'OddsRatio_working_3-way'!X215^(1/3)*SIN('OddsRatio_working_3-way'!Y215/3)</f>
        <v>5.7492375227640412E-2</v>
      </c>
      <c r="AD215" s="11">
        <f>'OddsRatio_working_3-way'!X215^(1/3)*SIN(('OddsRatio_working_3-way'!Y215+2*PI())/3)</f>
        <v>0.43070976232827252</v>
      </c>
      <c r="AE215" s="11">
        <f>'OddsRatio_working_3-way'!X215^(1/3)*SIN(('OddsRatio_working_3-way'!Y215+4*PI())/3)</f>
        <v>-0.4882021375559128</v>
      </c>
      <c r="AF215" s="11">
        <f>-'OddsRatio_working_3-way'!U215/(3*'OddsRatio_working_3-way'!X215^(1/3))*COS(('OddsRatio_working_3-way'!Y215)/3)</f>
        <v>0.5305340327596848</v>
      </c>
      <c r="AG215" s="11">
        <f>-'OddsRatio_working_3-way'!U215/(3*'OddsRatio_working_3-way'!X215^(1/3))*COS(('OddsRatio_working_3-way'!Y215+2*PI())/3)</f>
        <v>-0.3150568738508861</v>
      </c>
      <c r="AH215" s="11">
        <f>-'OddsRatio_working_3-way'!U215/(3*'OddsRatio_working_3-way'!X215^(1/3))*COS(('OddsRatio_working_3-way'!Y215+4*PI())/3)</f>
        <v>-0.21547715890879887</v>
      </c>
      <c r="AI215" s="11">
        <f>'OddsRatio_working_3-way'!U215/(3*'OddsRatio_working_3-way'!X215^(1/3))*SIN(('OddsRatio_working_3-way'!Y215)/3)</f>
        <v>-5.7492375227640412E-2</v>
      </c>
      <c r="AJ215" s="11">
        <f>'OddsRatio_working_3-way'!U215/(3*'OddsRatio_working_3-way'!X215^(1/3))*SIN(('OddsRatio_working_3-way'!Y215+2*PI())/3)</f>
        <v>-0.43070976232827252</v>
      </c>
      <c r="AK215" s="11">
        <f>'OddsRatio_working_3-way'!U215/(3*'OddsRatio_working_3-way'!X215^(1/3))*SIN(('OddsRatio_working_3-way'!Y215+4*PI())/3)</f>
        <v>0.4882021375559128</v>
      </c>
      <c r="AL215" s="11">
        <f>'OddsRatio_working_3-way'!Z215+'OddsRatio_working_3-way'!AF215</f>
        <v>1.0610680655193696</v>
      </c>
      <c r="AM215" s="11">
        <f>'OddsRatio_working_3-way'!AA215+'OddsRatio_working_3-way'!AG215</f>
        <v>-0.6301137477017722</v>
      </c>
      <c r="AN215" s="11">
        <f>'OddsRatio_working_3-way'!AB215+'OddsRatio_working_3-way'!AH215</f>
        <v>-0.43095431781759774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1.0610680655193696</v>
      </c>
      <c r="AS215" s="11">
        <f>IF(('OddsRatio_working_3-way'!X215=0),IF(Q215&gt;0,-Q215^(1/3),(-Q215)^(1/3)),'OddsRatio_working_3-way'!AM215-'OddsRatio_working_3-way'!R215/3)</f>
        <v>-0.6301137477017722</v>
      </c>
      <c r="AT215" s="11">
        <f>IF(('OddsRatio_working_3-way'!X215=0),IF(Q215&gt;0,-Q215^(1/3),(-Q215)^(1/3)),'OddsRatio_working_3-way'!AN215-'OddsRatio_working_3-way'!R215/3)</f>
        <v>-0.43095431781759774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1.76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5.64</v>
      </c>
      <c r="D216" s="9">
        <f t="shared" si="52"/>
        <v>0.54996075282003865</v>
      </c>
      <c r="E216" s="9">
        <f t="shared" si="53"/>
        <v>0.28326160336484102</v>
      </c>
      <c r="F216" s="9">
        <f t="shared" si="54"/>
        <v>0.16677764381512047</v>
      </c>
      <c r="G216" s="9">
        <f t="shared" si="55"/>
        <v>1.0767257502426342</v>
      </c>
      <c r="H216" s="9">
        <f t="shared" si="56"/>
        <v>1.8183115701844015</v>
      </c>
      <c r="I216" s="9">
        <f t="shared" si="57"/>
        <v>3.530305513070191</v>
      </c>
      <c r="J216" s="9">
        <f t="shared" si="58"/>
        <v>5.9960074811258215</v>
      </c>
      <c r="K216" s="11">
        <f t="shared" si="59"/>
        <v>0.56818181818181823</v>
      </c>
      <c r="L216" s="11">
        <f t="shared" si="60"/>
        <v>0.29850746268656714</v>
      </c>
      <c r="M216" s="11">
        <f t="shared" si="61"/>
        <v>0.1773049645390071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-0.2492085029398462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0.23305859484011276</v>
      </c>
      <c r="Q216" s="11">
        <f>2*'OddsRatio_working_3-way'!K216*'OddsRatio_working_3-way'!L216*'OddsRatio_working_3-way'!M216</f>
        <v>6.0144153507125882E-2</v>
      </c>
      <c r="R216" s="11">
        <f t="shared" si="62"/>
        <v>0</v>
      </c>
      <c r="S216" s="11">
        <f t="shared" si="63"/>
        <v>-0.9351951963547902</v>
      </c>
      <c r="T216" s="11">
        <f t="shared" si="64"/>
        <v>-0.24134069583349427</v>
      </c>
      <c r="U216" s="11">
        <f>'OddsRatio_working_3-way'!S216-'OddsRatio_working_3-way'!R216^2/3</f>
        <v>-0.9351951963547902</v>
      </c>
      <c r="V216" s="11">
        <f>'OddsRatio_working_3-way'!S216*'OddsRatio_working_3-way'!R216/3-2*'OddsRatio_working_3-way'!R216^3/27-'OddsRatio_working_3-way'!T216</f>
        <v>0.24134069583349427</v>
      </c>
      <c r="W216" s="11">
        <f>'OddsRatio_working_3-way'!V216^2+4*'OddsRatio_working_3-way'!U216^3/27</f>
        <v>-6.2926878680126613E-2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0.17404899464340623</v>
      </c>
      <c r="Y216" s="11">
        <f>IF('OddsRatio_working_3-way'!W216&gt;=0,IF('OddsRatio_working_3-way'!V216+SQRT('OddsRatio_working_3-way'!W216)&gt;0,0,PI()),ACOS('OddsRatio_working_3-way'!V216/(2*'OddsRatio_working_3-way'!X216)))</f>
        <v>0.80472071550599844</v>
      </c>
      <c r="Z216" s="11">
        <f>'OddsRatio_working_3-way'!X216^(1/3)*COS('OddsRatio_working_3-way'!Y216/3)</f>
        <v>0.5383628751213172</v>
      </c>
      <c r="AA216" s="11">
        <f>'OddsRatio_working_3-way'!X216^(1/3)*COS(('OddsRatio_working_3-way'!Y216+2*PI())/3)</f>
        <v>-0.39733314495088162</v>
      </c>
      <c r="AB216" s="11">
        <f>'OddsRatio_working_3-way'!X216^(1/3)*COS(('OddsRatio_working_3-way'!Y216+4*PI())/3)</f>
        <v>-0.14102973017043552</v>
      </c>
      <c r="AC216" s="11">
        <f>'OddsRatio_working_3-way'!X216^(1/3)*SIN('OddsRatio_working_3-way'!Y216/3)</f>
        <v>0.14797684551771093</v>
      </c>
      <c r="AD216" s="11">
        <f>'OddsRatio_working_3-way'!X216^(1/3)*SIN(('OddsRatio_working_3-way'!Y216+2*PI())/3)</f>
        <v>0.39224750355063465</v>
      </c>
      <c r="AE216" s="11">
        <f>'OddsRatio_working_3-way'!X216^(1/3)*SIN(('OddsRatio_working_3-way'!Y216+4*PI())/3)</f>
        <v>-0.54022434906834549</v>
      </c>
      <c r="AF216" s="11">
        <f>-'OddsRatio_working_3-way'!U216/(3*'OddsRatio_working_3-way'!X216^(1/3))*COS(('OddsRatio_working_3-way'!Y216)/3)</f>
        <v>0.53836287512131697</v>
      </c>
      <c r="AG216" s="11">
        <f>-'OddsRatio_working_3-way'!U216/(3*'OddsRatio_working_3-way'!X216^(1/3))*COS(('OddsRatio_working_3-way'!Y216+2*PI())/3)</f>
        <v>-0.39733314495088146</v>
      </c>
      <c r="AH216" s="11">
        <f>-'OddsRatio_working_3-way'!U216/(3*'OddsRatio_working_3-way'!X216^(1/3))*COS(('OddsRatio_working_3-way'!Y216+4*PI())/3)</f>
        <v>-0.14102973017043546</v>
      </c>
      <c r="AI216" s="11">
        <f>'OddsRatio_working_3-way'!U216/(3*'OddsRatio_working_3-way'!X216^(1/3))*SIN(('OddsRatio_working_3-way'!Y216)/3)</f>
        <v>-0.14797684551771084</v>
      </c>
      <c r="AJ216" s="11">
        <f>'OddsRatio_working_3-way'!U216/(3*'OddsRatio_working_3-way'!X216^(1/3))*SIN(('OddsRatio_working_3-way'!Y216+2*PI())/3)</f>
        <v>-0.39224750355063454</v>
      </c>
      <c r="AK216" s="11">
        <f>'OddsRatio_working_3-way'!U216/(3*'OddsRatio_working_3-way'!X216^(1/3))*SIN(('OddsRatio_working_3-way'!Y216+4*PI())/3)</f>
        <v>0.54022434906834527</v>
      </c>
      <c r="AL216" s="11">
        <f>'OddsRatio_working_3-way'!Z216+'OddsRatio_working_3-way'!AF216</f>
        <v>1.0767257502426342</v>
      </c>
      <c r="AM216" s="11">
        <f>'OddsRatio_working_3-way'!AA216+'OddsRatio_working_3-way'!AG216</f>
        <v>-0.79466628990176313</v>
      </c>
      <c r="AN216" s="11">
        <f>'OddsRatio_working_3-way'!AB216+'OddsRatio_working_3-way'!AH216</f>
        <v>-0.28205946034087098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1.0767257502426342</v>
      </c>
      <c r="AS216" s="11">
        <f>IF(('OddsRatio_working_3-way'!X216=0),IF(Q216&gt;0,-Q216^(1/3),(-Q216)^(1/3)),'OddsRatio_working_3-way'!AM216-'OddsRatio_working_3-way'!R216/3)</f>
        <v>-0.79466628990176313</v>
      </c>
      <c r="AT216" s="11">
        <f>IF(('OddsRatio_working_3-way'!X216=0),IF(Q216&gt;0,-Q216^(1/3),(-Q216)^(1/3)),'OddsRatio_working_3-way'!AN216-'OddsRatio_working_3-way'!R216/3)</f>
        <v>-0.28205946034087098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3.33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2.3199999999999998</v>
      </c>
      <c r="D217" s="9">
        <f t="shared" si="52"/>
        <v>0.28806740312232837</v>
      </c>
      <c r="E217" s="9">
        <f t="shared" si="53"/>
        <v>0.2952853698230356</v>
      </c>
      <c r="F217" s="9">
        <f t="shared" si="54"/>
        <v>0.41664722705463603</v>
      </c>
      <c r="G217" s="9">
        <f t="shared" si="55"/>
        <v>1.0606908919618252</v>
      </c>
      <c r="H217" s="9">
        <f t="shared" si="56"/>
        <v>3.4714097782710529</v>
      </c>
      <c r="I217" s="9">
        <f t="shared" si="57"/>
        <v>3.386554506914107</v>
      </c>
      <c r="J217" s="9">
        <f t="shared" si="58"/>
        <v>2.4001119773896091</v>
      </c>
      <c r="K217" s="11">
        <f t="shared" si="59"/>
        <v>0.3003003003003003</v>
      </c>
      <c r="L217" s="11">
        <f t="shared" si="60"/>
        <v>0.30769230769230771</v>
      </c>
      <c r="M217" s="11">
        <f t="shared" si="61"/>
        <v>0.43103448275862072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-0.27561115492149979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0.23498299360368324</v>
      </c>
      <c r="Q217" s="11">
        <f>2*'OddsRatio_working_3-way'!K217*'OddsRatio_working_3-way'!L217*'OddsRatio_working_3-way'!M217</f>
        <v>7.9655252069045182E-2</v>
      </c>
      <c r="R217" s="11">
        <f t="shared" si="62"/>
        <v>0</v>
      </c>
      <c r="S217" s="11">
        <f t="shared" si="63"/>
        <v>-0.85258883542145325</v>
      </c>
      <c r="T217" s="11">
        <f t="shared" si="64"/>
        <v>-0.28901316454964521</v>
      </c>
      <c r="U217" s="11">
        <f>'OddsRatio_working_3-way'!S217-'OddsRatio_working_3-way'!R217^2/3</f>
        <v>-0.85258883542145325</v>
      </c>
      <c r="V217" s="11">
        <f>'OddsRatio_working_3-way'!S217*'OddsRatio_working_3-way'!R217/3-2*'OddsRatio_working_3-way'!R217^3/27-'OddsRatio_working_3-way'!T217</f>
        <v>0.28901316454964521</v>
      </c>
      <c r="W217" s="11">
        <f>'OddsRatio_working_3-way'!V217^2+4*'OddsRatio_working_3-way'!U217^3/27</f>
        <v>-8.2867104802728103E-3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0.1515052142364027</v>
      </c>
      <c r="Y217" s="11">
        <f>IF('OddsRatio_working_3-way'!W217&gt;=0,IF('OddsRatio_working_3-way'!V217+SQRT('OddsRatio_working_3-way'!W217)&gt;0,0,PI()),ACOS('OddsRatio_working_3-way'!V217/(2*'OddsRatio_working_3-way'!X217)))</f>
        <v>0.30513634785224908</v>
      </c>
      <c r="Z217" s="11">
        <f>'OddsRatio_working_3-way'!X217^(1/3)*COS('OddsRatio_working_3-way'!Y217/3)</f>
        <v>0.5303454459809126</v>
      </c>
      <c r="AA217" s="11">
        <f>'OddsRatio_working_3-way'!X217^(1/3)*COS(('OddsRatio_working_3-way'!Y217+2*PI())/3)</f>
        <v>-0.31205011413846617</v>
      </c>
      <c r="AB217" s="11">
        <f>'OddsRatio_working_3-way'!X217^(1/3)*COS(('OddsRatio_working_3-way'!Y217+4*PI())/3)</f>
        <v>-0.2182953318424464</v>
      </c>
      <c r="AC217" s="11">
        <f>'OddsRatio_working_3-way'!X217^(1/3)*SIN('OddsRatio_working_3-way'!Y217/3)</f>
        <v>5.4129348796421707E-2</v>
      </c>
      <c r="AD217" s="11">
        <f>'OddsRatio_working_3-way'!X217^(1/3)*SIN(('OddsRatio_working_3-way'!Y217+2*PI())/3)</f>
        <v>0.43222795460264718</v>
      </c>
      <c r="AE217" s="11">
        <f>'OddsRatio_working_3-way'!X217^(1/3)*SIN(('OddsRatio_working_3-way'!Y217+4*PI())/3)</f>
        <v>-0.48635730339906896</v>
      </c>
      <c r="AF217" s="11">
        <f>-'OddsRatio_working_3-way'!U217/(3*'OddsRatio_working_3-way'!X217^(1/3))*COS(('OddsRatio_working_3-way'!Y217)/3)</f>
        <v>0.5303454459809126</v>
      </c>
      <c r="AG217" s="11">
        <f>-'OddsRatio_working_3-way'!U217/(3*'OddsRatio_working_3-way'!X217^(1/3))*COS(('OddsRatio_working_3-way'!Y217+2*PI())/3)</f>
        <v>-0.31205011413846617</v>
      </c>
      <c r="AH217" s="11">
        <f>-'OddsRatio_working_3-way'!U217/(3*'OddsRatio_working_3-way'!X217^(1/3))*COS(('OddsRatio_working_3-way'!Y217+4*PI())/3)</f>
        <v>-0.2182953318424464</v>
      </c>
      <c r="AI217" s="11">
        <f>'OddsRatio_working_3-way'!U217/(3*'OddsRatio_working_3-way'!X217^(1/3))*SIN(('OddsRatio_working_3-way'!Y217)/3)</f>
        <v>-5.4129348796421707E-2</v>
      </c>
      <c r="AJ217" s="11">
        <f>'OddsRatio_working_3-way'!U217/(3*'OddsRatio_working_3-way'!X217^(1/3))*SIN(('OddsRatio_working_3-way'!Y217+2*PI())/3)</f>
        <v>-0.43222795460264718</v>
      </c>
      <c r="AK217" s="11">
        <f>'OddsRatio_working_3-way'!U217/(3*'OddsRatio_working_3-way'!X217^(1/3))*SIN(('OddsRatio_working_3-way'!Y217+4*PI())/3)</f>
        <v>0.48635730339906896</v>
      </c>
      <c r="AL217" s="11">
        <f>'OddsRatio_working_3-way'!Z217+'OddsRatio_working_3-way'!AF217</f>
        <v>1.0606908919618252</v>
      </c>
      <c r="AM217" s="11">
        <f>'OddsRatio_working_3-way'!AA217+'OddsRatio_working_3-way'!AG217</f>
        <v>-0.62410022827693235</v>
      </c>
      <c r="AN217" s="11">
        <f>'OddsRatio_working_3-way'!AB217+'OddsRatio_working_3-way'!AH217</f>
        <v>-0.4365906636848928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1.0606908919618252</v>
      </c>
      <c r="AS217" s="11">
        <f>IF(('OddsRatio_working_3-way'!X217=0),IF(Q217&gt;0,-Q217^(1/3),(-Q217)^(1/3)),'OddsRatio_working_3-way'!AM217-'OddsRatio_working_3-way'!R217/3)</f>
        <v>-0.62410022827693235</v>
      </c>
      <c r="AT217" s="11">
        <f>IF(('OddsRatio_working_3-way'!X217=0),IF(Q217&gt;0,-Q217^(1/3),(-Q217)^(1/3)),'OddsRatio_working_3-way'!AN217-'OddsRatio_working_3-way'!R217/3)</f>
        <v>-0.4365906636848928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2.2799999999999998</v>
      </c>
      <c r="B218" s="4">
        <f>IF('True_Odds_Calculator_3-way'!B219="","",'True_Odds_Calculator_3-way'!B219)</f>
        <v>3.45</v>
      </c>
      <c r="C218" s="4">
        <f>IF('True_Odds_Calculator_3-way'!C219="","",'True_Odds_Calculator_3-way'!C219)</f>
        <v>3.11</v>
      </c>
      <c r="D218" s="9">
        <f t="shared" si="52"/>
        <v>0.42011400713995162</v>
      </c>
      <c r="E218" s="9">
        <f t="shared" si="53"/>
        <v>0.27457497919105045</v>
      </c>
      <c r="F218" s="9">
        <f t="shared" si="54"/>
        <v>0.3053110136689981</v>
      </c>
      <c r="G218" s="9">
        <f t="shared" si="55"/>
        <v>1.0783642635628525</v>
      </c>
      <c r="H218" s="9">
        <f t="shared" si="56"/>
        <v>2.3803062573604508</v>
      </c>
      <c r="I218" s="9">
        <f t="shared" si="57"/>
        <v>3.6419924457289885</v>
      </c>
      <c r="J218" s="9">
        <f t="shared" si="58"/>
        <v>3.2753485961176185</v>
      </c>
      <c r="K218" s="11">
        <f t="shared" si="59"/>
        <v>0.43859649122807021</v>
      </c>
      <c r="L218" s="11">
        <f t="shared" si="60"/>
        <v>0.28985507246376813</v>
      </c>
      <c r="M218" s="11">
        <f t="shared" si="61"/>
        <v>0.32154340836012862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-0.27048561802474413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0.2387253375061214</v>
      </c>
      <c r="Q218" s="11">
        <f>2*'OddsRatio_working_3-way'!K218*'OddsRatio_working_3-way'!L218*'OddsRatio_working_3-way'!M218</f>
        <v>8.1755252570589548E-2</v>
      </c>
      <c r="R218" s="11">
        <f t="shared" si="62"/>
        <v>0</v>
      </c>
      <c r="S218" s="11">
        <f t="shared" si="63"/>
        <v>-0.88258052035980228</v>
      </c>
      <c r="T218" s="11">
        <f t="shared" si="64"/>
        <v>-0.30225360286294611</v>
      </c>
      <c r="U218" s="11">
        <f>'OddsRatio_working_3-way'!S218-'OddsRatio_working_3-way'!R218^2/3</f>
        <v>-0.88258052035980228</v>
      </c>
      <c r="V218" s="11">
        <f>'OddsRatio_working_3-way'!S218*'OddsRatio_working_3-way'!R218/3-2*'OddsRatio_working_3-way'!R218^3/27-'OddsRatio_working_3-way'!T218</f>
        <v>0.30225360286294611</v>
      </c>
      <c r="W218" s="11">
        <f>'OddsRatio_working_3-way'!V218^2+4*'OddsRatio_working_3-way'!U218^3/27</f>
        <v>-1.0492339122155442E-2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0.15956940462208519</v>
      </c>
      <c r="Y218" s="11">
        <f>IF('OddsRatio_working_3-way'!W218&gt;=0,IF('OddsRatio_working_3-way'!V218+SQRT('OddsRatio_working_3-way'!W218)&gt;0,0,PI()),ACOS('OddsRatio_working_3-way'!V218/(2*'OddsRatio_working_3-way'!X218)))</f>
        <v>0.3267473332827795</v>
      </c>
      <c r="Z218" s="11">
        <f>'OddsRatio_working_3-way'!X218^(1/3)*COS('OddsRatio_working_3-way'!Y218/3)</f>
        <v>0.53918213178142627</v>
      </c>
      <c r="AA218" s="11">
        <f>'OddsRatio_working_3-way'!X218^(1/3)*COS(('OddsRatio_working_3-way'!Y218+2*PI())/3)</f>
        <v>-0.32065085110058322</v>
      </c>
      <c r="AB218" s="11">
        <f>'OddsRatio_working_3-way'!X218^(1/3)*COS(('OddsRatio_working_3-way'!Y218+4*PI())/3)</f>
        <v>-0.21853128068084274</v>
      </c>
      <c r="AC218" s="11">
        <f>'OddsRatio_working_3-way'!X218^(1/3)*SIN('OddsRatio_working_3-way'!Y218/3)</f>
        <v>5.895876147136607E-2</v>
      </c>
      <c r="AD218" s="11">
        <f>'OddsRatio_working_3-way'!X218^(1/3)*SIN(('OddsRatio_working_3-way'!Y218+2*PI())/3)</f>
        <v>0.43746604265368116</v>
      </c>
      <c r="AE218" s="11">
        <f>'OddsRatio_working_3-way'!X218^(1/3)*SIN(('OddsRatio_working_3-way'!Y218+4*PI())/3)</f>
        <v>-0.49642480412504725</v>
      </c>
      <c r="AF218" s="11">
        <f>-'OddsRatio_working_3-way'!U218/(3*'OddsRatio_working_3-way'!X218^(1/3))*COS(('OddsRatio_working_3-way'!Y218)/3)</f>
        <v>0.53918213178142627</v>
      </c>
      <c r="AG218" s="11">
        <f>-'OddsRatio_working_3-way'!U218/(3*'OddsRatio_working_3-way'!X218^(1/3))*COS(('OddsRatio_working_3-way'!Y218+2*PI())/3)</f>
        <v>-0.32065085110058322</v>
      </c>
      <c r="AH218" s="11">
        <f>-'OddsRatio_working_3-way'!U218/(3*'OddsRatio_working_3-way'!X218^(1/3))*COS(('OddsRatio_working_3-way'!Y218+4*PI())/3)</f>
        <v>-0.21853128068084274</v>
      </c>
      <c r="AI218" s="11">
        <f>'OddsRatio_working_3-way'!U218/(3*'OddsRatio_working_3-way'!X218^(1/3))*SIN(('OddsRatio_working_3-way'!Y218)/3)</f>
        <v>-5.895876147136607E-2</v>
      </c>
      <c r="AJ218" s="11">
        <f>'OddsRatio_working_3-way'!U218/(3*'OddsRatio_working_3-way'!X218^(1/3))*SIN(('OddsRatio_working_3-way'!Y218+2*PI())/3)</f>
        <v>-0.43746604265368116</v>
      </c>
      <c r="AK218" s="11">
        <f>'OddsRatio_working_3-way'!U218/(3*'OddsRatio_working_3-way'!X218^(1/3))*SIN(('OddsRatio_working_3-way'!Y218+4*PI())/3)</f>
        <v>0.49642480412504725</v>
      </c>
      <c r="AL218" s="11">
        <f>'OddsRatio_working_3-way'!Z218+'OddsRatio_working_3-way'!AF218</f>
        <v>1.0783642635628525</v>
      </c>
      <c r="AM218" s="11">
        <f>'OddsRatio_working_3-way'!AA218+'OddsRatio_working_3-way'!AG218</f>
        <v>-0.64130170220116645</v>
      </c>
      <c r="AN218" s="11">
        <f>'OddsRatio_working_3-way'!AB218+'OddsRatio_working_3-way'!AH218</f>
        <v>-0.43706256136168548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1.0783642635628525</v>
      </c>
      <c r="AS218" s="11">
        <f>IF(('OddsRatio_working_3-way'!X218=0),IF(Q218&gt;0,-Q218^(1/3),(-Q218)^(1/3)),'OddsRatio_working_3-way'!AM218-'OddsRatio_working_3-way'!R218/3)</f>
        <v>-0.64130170220116645</v>
      </c>
      <c r="AT218" s="11">
        <f>IF(('OddsRatio_working_3-way'!X218=0),IF(Q218&gt;0,-Q218^(1/3),(-Q218)^(1/3)),'OddsRatio_working_3-way'!AN218-'OddsRatio_working_3-way'!R218/3)</f>
        <v>-0.43706256136168548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3.71</v>
      </c>
      <c r="C219" s="4">
        <f>IF('True_Odds_Calculator_3-way'!C220="","",'True_Odds_Calculator_3-way'!C220)</f>
        <v>5.09</v>
      </c>
      <c r="D219" s="9">
        <f t="shared" si="52"/>
        <v>0.56580801598111907</v>
      </c>
      <c r="E219" s="9">
        <f t="shared" si="53"/>
        <v>0.25183384735987724</v>
      </c>
      <c r="F219" s="9">
        <f t="shared" si="54"/>
        <v>0.18235813665900352</v>
      </c>
      <c r="G219" s="9">
        <f t="shared" si="55"/>
        <v>1.0962627699937255</v>
      </c>
      <c r="H219" s="9">
        <f t="shared" si="56"/>
        <v>1.7673839389956076</v>
      </c>
      <c r="I219" s="9">
        <f t="shared" si="57"/>
        <v>3.9708721066829971</v>
      </c>
      <c r="J219" s="9">
        <f t="shared" si="58"/>
        <v>5.4837147292743369</v>
      </c>
      <c r="K219" s="11">
        <f t="shared" si="59"/>
        <v>0.58823529411764708</v>
      </c>
      <c r="L219" s="11">
        <f t="shared" si="60"/>
        <v>0.26954177897574122</v>
      </c>
      <c r="M219" s="11">
        <f t="shared" si="61"/>
        <v>0.19646365422396858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-0.24168518280277962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0.23362571851589736</v>
      </c>
      <c r="Q219" s="11">
        <f>2*'OddsRatio_working_3-way'!K219*'OddsRatio_working_3-way'!L219*'OddsRatio_working_3-way'!M219</f>
        <v>6.2300191604239281E-2</v>
      </c>
      <c r="R219" s="11">
        <f t="shared" si="62"/>
        <v>0</v>
      </c>
      <c r="S219" s="11">
        <f t="shared" si="63"/>
        <v>-0.96665304759928561</v>
      </c>
      <c r="T219" s="11">
        <f t="shared" si="64"/>
        <v>-0.25777414602647608</v>
      </c>
      <c r="U219" s="11">
        <f>'OddsRatio_working_3-way'!S219-'OddsRatio_working_3-way'!R219^2/3</f>
        <v>-0.96665304759928561</v>
      </c>
      <c r="V219" s="11">
        <f>'OddsRatio_working_3-way'!S219*'OddsRatio_working_3-way'!R219/3-2*'OddsRatio_working_3-way'!R219^3/27-'OddsRatio_working_3-way'!T219</f>
        <v>0.25777414602647608</v>
      </c>
      <c r="W219" s="11">
        <f>'OddsRatio_working_3-way'!V219^2+4*'OddsRatio_working_3-way'!U219^3/27</f>
        <v>-6.7368507129006119E-2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0.182904358537929</v>
      </c>
      <c r="Y219" s="11">
        <f>IF('OddsRatio_working_3-way'!W219&gt;=0,IF('OddsRatio_working_3-way'!V219+SQRT('OddsRatio_working_3-way'!W219)&gt;0,0,PI()),ACOS('OddsRatio_working_3-way'!V219/(2*'OddsRatio_working_3-way'!X219)))</f>
        <v>0.78883947056672266</v>
      </c>
      <c r="Z219" s="11">
        <f>'OddsRatio_working_3-way'!X219^(1/3)*COS('OddsRatio_working_3-way'!Y219/3)</f>
        <v>0.54813138499686276</v>
      </c>
      <c r="AA219" s="11">
        <f>'OddsRatio_working_3-way'!X219^(1/3)*COS(('OddsRatio_working_3-way'!Y219+2*PI())/3)</f>
        <v>-0.40184382241856736</v>
      </c>
      <c r="AB219" s="11">
        <f>'OddsRatio_working_3-way'!X219^(1/3)*COS(('OddsRatio_working_3-way'!Y219+4*PI())/3)</f>
        <v>-0.14628756257829556</v>
      </c>
      <c r="AC219" s="11">
        <f>'OddsRatio_working_3-way'!X219^(1/3)*SIN('OddsRatio_working_3-way'!Y219/3)</f>
        <v>0.14754547541187507</v>
      </c>
      <c r="AD219" s="11">
        <f>'OddsRatio_working_3-way'!X219^(1/3)*SIN(('OddsRatio_working_3-way'!Y219+2*PI())/3)</f>
        <v>0.40092296631289426</v>
      </c>
      <c r="AE219" s="11">
        <f>'OddsRatio_working_3-way'!X219^(1/3)*SIN(('OddsRatio_working_3-way'!Y219+4*PI())/3)</f>
        <v>-0.54846844172476916</v>
      </c>
      <c r="AF219" s="11">
        <f>-'OddsRatio_working_3-way'!U219/(3*'OddsRatio_working_3-way'!X219^(1/3))*COS(('OddsRatio_working_3-way'!Y219)/3)</f>
        <v>0.54813138499686265</v>
      </c>
      <c r="AG219" s="11">
        <f>-'OddsRatio_working_3-way'!U219/(3*'OddsRatio_working_3-way'!X219^(1/3))*COS(('OddsRatio_working_3-way'!Y219+2*PI())/3)</f>
        <v>-0.40184382241856731</v>
      </c>
      <c r="AH219" s="11">
        <f>-'OddsRatio_working_3-way'!U219/(3*'OddsRatio_working_3-way'!X219^(1/3))*COS(('OddsRatio_working_3-way'!Y219+4*PI())/3)</f>
        <v>-0.14628756257829553</v>
      </c>
      <c r="AI219" s="11">
        <f>'OddsRatio_working_3-way'!U219/(3*'OddsRatio_working_3-way'!X219^(1/3))*SIN(('OddsRatio_working_3-way'!Y219)/3)</f>
        <v>-0.14754547541187504</v>
      </c>
      <c r="AJ219" s="11">
        <f>'OddsRatio_working_3-way'!U219/(3*'OddsRatio_working_3-way'!X219^(1/3))*SIN(('OddsRatio_working_3-way'!Y219+2*PI())/3)</f>
        <v>-0.4009229663128942</v>
      </c>
      <c r="AK219" s="11">
        <f>'OddsRatio_working_3-way'!U219/(3*'OddsRatio_working_3-way'!X219^(1/3))*SIN(('OddsRatio_working_3-way'!Y219+4*PI())/3)</f>
        <v>0.54846844172476905</v>
      </c>
      <c r="AL219" s="11">
        <f>'OddsRatio_working_3-way'!Z219+'OddsRatio_working_3-way'!AF219</f>
        <v>1.0962627699937255</v>
      </c>
      <c r="AM219" s="11">
        <f>'OddsRatio_working_3-way'!AA219+'OddsRatio_working_3-way'!AG219</f>
        <v>-0.80368764483713462</v>
      </c>
      <c r="AN219" s="11">
        <f>'OddsRatio_working_3-way'!AB219+'OddsRatio_working_3-way'!AH219</f>
        <v>-0.29257512515659112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1.0962627699937255</v>
      </c>
      <c r="AS219" s="11">
        <f>IF(('OddsRatio_working_3-way'!X219=0),IF(Q219&gt;0,-Q219^(1/3),(-Q219)^(1/3)),'OddsRatio_working_3-way'!AM219-'OddsRatio_working_3-way'!R219/3)</f>
        <v>-0.80368764483713462</v>
      </c>
      <c r="AT219" s="11">
        <f>IF(('OddsRatio_working_3-way'!X219=0),IF(Q219&gt;0,-Q219^(1/3),(-Q219)^(1/3)),'OddsRatio_working_3-way'!AN219-'OddsRatio_working_3-way'!R219/3)</f>
        <v>-0.29257512515659112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4.17</v>
      </c>
      <c r="B220" s="4">
        <f>IF('True_Odds_Calculator_3-way'!B221="","",'True_Odds_Calculator_3-way'!B221)</f>
        <v>3.41</v>
      </c>
      <c r="C220" s="4">
        <f>IF('True_Odds_Calculator_3-way'!C221="","",'True_Odds_Calculator_3-way'!C221)</f>
        <v>1.88</v>
      </c>
      <c r="D220" s="9">
        <f t="shared" si="52"/>
        <v>0.22150482155582679</v>
      </c>
      <c r="E220" s="9">
        <f t="shared" si="53"/>
        <v>0.27233386069973586</v>
      </c>
      <c r="F220" s="9">
        <f t="shared" si="54"/>
        <v>0.50616131774443729</v>
      </c>
      <c r="G220" s="9">
        <f t="shared" si="55"/>
        <v>1.1086985533499414</v>
      </c>
      <c r="H220" s="9">
        <f t="shared" si="56"/>
        <v>4.5145744141193145</v>
      </c>
      <c r="I220" s="9">
        <f t="shared" si="57"/>
        <v>3.6719635135733597</v>
      </c>
      <c r="J220" s="9">
        <f t="shared" si="58"/>
        <v>1.9756547269479483</v>
      </c>
      <c r="K220" s="11">
        <f t="shared" si="59"/>
        <v>0.23980815347721823</v>
      </c>
      <c r="L220" s="11">
        <f t="shared" si="60"/>
        <v>0.29325513196480935</v>
      </c>
      <c r="M220" s="11">
        <f t="shared" si="61"/>
        <v>0.53191489361702127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-0.25148419356484619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0.24164857294921535</v>
      </c>
      <c r="Q220" s="11">
        <f>2*'OddsRatio_working_3-way'!K220*'OddsRatio_working_3-way'!L220*'OddsRatio_working_3-way'!M220</f>
        <v>7.4813799674679674E-2</v>
      </c>
      <c r="R220" s="11">
        <f t="shared" si="62"/>
        <v>0</v>
      </c>
      <c r="S220" s="11">
        <f t="shared" si="63"/>
        <v>-0.9608897065210793</v>
      </c>
      <c r="T220" s="11">
        <f t="shared" si="64"/>
        <v>-0.29748907322634033</v>
      </c>
      <c r="U220" s="11">
        <f>'OddsRatio_working_3-way'!S220-'OddsRatio_working_3-way'!R220^2/3</f>
        <v>-0.9608897065210793</v>
      </c>
      <c r="V220" s="11">
        <f>'OddsRatio_working_3-way'!S220*'OddsRatio_working_3-way'!R220/3-2*'OddsRatio_working_3-way'!R220^3/27-'OddsRatio_working_3-way'!T220</f>
        <v>0.29748907322634033</v>
      </c>
      <c r="W220" s="11">
        <f>'OddsRatio_working_3-way'!V220^2+4*'OddsRatio_working_3-way'!U220^3/27</f>
        <v>-4.2937012946119735E-2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0.18127104128568539</v>
      </c>
      <c r="Y220" s="11">
        <f>IF('OddsRatio_working_3-way'!W220&gt;=0,IF('OddsRatio_working_3-way'!V220+SQRT('OddsRatio_working_3-way'!W220)&gt;0,0,PI()),ACOS('OddsRatio_working_3-way'!V220/(2*'OddsRatio_working_3-way'!X220)))</f>
        <v>0.60839878065154973</v>
      </c>
      <c r="Z220" s="11">
        <f>'OddsRatio_working_3-way'!X220^(1/3)*COS('OddsRatio_working_3-way'!Y220/3)</f>
        <v>0.55434927667497069</v>
      </c>
      <c r="AA220" s="11">
        <f>'OddsRatio_working_3-way'!X220^(1/3)*COS(('OddsRatio_working_3-way'!Y220+2*PI())/3)</f>
        <v>-0.37589184158860289</v>
      </c>
      <c r="AB220" s="11">
        <f>'OddsRatio_working_3-way'!X220^(1/3)*COS(('OddsRatio_working_3-way'!Y220+4*PI())/3)</f>
        <v>-0.17845743508636785</v>
      </c>
      <c r="AC220" s="11">
        <f>'OddsRatio_working_3-way'!X220^(1/3)*SIN('OddsRatio_working_3-way'!Y220/3)</f>
        <v>0.11398880774135942</v>
      </c>
      <c r="AD220" s="11">
        <f>'OddsRatio_working_3-way'!X220^(1/3)*SIN(('OddsRatio_working_3-way'!Y220+2*PI())/3)</f>
        <v>0.42308615229937324</v>
      </c>
      <c r="AE220" s="11">
        <f>'OddsRatio_working_3-way'!X220^(1/3)*SIN(('OddsRatio_working_3-way'!Y220+4*PI())/3)</f>
        <v>-0.53707496004073263</v>
      </c>
      <c r="AF220" s="11">
        <f>-'OddsRatio_working_3-way'!U220/(3*'OddsRatio_working_3-way'!X220^(1/3))*COS(('OddsRatio_working_3-way'!Y220)/3)</f>
        <v>0.55434927667497069</v>
      </c>
      <c r="AG220" s="11">
        <f>-'OddsRatio_working_3-way'!U220/(3*'OddsRatio_working_3-way'!X220^(1/3))*COS(('OddsRatio_working_3-way'!Y220+2*PI())/3)</f>
        <v>-0.37589184158860289</v>
      </c>
      <c r="AH220" s="11">
        <f>-'OddsRatio_working_3-way'!U220/(3*'OddsRatio_working_3-way'!X220^(1/3))*COS(('OddsRatio_working_3-way'!Y220+4*PI())/3)</f>
        <v>-0.17845743508636785</v>
      </c>
      <c r="AI220" s="11">
        <f>'OddsRatio_working_3-way'!U220/(3*'OddsRatio_working_3-way'!X220^(1/3))*SIN(('OddsRatio_working_3-way'!Y220)/3)</f>
        <v>-0.11398880774135942</v>
      </c>
      <c r="AJ220" s="11">
        <f>'OddsRatio_working_3-way'!U220/(3*'OddsRatio_working_3-way'!X220^(1/3))*SIN(('OddsRatio_working_3-way'!Y220+2*PI())/3)</f>
        <v>-0.42308615229937324</v>
      </c>
      <c r="AK220" s="11">
        <f>'OddsRatio_working_3-way'!U220/(3*'OddsRatio_working_3-way'!X220^(1/3))*SIN(('OddsRatio_working_3-way'!Y220+4*PI())/3)</f>
        <v>0.53707496004073263</v>
      </c>
      <c r="AL220" s="11">
        <f>'OddsRatio_working_3-way'!Z220+'OddsRatio_working_3-way'!AF220</f>
        <v>1.1086985533499414</v>
      </c>
      <c r="AM220" s="11">
        <f>'OddsRatio_working_3-way'!AA220+'OddsRatio_working_3-way'!AG220</f>
        <v>-0.75178368317720579</v>
      </c>
      <c r="AN220" s="11">
        <f>'OddsRatio_working_3-way'!AB220+'OddsRatio_working_3-way'!AH220</f>
        <v>-0.35691487017273571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1.1086985533499414</v>
      </c>
      <c r="AS220" s="11">
        <f>IF(('OddsRatio_working_3-way'!X220=0),IF(Q220&gt;0,-Q220^(1/3),(-Q220)^(1/3)),'OddsRatio_working_3-way'!AM220-'OddsRatio_working_3-way'!R220/3)</f>
        <v>-0.75178368317720579</v>
      </c>
      <c r="AT220" s="11">
        <f>IF(('OddsRatio_working_3-way'!X220=0),IF(Q220&gt;0,-Q220^(1/3),(-Q220)^(1/3)),'OddsRatio_working_3-way'!AN220-'OddsRatio_working_3-way'!R220/3)</f>
        <v>-0.35691487017273571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3.79</v>
      </c>
      <c r="B221" s="4">
        <f>IF('True_Odds_Calculator_3-way'!B222="","",'True_Odds_Calculator_3-way'!B222)</f>
        <v>3.79</v>
      </c>
      <c r="C221" s="4">
        <f>IF('True_Odds_Calculator_3-way'!C222="","",'True_Odds_Calculator_3-way'!C222)</f>
        <v>1.91</v>
      </c>
      <c r="D221" s="9">
        <f t="shared" si="52"/>
        <v>0.24837093742805075</v>
      </c>
      <c r="E221" s="9">
        <f t="shared" si="53"/>
        <v>0.24837093742805075</v>
      </c>
      <c r="F221" s="9">
        <f t="shared" si="54"/>
        <v>0.50325812514389856</v>
      </c>
      <c r="G221" s="9">
        <f t="shared" si="55"/>
        <v>1.0846723875416404</v>
      </c>
      <c r="H221" s="9">
        <f t="shared" si="56"/>
        <v>4.0262359612411762</v>
      </c>
      <c r="I221" s="9">
        <f t="shared" si="57"/>
        <v>4.0262359612411762</v>
      </c>
      <c r="J221" s="9">
        <f t="shared" si="58"/>
        <v>1.9870518726628925</v>
      </c>
      <c r="K221" s="11">
        <f t="shared" si="59"/>
        <v>0.26385224274406333</v>
      </c>
      <c r="L221" s="11">
        <f t="shared" si="60"/>
        <v>0.26385224274406333</v>
      </c>
      <c r="M221" s="11">
        <f t="shared" si="61"/>
        <v>0.52356020942408377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-0.25818916422344518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0.23655542353243875</v>
      </c>
      <c r="Q221" s="11">
        <f>2*'OddsRatio_working_3-way'!K221*'OddsRatio_working_3-way'!L221*'OddsRatio_working_3-way'!M221</f>
        <v>7.2898435603216891E-2</v>
      </c>
      <c r="R221" s="11">
        <f t="shared" si="62"/>
        <v>0</v>
      </c>
      <c r="S221" s="11">
        <f t="shared" si="63"/>
        <v>-0.91620972647680943</v>
      </c>
      <c r="T221" s="11">
        <f t="shared" si="64"/>
        <v>-0.28234506208838511</v>
      </c>
      <c r="U221" s="11">
        <f>'OddsRatio_working_3-way'!S221-'OddsRatio_working_3-way'!R221^2/3</f>
        <v>-0.91620972647680943</v>
      </c>
      <c r="V221" s="11">
        <f>'OddsRatio_working_3-way'!S221*'OddsRatio_working_3-way'!R221/3-2*'OddsRatio_working_3-way'!R221^3/27-'OddsRatio_working_3-way'!T221</f>
        <v>0.28234506208838511</v>
      </c>
      <c r="W221" s="11">
        <f>'OddsRatio_working_3-way'!V221^2+4*'OddsRatio_working_3-way'!U221^3/27</f>
        <v>-3.4222500530116079E-2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0.1687759125407193</v>
      </c>
      <c r="Y221" s="11">
        <f>IF('OddsRatio_working_3-way'!W221&gt;=0,IF('OddsRatio_working_3-way'!V221+SQRT('OddsRatio_working_3-way'!W221)&gt;0,0,PI()),ACOS('OddsRatio_working_3-way'!V221/(2*'OddsRatio_working_3-way'!X221)))</f>
        <v>0.58002395808552576</v>
      </c>
      <c r="Z221" s="11">
        <f>'OddsRatio_working_3-way'!X221^(1/3)*COS('OddsRatio_working_3-way'!Y221/3)</f>
        <v>0.54233619377082021</v>
      </c>
      <c r="AA221" s="11">
        <f>'OddsRatio_working_3-way'!X221^(1/3)*COS(('OddsRatio_working_3-way'!Y221+2*PI())/3)</f>
        <v>-0.36312472423676995</v>
      </c>
      <c r="AB221" s="11">
        <f>'OddsRatio_working_3-way'!X221^(1/3)*COS(('OddsRatio_working_3-way'!Y221+4*PI())/3)</f>
        <v>-0.17921146953405045</v>
      </c>
      <c r="AC221" s="11">
        <f>'OddsRatio_working_3-way'!X221^(1/3)*SIN('OddsRatio_working_3-way'!Y221/3)</f>
        <v>0.10618236711015541</v>
      </c>
      <c r="AD221" s="11">
        <f>'OddsRatio_working_3-way'!X221^(1/3)*SIN(('OddsRatio_working_3-way'!Y221+2*PI())/3)</f>
        <v>0.41658573764221246</v>
      </c>
      <c r="AE221" s="11">
        <f>'OddsRatio_working_3-way'!X221^(1/3)*SIN(('OddsRatio_working_3-way'!Y221+4*PI())/3)</f>
        <v>-0.52276810475236779</v>
      </c>
      <c r="AF221" s="11">
        <f>-'OddsRatio_working_3-way'!U221/(3*'OddsRatio_working_3-way'!X221^(1/3))*COS(('OddsRatio_working_3-way'!Y221)/3)</f>
        <v>0.54233619377082021</v>
      </c>
      <c r="AG221" s="11">
        <f>-'OddsRatio_working_3-way'!U221/(3*'OddsRatio_working_3-way'!X221^(1/3))*COS(('OddsRatio_working_3-way'!Y221+2*PI())/3)</f>
        <v>-0.36312472423676995</v>
      </c>
      <c r="AH221" s="11">
        <f>-'OddsRatio_working_3-way'!U221/(3*'OddsRatio_working_3-way'!X221^(1/3))*COS(('OddsRatio_working_3-way'!Y221+4*PI())/3)</f>
        <v>-0.17921146953405045</v>
      </c>
      <c r="AI221" s="11">
        <f>'OddsRatio_working_3-way'!U221/(3*'OddsRatio_working_3-way'!X221^(1/3))*SIN(('OddsRatio_working_3-way'!Y221)/3)</f>
        <v>-0.10618236711015541</v>
      </c>
      <c r="AJ221" s="11">
        <f>'OddsRatio_working_3-way'!U221/(3*'OddsRatio_working_3-way'!X221^(1/3))*SIN(('OddsRatio_working_3-way'!Y221+2*PI())/3)</f>
        <v>-0.41658573764221246</v>
      </c>
      <c r="AK221" s="11">
        <f>'OddsRatio_working_3-way'!U221/(3*'OddsRatio_working_3-way'!X221^(1/3))*SIN(('OddsRatio_working_3-way'!Y221+4*PI())/3)</f>
        <v>0.52276810475236779</v>
      </c>
      <c r="AL221" s="11">
        <f>'OddsRatio_working_3-way'!Z221+'OddsRatio_working_3-way'!AF221</f>
        <v>1.0846723875416404</v>
      </c>
      <c r="AM221" s="11">
        <f>'OddsRatio_working_3-way'!AA221+'OddsRatio_working_3-way'!AG221</f>
        <v>-0.72624944847353989</v>
      </c>
      <c r="AN221" s="11">
        <f>'OddsRatio_working_3-way'!AB221+'OddsRatio_working_3-way'!AH221</f>
        <v>-0.35842293906810091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1.0846723875416404</v>
      </c>
      <c r="AS221" s="11">
        <f>IF(('OddsRatio_working_3-way'!X221=0),IF(Q221&gt;0,-Q221^(1/3),(-Q221)^(1/3)),'OddsRatio_working_3-way'!AM221-'OddsRatio_working_3-way'!R221/3)</f>
        <v>-0.72624944847353989</v>
      </c>
      <c r="AT221" s="11">
        <f>IF(('OddsRatio_working_3-way'!X221=0),IF(Q221&gt;0,-Q221^(1/3),(-Q221)^(1/3)),'OddsRatio_working_3-way'!AN221-'OddsRatio_working_3-way'!R221/3)</f>
        <v>-0.35842293906810091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2.76</v>
      </c>
      <c r="B222" s="4">
        <f>IF('True_Odds_Calculator_3-way'!B223="","",'True_Odds_Calculator_3-way'!B223)</f>
        <v>3.25</v>
      </c>
      <c r="C222" s="4">
        <f>IF('True_Odds_Calculator_3-way'!C223="","",'True_Odds_Calculator_3-way'!C223)</f>
        <v>2.64</v>
      </c>
      <c r="D222" s="9">
        <f t="shared" si="52"/>
        <v>0.34570942787246717</v>
      </c>
      <c r="E222" s="9">
        <f t="shared" si="53"/>
        <v>0.29243867007178204</v>
      </c>
      <c r="F222" s="9">
        <f t="shared" si="54"/>
        <v>0.36185190205575068</v>
      </c>
      <c r="G222" s="9">
        <f t="shared" si="55"/>
        <v>1.0753424029494076</v>
      </c>
      <c r="H222" s="9">
        <f t="shared" si="56"/>
        <v>2.8926026291909568</v>
      </c>
      <c r="I222" s="9">
        <f t="shared" si="57"/>
        <v>3.4195204066361669</v>
      </c>
      <c r="J222" s="9">
        <f t="shared" si="58"/>
        <v>2.7635615408370287</v>
      </c>
      <c r="K222" s="11">
        <f t="shared" si="59"/>
        <v>0.3623188405797102</v>
      </c>
      <c r="L222" s="11">
        <f t="shared" si="60"/>
        <v>0.30769230769230771</v>
      </c>
      <c r="M222" s="11">
        <f t="shared" si="61"/>
        <v>0.37878787878787878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-0.27424749163879591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0.238589912502956</v>
      </c>
      <c r="Q222" s="11">
        <f>2*'OddsRatio_working_3-way'!K222*'OddsRatio_working_3-way'!L222*'OddsRatio_working_3-way'!M222</f>
        <v>8.4456606195736653E-2</v>
      </c>
      <c r="R222" s="11">
        <f t="shared" si="62"/>
        <v>0</v>
      </c>
      <c r="S222" s="11">
        <f t="shared" si="63"/>
        <v>-0.86998029071199834</v>
      </c>
      <c r="T222" s="11">
        <f t="shared" si="64"/>
        <v>-0.30795762503079593</v>
      </c>
      <c r="U222" s="11">
        <f>'OddsRatio_working_3-way'!S222-'OddsRatio_working_3-way'!R222^2/3</f>
        <v>-0.86998029071199834</v>
      </c>
      <c r="V222" s="11">
        <f>'OddsRatio_working_3-way'!S222*'OddsRatio_working_3-way'!R222/3-2*'OddsRatio_working_3-way'!R222^3/27-'OddsRatio_working_3-way'!T222</f>
        <v>0.30795762503079593</v>
      </c>
      <c r="W222" s="11">
        <f>'OddsRatio_working_3-way'!V222^2+4*'OddsRatio_working_3-way'!U222^3/27</f>
        <v>-2.7114711311097967E-3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0.15616447254875077</v>
      </c>
      <c r="Y222" s="11">
        <f>IF('OddsRatio_working_3-way'!W222&gt;=0,IF('OddsRatio_working_3-way'!V222+SQRT('OddsRatio_working_3-way'!W222)&gt;0,0,PI()),ACOS('OddsRatio_working_3-way'!V222/(2*'OddsRatio_working_3-way'!X222)))</f>
        <v>0.16750316466799542</v>
      </c>
      <c r="Z222" s="11">
        <f>'OddsRatio_working_3-way'!X222^(1/3)*COS('OddsRatio_working_3-way'!Y222/3)</f>
        <v>0.53767120147470393</v>
      </c>
      <c r="AA222" s="11">
        <f>'OddsRatio_working_3-way'!X222^(1/3)*COS(('OddsRatio_working_3-way'!Y222+2*PI())/3)</f>
        <v>-0.2948612036422022</v>
      </c>
      <c r="AB222" s="11">
        <f>'OddsRatio_working_3-way'!X222^(1/3)*COS(('OddsRatio_working_3-way'!Y222+4*PI())/3)</f>
        <v>-0.24280999783250176</v>
      </c>
      <c r="AC222" s="11">
        <f>'OddsRatio_working_3-way'!X222^(1/3)*SIN('OddsRatio_working_3-way'!Y222/3)</f>
        <v>3.0051777685875167E-2</v>
      </c>
      <c r="AD222" s="11">
        <f>'OddsRatio_working_3-way'!X222^(1/3)*SIN(('OddsRatio_working_3-way'!Y222+2*PI())/3)</f>
        <v>0.4506110305174571</v>
      </c>
      <c r="AE222" s="11">
        <f>'OddsRatio_working_3-way'!X222^(1/3)*SIN(('OddsRatio_working_3-way'!Y222+4*PI())/3)</f>
        <v>-0.48066280820333224</v>
      </c>
      <c r="AF222" s="11">
        <f>-'OddsRatio_working_3-way'!U222/(3*'OddsRatio_working_3-way'!X222^(1/3))*COS(('OddsRatio_working_3-way'!Y222)/3)</f>
        <v>0.53767120147470371</v>
      </c>
      <c r="AG222" s="11">
        <f>-'OddsRatio_working_3-way'!U222/(3*'OddsRatio_working_3-way'!X222^(1/3))*COS(('OddsRatio_working_3-way'!Y222+2*PI())/3)</f>
        <v>-0.29486120364220209</v>
      </c>
      <c r="AH222" s="11">
        <f>-'OddsRatio_working_3-way'!U222/(3*'OddsRatio_working_3-way'!X222^(1/3))*COS(('OddsRatio_working_3-way'!Y222+4*PI())/3)</f>
        <v>-0.24280999783250165</v>
      </c>
      <c r="AI222" s="11">
        <f>'OddsRatio_working_3-way'!U222/(3*'OddsRatio_working_3-way'!X222^(1/3))*SIN(('OddsRatio_working_3-way'!Y222)/3)</f>
        <v>-3.0051777685875154E-2</v>
      </c>
      <c r="AJ222" s="11">
        <f>'OddsRatio_working_3-way'!U222/(3*'OddsRatio_working_3-way'!X222^(1/3))*SIN(('OddsRatio_working_3-way'!Y222+2*PI())/3)</f>
        <v>-0.45061103051745688</v>
      </c>
      <c r="AK222" s="11">
        <f>'OddsRatio_working_3-way'!U222/(3*'OddsRatio_working_3-way'!X222^(1/3))*SIN(('OddsRatio_working_3-way'!Y222+4*PI())/3)</f>
        <v>0.48066280820333201</v>
      </c>
      <c r="AL222" s="11">
        <f>'OddsRatio_working_3-way'!Z222+'OddsRatio_working_3-way'!AF222</f>
        <v>1.0753424029494076</v>
      </c>
      <c r="AM222" s="11">
        <f>'OddsRatio_working_3-way'!AA222+'OddsRatio_working_3-way'!AG222</f>
        <v>-0.58972240728440428</v>
      </c>
      <c r="AN222" s="11">
        <f>'OddsRatio_working_3-way'!AB222+'OddsRatio_working_3-way'!AH222</f>
        <v>-0.48561999566500341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1.0753424029494076</v>
      </c>
      <c r="AS222" s="11">
        <f>IF(('OddsRatio_working_3-way'!X222=0),IF(Q222&gt;0,-Q222^(1/3),(-Q222)^(1/3)),'OddsRatio_working_3-way'!AM222-'OddsRatio_working_3-way'!R222/3)</f>
        <v>-0.58972240728440428</v>
      </c>
      <c r="AT222" s="11">
        <f>IF(('OddsRatio_working_3-way'!X222=0),IF(Q222&gt;0,-Q222^(1/3),(-Q222)^(1/3)),'OddsRatio_working_3-way'!AN222-'OddsRatio_working_3-way'!R222/3)</f>
        <v>-0.48561999566500341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1.55</v>
      </c>
      <c r="B223" s="4">
        <f>IF('True_Odds_Calculator_3-way'!B224="","",'True_Odds_Calculator_3-way'!B224)</f>
        <v>4.29</v>
      </c>
      <c r="C223" s="4">
        <f>IF('True_Odds_Calculator_3-way'!C224="","",'True_Odds_Calculator_3-way'!C224)</f>
        <v>5.61</v>
      </c>
      <c r="D223" s="9">
        <f t="shared" si="52"/>
        <v>0.62120044896730753</v>
      </c>
      <c r="E223" s="9">
        <f t="shared" si="53"/>
        <v>0.21516337909131233</v>
      </c>
      <c r="F223" s="9">
        <f t="shared" si="54"/>
        <v>0.16363617194138044</v>
      </c>
      <c r="G223" s="9">
        <f t="shared" si="55"/>
        <v>1.1087024447068998</v>
      </c>
      <c r="H223" s="9">
        <f t="shared" si="56"/>
        <v>1.6097863445887945</v>
      </c>
      <c r="I223" s="9">
        <f t="shared" si="57"/>
        <v>4.6476310430857009</v>
      </c>
      <c r="J223" s="9">
        <f t="shared" si="58"/>
        <v>6.1111182700988085</v>
      </c>
      <c r="K223" s="11">
        <f t="shared" si="59"/>
        <v>0.64516129032258063</v>
      </c>
      <c r="L223" s="11">
        <f t="shared" si="60"/>
        <v>0.23310023310023309</v>
      </c>
      <c r="M223" s="11">
        <f t="shared" si="61"/>
        <v>0.17825311942959002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-0.22361846460518198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0.22651911559967447</v>
      </c>
      <c r="Q223" s="11">
        <f>2*'OddsRatio_working_3-way'!K223*'OddsRatio_working_3-way'!L223*'OddsRatio_working_3-way'!M223</f>
        <v>5.3613991857911124E-2</v>
      </c>
      <c r="R223" s="11">
        <f t="shared" si="62"/>
        <v>0</v>
      </c>
      <c r="S223" s="11">
        <f t="shared" si="63"/>
        <v>-1.0129714288111844</v>
      </c>
      <c r="T223" s="11">
        <f t="shared" si="64"/>
        <v>-0.2397565511979135</v>
      </c>
      <c r="U223" s="11">
        <f>'OddsRatio_working_3-way'!S223-'OddsRatio_working_3-way'!R223^2/3</f>
        <v>-1.0129714288111844</v>
      </c>
      <c r="V223" s="11">
        <f>'OddsRatio_working_3-way'!S223*'OddsRatio_working_3-way'!R223/3-2*'OddsRatio_working_3-way'!R223^3/27-'OddsRatio_working_3-way'!T223</f>
        <v>0.2397565511979135</v>
      </c>
      <c r="W223" s="11">
        <f>'OddsRatio_working_3-way'!V223^2+4*'OddsRatio_working_3-way'!U223^3/27</f>
        <v>-9.650512843560588E-2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0.19620673553545734</v>
      </c>
      <c r="Y223" s="11">
        <f>IF('OddsRatio_working_3-way'!W223&gt;=0,IF('OddsRatio_working_3-way'!V223+SQRT('OddsRatio_working_3-way'!W223)&gt;0,0,PI()),ACOS('OddsRatio_working_3-way'!V223/(2*'OddsRatio_working_3-way'!X223)))</f>
        <v>0.9134991440970629</v>
      </c>
      <c r="Z223" s="11">
        <f>'OddsRatio_working_3-way'!X223^(1/3)*COS('OddsRatio_working_3-way'!Y223/3)</f>
        <v>0.55435122235344991</v>
      </c>
      <c r="AA223" s="11">
        <f>'OddsRatio_working_3-way'!X223^(1/3)*COS(('OddsRatio_working_3-way'!Y223+2*PI())/3)</f>
        <v>-0.42805270986709298</v>
      </c>
      <c r="AB223" s="11">
        <f>'OddsRatio_working_3-way'!X223^(1/3)*COS(('OddsRatio_working_3-way'!Y223+4*PI())/3)</f>
        <v>-0.1262985124863569</v>
      </c>
      <c r="AC223" s="11">
        <f>'OddsRatio_working_3-way'!X223^(1/3)*SIN('OddsRatio_working_3-way'!Y223/3)</f>
        <v>0.1742178670868674</v>
      </c>
      <c r="AD223" s="11">
        <f>'OddsRatio_working_3-way'!X223^(1/3)*SIN(('OddsRatio_working_3-way'!Y223+2*PI())/3)</f>
        <v>0.39297330763360999</v>
      </c>
      <c r="AE223" s="11">
        <f>'OddsRatio_working_3-way'!X223^(1/3)*SIN(('OddsRatio_working_3-way'!Y223+4*PI())/3)</f>
        <v>-0.56719117472047742</v>
      </c>
      <c r="AF223" s="11">
        <f>-'OddsRatio_working_3-way'!U223/(3*'OddsRatio_working_3-way'!X223^(1/3))*COS(('OddsRatio_working_3-way'!Y223)/3)</f>
        <v>0.55435122235344991</v>
      </c>
      <c r="AG223" s="11">
        <f>-'OddsRatio_working_3-way'!U223/(3*'OddsRatio_working_3-way'!X223^(1/3))*COS(('OddsRatio_working_3-way'!Y223+2*PI())/3)</f>
        <v>-0.42805270986709293</v>
      </c>
      <c r="AH223" s="11">
        <f>-'OddsRatio_working_3-way'!U223/(3*'OddsRatio_working_3-way'!X223^(1/3))*COS(('OddsRatio_working_3-way'!Y223+4*PI())/3)</f>
        <v>-0.1262985124863569</v>
      </c>
      <c r="AI223" s="11">
        <f>'OddsRatio_working_3-way'!U223/(3*'OddsRatio_working_3-way'!X223^(1/3))*SIN(('OddsRatio_working_3-way'!Y223)/3)</f>
        <v>-0.17421786708686735</v>
      </c>
      <c r="AJ223" s="11">
        <f>'OddsRatio_working_3-way'!U223/(3*'OddsRatio_working_3-way'!X223^(1/3))*SIN(('OddsRatio_working_3-way'!Y223+2*PI())/3)</f>
        <v>-0.39297330763360994</v>
      </c>
      <c r="AK223" s="11">
        <f>'OddsRatio_working_3-way'!U223/(3*'OddsRatio_working_3-way'!X223^(1/3))*SIN(('OddsRatio_working_3-way'!Y223+4*PI())/3)</f>
        <v>0.56719117472047731</v>
      </c>
      <c r="AL223" s="11">
        <f>'OddsRatio_working_3-way'!Z223+'OddsRatio_working_3-way'!AF223</f>
        <v>1.1087024447068998</v>
      </c>
      <c r="AM223" s="11">
        <f>'OddsRatio_working_3-way'!AA223+'OddsRatio_working_3-way'!AG223</f>
        <v>-0.85610541973418597</v>
      </c>
      <c r="AN223" s="11">
        <f>'OddsRatio_working_3-way'!AB223+'OddsRatio_working_3-way'!AH223</f>
        <v>-0.2525970249727138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1.1087024447068998</v>
      </c>
      <c r="AS223" s="11">
        <f>IF(('OddsRatio_working_3-way'!X223=0),IF(Q223&gt;0,-Q223^(1/3),(-Q223)^(1/3)),'OddsRatio_working_3-way'!AM223-'OddsRatio_working_3-way'!R223/3)</f>
        <v>-0.85610541973418597</v>
      </c>
      <c r="AT223" s="11">
        <f>IF(('OddsRatio_working_3-way'!X223=0),IF(Q223&gt;0,-Q223^(1/3),(-Q223)^(1/3)),'OddsRatio_working_3-way'!AN223-'OddsRatio_working_3-way'!R223/3)</f>
        <v>-0.2525970249727138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3.4</v>
      </c>
      <c r="B224" s="4">
        <f>IF('True_Odds_Calculator_3-way'!B225="","",'True_Odds_Calculator_3-way'!B225)</f>
        <v>3.41</v>
      </c>
      <c r="C224" s="4">
        <f>IF('True_Odds_Calculator_3-way'!C225="","",'True_Odds_Calculator_3-way'!C225)</f>
        <v>2.16</v>
      </c>
      <c r="D224" s="9">
        <f t="shared" si="52"/>
        <v>0.27844280370304619</v>
      </c>
      <c r="E224" s="9">
        <f t="shared" si="53"/>
        <v>0.27760817795905768</v>
      </c>
      <c r="F224" s="9">
        <f t="shared" si="54"/>
        <v>0.44394901833789613</v>
      </c>
      <c r="G224" s="9">
        <f t="shared" si="55"/>
        <v>1.079750770327085</v>
      </c>
      <c r="H224" s="9">
        <f t="shared" si="56"/>
        <v>3.5914018487850039</v>
      </c>
      <c r="I224" s="9">
        <f t="shared" si="57"/>
        <v>3.6021993564882746</v>
      </c>
      <c r="J224" s="9">
        <f t="shared" si="58"/>
        <v>2.2525108935794185</v>
      </c>
      <c r="K224" s="11">
        <f t="shared" si="59"/>
        <v>0.29411764705882354</v>
      </c>
      <c r="L224" s="11">
        <f t="shared" si="60"/>
        <v>0.29325513196480935</v>
      </c>
      <c r="M224" s="11">
        <f t="shared" si="61"/>
        <v>0.46296296296296291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-0.26791635520288271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0.23838958848446512</v>
      </c>
      <c r="Q224" s="11">
        <f>2*'OddsRatio_working_3-way'!K224*'OddsRatio_working_3-way'!L224*'OddsRatio_working_3-way'!M224</f>
        <v>7.9862508705013435E-2</v>
      </c>
      <c r="R224" s="11">
        <f t="shared" si="62"/>
        <v>0</v>
      </c>
      <c r="S224" s="11">
        <f t="shared" si="63"/>
        <v>-0.88979110030047215</v>
      </c>
      <c r="T224" s="11">
        <f t="shared" si="64"/>
        <v>-0.29808747078742781</v>
      </c>
      <c r="U224" s="11">
        <f>'OddsRatio_working_3-way'!S224-'OddsRatio_working_3-way'!R224^2/3</f>
        <v>-0.88979110030047215</v>
      </c>
      <c r="V224" s="11">
        <f>'OddsRatio_working_3-way'!S224*'OddsRatio_working_3-way'!R224/3-2*'OddsRatio_working_3-way'!R224^3/27-'OddsRatio_working_3-way'!T224</f>
        <v>0.29808747078742781</v>
      </c>
      <c r="W224" s="11">
        <f>'OddsRatio_working_3-way'!V224^2+4*'OddsRatio_working_3-way'!U224^3/27</f>
        <v>-1.5510186893073083E-2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0.16152888838650403</v>
      </c>
      <c r="Y224" s="11">
        <f>IF('OddsRatio_working_3-way'!W224&gt;=0,IF('OddsRatio_working_3-way'!V224+SQRT('OddsRatio_working_3-way'!W224)&gt;0,0,PI()),ACOS('OddsRatio_working_3-way'!V224/(2*'OddsRatio_working_3-way'!X224)))</f>
        <v>0.39575342824589832</v>
      </c>
      <c r="Z224" s="11">
        <f>'OddsRatio_working_3-way'!X224^(1/3)*COS('OddsRatio_working_3-way'!Y224/3)</f>
        <v>0.5398753851635425</v>
      </c>
      <c r="AA224" s="11">
        <f>'OddsRatio_working_3-way'!X224^(1/3)*COS(('OddsRatio_working_3-way'!Y224+2*PI())/3)</f>
        <v>-0.33197559588294334</v>
      </c>
      <c r="AB224" s="11">
        <f>'OddsRatio_working_3-way'!X224^(1/3)*COS(('OddsRatio_working_3-way'!Y224+4*PI())/3)</f>
        <v>-0.20789978928059924</v>
      </c>
      <c r="AC224" s="11">
        <f>'OddsRatio_working_3-way'!X224^(1/3)*SIN('OddsRatio_working_3-way'!Y224/3)</f>
        <v>7.163520034178332E-2</v>
      </c>
      <c r="AD224" s="11">
        <f>'OddsRatio_working_3-way'!X224^(1/3)*SIN(('OddsRatio_working_3-way'!Y224+2*PI())/3)</f>
        <v>0.4317281982586445</v>
      </c>
      <c r="AE224" s="11">
        <f>'OddsRatio_working_3-way'!X224^(1/3)*SIN(('OddsRatio_working_3-way'!Y224+4*PI())/3)</f>
        <v>-0.50336339860042778</v>
      </c>
      <c r="AF224" s="11">
        <f>-'OddsRatio_working_3-way'!U224/(3*'OddsRatio_working_3-way'!X224^(1/3))*COS(('OddsRatio_working_3-way'!Y224)/3)</f>
        <v>0.5398753851635425</v>
      </c>
      <c r="AG224" s="11">
        <f>-'OddsRatio_working_3-way'!U224/(3*'OddsRatio_working_3-way'!X224^(1/3))*COS(('OddsRatio_working_3-way'!Y224+2*PI())/3)</f>
        <v>-0.33197559588294334</v>
      </c>
      <c r="AH224" s="11">
        <f>-'OddsRatio_working_3-way'!U224/(3*'OddsRatio_working_3-way'!X224^(1/3))*COS(('OddsRatio_working_3-way'!Y224+4*PI())/3)</f>
        <v>-0.20789978928059924</v>
      </c>
      <c r="AI224" s="11">
        <f>'OddsRatio_working_3-way'!U224/(3*'OddsRatio_working_3-way'!X224^(1/3))*SIN(('OddsRatio_working_3-way'!Y224)/3)</f>
        <v>-7.163520034178332E-2</v>
      </c>
      <c r="AJ224" s="11">
        <f>'OddsRatio_working_3-way'!U224/(3*'OddsRatio_working_3-way'!X224^(1/3))*SIN(('OddsRatio_working_3-way'!Y224+2*PI())/3)</f>
        <v>-0.4317281982586445</v>
      </c>
      <c r="AK224" s="11">
        <f>'OddsRatio_working_3-way'!U224/(3*'OddsRatio_working_3-way'!X224^(1/3))*SIN(('OddsRatio_working_3-way'!Y224+4*PI())/3)</f>
        <v>0.50336339860042778</v>
      </c>
      <c r="AL224" s="11">
        <f>'OddsRatio_working_3-way'!Z224+'OddsRatio_working_3-way'!AF224</f>
        <v>1.079750770327085</v>
      </c>
      <c r="AM224" s="11">
        <f>'OddsRatio_working_3-way'!AA224+'OddsRatio_working_3-way'!AG224</f>
        <v>-0.66395119176588668</v>
      </c>
      <c r="AN224" s="11">
        <f>'OddsRatio_working_3-way'!AB224+'OddsRatio_working_3-way'!AH224</f>
        <v>-0.41579957856119848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1.079750770327085</v>
      </c>
      <c r="AS224" s="11">
        <f>IF(('OddsRatio_working_3-way'!X224=0),IF(Q224&gt;0,-Q224^(1/3),(-Q224)^(1/3)),'OddsRatio_working_3-way'!AM224-'OddsRatio_working_3-way'!R224/3)</f>
        <v>-0.66395119176588668</v>
      </c>
      <c r="AT224" s="11">
        <f>IF(('OddsRatio_working_3-way'!X224=0),IF(Q224&gt;0,-Q224^(1/3),(-Q224)^(1/3)),'OddsRatio_working_3-way'!AN224-'OddsRatio_working_3-way'!R224/3)</f>
        <v>-0.41579957856119848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1.66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6.07</v>
      </c>
      <c r="D225" s="9">
        <f t="shared" si="52"/>
        <v>0.57952006094509323</v>
      </c>
      <c r="E225" s="9">
        <f t="shared" si="53"/>
        <v>0.26835778757848727</v>
      </c>
      <c r="F225" s="9">
        <f t="shared" si="54"/>
        <v>0.15212215147641958</v>
      </c>
      <c r="G225" s="9">
        <f t="shared" si="55"/>
        <v>1.0993421275371871</v>
      </c>
      <c r="H225" s="9">
        <f t="shared" si="56"/>
        <v>1.725565804174543</v>
      </c>
      <c r="I225" s="9">
        <f t="shared" si="57"/>
        <v>3.7263684762922242</v>
      </c>
      <c r="J225" s="9">
        <f t="shared" si="58"/>
        <v>6.5736645866135399</v>
      </c>
      <c r="K225" s="11">
        <f t="shared" si="59"/>
        <v>0.60240963855421692</v>
      </c>
      <c r="L225" s="11">
        <f t="shared" si="60"/>
        <v>0.28735632183908044</v>
      </c>
      <c r="M225" s="11">
        <f t="shared" si="61"/>
        <v>0.16474464579901152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-0.23666146720609649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0.23413542826649439</v>
      </c>
      <c r="Q225" s="11">
        <f>2*'OddsRatio_working_3-way'!K225*'OddsRatio_working_3-way'!L225*'OddsRatio_working_3-way'!M225</f>
        <v>5.7036645131910924E-2</v>
      </c>
      <c r="R225" s="11">
        <f t="shared" si="62"/>
        <v>0</v>
      </c>
      <c r="S225" s="11">
        <f t="shared" si="63"/>
        <v>-0.98932636153479814</v>
      </c>
      <c r="T225" s="11">
        <f t="shared" si="64"/>
        <v>-0.24100520378436002</v>
      </c>
      <c r="U225" s="11">
        <f>'OddsRatio_working_3-way'!S225-'OddsRatio_working_3-way'!R225^2/3</f>
        <v>-0.98932636153479814</v>
      </c>
      <c r="V225" s="11">
        <f>'OddsRatio_working_3-way'!S225*'OddsRatio_working_3-way'!R225/3-2*'OddsRatio_working_3-way'!R225^3/27-'OddsRatio_working_3-way'!T225</f>
        <v>0.24100520378436002</v>
      </c>
      <c r="W225" s="11">
        <f>'OddsRatio_working_3-way'!V225^2+4*'OddsRatio_working_3-way'!U225^3/27</f>
        <v>-8.5371254455193793E-2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0.1893771123356349</v>
      </c>
      <c r="Y225" s="11">
        <f>IF('OddsRatio_working_3-way'!W225&gt;=0,IF('OddsRatio_working_3-way'!V225+SQRT('OddsRatio_working_3-way'!W225)&gt;0,0,PI()),ACOS('OddsRatio_working_3-way'!V225/(2*'OddsRatio_working_3-way'!X225)))</f>
        <v>0.88109050337738404</v>
      </c>
      <c r="Z225" s="11">
        <f>'OddsRatio_working_3-way'!X225^(1/3)*COS('OddsRatio_working_3-way'!Y225/3)</f>
        <v>0.54967106376859343</v>
      </c>
      <c r="AA225" s="11">
        <f>'OddsRatio_working_3-way'!X225^(1/3)*COS(('OddsRatio_working_3-way'!Y225+2*PI())/3)</f>
        <v>-0.41880734032375005</v>
      </c>
      <c r="AB225" s="11">
        <f>'OddsRatio_working_3-way'!X225^(1/3)*COS(('OddsRatio_working_3-way'!Y225+4*PI())/3)</f>
        <v>-0.13086372344484354</v>
      </c>
      <c r="AC225" s="11">
        <f>'OddsRatio_working_3-way'!X225^(1/3)*SIN('OddsRatio_working_3-way'!Y225/3)</f>
        <v>0.16624432471647124</v>
      </c>
      <c r="AD225" s="11">
        <f>'OddsRatio_working_3-way'!X225^(1/3)*SIN(('OddsRatio_working_3-way'!Y225+2*PI())/3)</f>
        <v>0.39290694259058245</v>
      </c>
      <c r="AE225" s="11">
        <f>'OddsRatio_working_3-way'!X225^(1/3)*SIN(('OddsRatio_working_3-way'!Y225+4*PI())/3)</f>
        <v>-0.55915126730705367</v>
      </c>
      <c r="AF225" s="11">
        <f>-'OddsRatio_working_3-way'!U225/(3*'OddsRatio_working_3-way'!X225^(1/3))*COS(('OddsRatio_working_3-way'!Y225)/3)</f>
        <v>0.54967106376859354</v>
      </c>
      <c r="AG225" s="11">
        <f>-'OddsRatio_working_3-way'!U225/(3*'OddsRatio_working_3-way'!X225^(1/3))*COS(('OddsRatio_working_3-way'!Y225+2*PI())/3)</f>
        <v>-0.41880734032375011</v>
      </c>
      <c r="AH225" s="11">
        <f>-'OddsRatio_working_3-way'!U225/(3*'OddsRatio_working_3-way'!X225^(1/3))*COS(('OddsRatio_working_3-way'!Y225+4*PI())/3)</f>
        <v>-0.13086372344484357</v>
      </c>
      <c r="AI225" s="11">
        <f>'OddsRatio_working_3-way'!U225/(3*'OddsRatio_working_3-way'!X225^(1/3))*SIN(('OddsRatio_working_3-way'!Y225)/3)</f>
        <v>-0.16624432471647127</v>
      </c>
      <c r="AJ225" s="11">
        <f>'OddsRatio_working_3-way'!U225/(3*'OddsRatio_working_3-way'!X225^(1/3))*SIN(('OddsRatio_working_3-way'!Y225+2*PI())/3)</f>
        <v>-0.39290694259058251</v>
      </c>
      <c r="AK225" s="11">
        <f>'OddsRatio_working_3-way'!U225/(3*'OddsRatio_working_3-way'!X225^(1/3))*SIN(('OddsRatio_working_3-way'!Y225+4*PI())/3)</f>
        <v>0.55915126730705378</v>
      </c>
      <c r="AL225" s="11">
        <f>'OddsRatio_working_3-way'!Z225+'OddsRatio_working_3-way'!AF225</f>
        <v>1.0993421275371871</v>
      </c>
      <c r="AM225" s="11">
        <f>'OddsRatio_working_3-way'!AA225+'OddsRatio_working_3-way'!AG225</f>
        <v>-0.83761468064750022</v>
      </c>
      <c r="AN225" s="11">
        <f>'OddsRatio_working_3-way'!AB225+'OddsRatio_working_3-way'!AH225</f>
        <v>-0.26172744688968708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1.0993421275371871</v>
      </c>
      <c r="AS225" s="11">
        <f>IF(('OddsRatio_working_3-way'!X225=0),IF(Q225&gt;0,-Q225^(1/3),(-Q225)^(1/3)),'OddsRatio_working_3-way'!AM225-'OddsRatio_working_3-way'!R225/3)</f>
        <v>-0.83761468064750022</v>
      </c>
      <c r="AT225" s="11">
        <f>IF(('OddsRatio_working_3-way'!X225=0),IF(Q225&gt;0,-Q225^(1/3),(-Q225)^(1/3)),'OddsRatio_working_3-way'!AN225-'OddsRatio_working_3-way'!R225/3)</f>
        <v>-0.26172744688968708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2.72</v>
      </c>
      <c r="B226" s="4">
        <f>IF('True_Odds_Calculator_3-way'!B227="","",'True_Odds_Calculator_3-way'!B227)</f>
        <v>3.37</v>
      </c>
      <c r="C226" s="4">
        <f>IF('True_Odds_Calculator_3-way'!C227="","",'True_Odds_Calculator_3-way'!C227)</f>
        <v>2.6</v>
      </c>
      <c r="D226" s="9">
        <f t="shared" si="52"/>
        <v>0.35082290845936148</v>
      </c>
      <c r="E226" s="9">
        <f t="shared" si="53"/>
        <v>0.28171112585982261</v>
      </c>
      <c r="F226" s="9">
        <f t="shared" si="54"/>
        <v>0.3674659656808158</v>
      </c>
      <c r="G226" s="9">
        <f t="shared" si="55"/>
        <v>1.0758377873636344</v>
      </c>
      <c r="H226" s="9">
        <f t="shared" si="56"/>
        <v>2.8504409942654521</v>
      </c>
      <c r="I226" s="9">
        <f t="shared" si="57"/>
        <v>3.549735556051814</v>
      </c>
      <c r="J226" s="9">
        <f t="shared" si="58"/>
        <v>2.7213404597818154</v>
      </c>
      <c r="K226" s="11">
        <f t="shared" si="59"/>
        <v>0.36764705882352938</v>
      </c>
      <c r="L226" s="11">
        <f t="shared" si="60"/>
        <v>0.29673590504451036</v>
      </c>
      <c r="M226" s="11">
        <f t="shared" si="61"/>
        <v>0.38461538461538458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-0.27366838084240763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0.23874820414356107</v>
      </c>
      <c r="Q226" s="11">
        <f>2*'OddsRatio_working_3-way'!K226*'OddsRatio_working_3-way'!L226*'OddsRatio_working_3-way'!M226</f>
        <v>8.3918525182271012E-2</v>
      </c>
      <c r="R226" s="11">
        <f t="shared" si="62"/>
        <v>0</v>
      </c>
      <c r="S226" s="11">
        <f t="shared" si="63"/>
        <v>-0.8723996663722895</v>
      </c>
      <c r="T226" s="11">
        <f t="shared" si="64"/>
        <v>-0.30664311647532139</v>
      </c>
      <c r="U226" s="11">
        <f>'OddsRatio_working_3-way'!S226-'OddsRatio_working_3-way'!R226^2/3</f>
        <v>-0.8723996663722895</v>
      </c>
      <c r="V226" s="11">
        <f>'OddsRatio_working_3-way'!S226*'OddsRatio_working_3-way'!R226/3-2*'OddsRatio_working_3-way'!R226^3/27-'OddsRatio_working_3-way'!T226</f>
        <v>0.30664311647532139</v>
      </c>
      <c r="W226" s="11">
        <f>'OddsRatio_working_3-way'!V226^2+4*'OddsRatio_working_3-way'!U226^3/27</f>
        <v>-4.3354755139167062E-3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0.15681635469205232</v>
      </c>
      <c r="Y226" s="11">
        <f>IF('OddsRatio_working_3-way'!W226&gt;=0,IF('OddsRatio_working_3-way'!V226+SQRT('OddsRatio_working_3-way'!W226)&gt;0,0,PI()),ACOS('OddsRatio_working_3-way'!V226/(2*'OddsRatio_working_3-way'!X226)))</f>
        <v>0.21151449464266325</v>
      </c>
      <c r="Z226" s="11">
        <f>'OddsRatio_working_3-way'!X226^(1/3)*COS('OddsRatio_working_3-way'!Y226/3)</f>
        <v>0.53791889368181722</v>
      </c>
      <c r="AA226" s="11">
        <f>'OddsRatio_working_3-way'!X226^(1/3)*COS(('OddsRatio_working_3-way'!Y226+2*PI())/3)</f>
        <v>-0.30185875470854734</v>
      </c>
      <c r="AB226" s="11">
        <f>'OddsRatio_working_3-way'!X226^(1/3)*COS(('OddsRatio_working_3-way'!Y226+4*PI())/3)</f>
        <v>-0.23606013897326986</v>
      </c>
      <c r="AC226" s="11">
        <f>'OddsRatio_working_3-way'!X226^(1/3)*SIN('OddsRatio_working_3-way'!Y226/3)</f>
        <v>3.7988848507067227E-2</v>
      </c>
      <c r="AD226" s="11">
        <f>'OddsRatio_working_3-way'!X226^(1/3)*SIN(('OddsRatio_working_3-way'!Y226+2*PI())/3)</f>
        <v>0.44685700285054075</v>
      </c>
      <c r="AE226" s="11">
        <f>'OddsRatio_working_3-way'!X226^(1/3)*SIN(('OddsRatio_working_3-way'!Y226+4*PI())/3)</f>
        <v>-0.48484585135760799</v>
      </c>
      <c r="AF226" s="11">
        <f>-'OddsRatio_working_3-way'!U226/(3*'OddsRatio_working_3-way'!X226^(1/3))*COS(('OddsRatio_working_3-way'!Y226)/3)</f>
        <v>0.53791889368181722</v>
      </c>
      <c r="AG226" s="11">
        <f>-'OddsRatio_working_3-way'!U226/(3*'OddsRatio_working_3-way'!X226^(1/3))*COS(('OddsRatio_working_3-way'!Y226+2*PI())/3)</f>
        <v>-0.30185875470854734</v>
      </c>
      <c r="AH226" s="11">
        <f>-'OddsRatio_working_3-way'!U226/(3*'OddsRatio_working_3-way'!X226^(1/3))*COS(('OddsRatio_working_3-way'!Y226+4*PI())/3)</f>
        <v>-0.23606013897326986</v>
      </c>
      <c r="AI226" s="11">
        <f>'OddsRatio_working_3-way'!U226/(3*'OddsRatio_working_3-way'!X226^(1/3))*SIN(('OddsRatio_working_3-way'!Y226)/3)</f>
        <v>-3.7988848507067227E-2</v>
      </c>
      <c r="AJ226" s="11">
        <f>'OddsRatio_working_3-way'!U226/(3*'OddsRatio_working_3-way'!X226^(1/3))*SIN(('OddsRatio_working_3-way'!Y226+2*PI())/3)</f>
        <v>-0.44685700285054075</v>
      </c>
      <c r="AK226" s="11">
        <f>'OddsRatio_working_3-way'!U226/(3*'OddsRatio_working_3-way'!X226^(1/3))*SIN(('OddsRatio_working_3-way'!Y226+4*PI())/3)</f>
        <v>0.48484585135760799</v>
      </c>
      <c r="AL226" s="11">
        <f>'OddsRatio_working_3-way'!Z226+'OddsRatio_working_3-way'!AF226</f>
        <v>1.0758377873636344</v>
      </c>
      <c r="AM226" s="11">
        <f>'OddsRatio_working_3-way'!AA226+'OddsRatio_working_3-way'!AG226</f>
        <v>-0.60371750941709468</v>
      </c>
      <c r="AN226" s="11">
        <f>'OddsRatio_working_3-way'!AB226+'OddsRatio_working_3-way'!AH226</f>
        <v>-0.47212027794653971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1.0758377873636344</v>
      </c>
      <c r="AS226" s="11">
        <f>IF(('OddsRatio_working_3-way'!X226=0),IF(Q226&gt;0,-Q226^(1/3),(-Q226)^(1/3)),'OddsRatio_working_3-way'!AM226-'OddsRatio_working_3-way'!R226/3)</f>
        <v>-0.60371750941709468</v>
      </c>
      <c r="AT226" s="11">
        <f>IF(('OddsRatio_working_3-way'!X226=0),IF(Q226&gt;0,-Q226^(1/3),(-Q226)^(1/3)),'OddsRatio_working_3-way'!AN226-'OddsRatio_working_3-way'!R226/3)</f>
        <v>-0.47212027794653971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2.63</v>
      </c>
      <c r="B227" s="4">
        <f>IF('True_Odds_Calculator_3-way'!B228="","",'True_Odds_Calculator_3-way'!B228)</f>
        <v>2.92</v>
      </c>
      <c r="C227" s="4">
        <f>IF('True_Odds_Calculator_3-way'!C228="","",'True_Odds_Calculator_3-way'!C228)</f>
        <v>3.27</v>
      </c>
      <c r="D227" s="9">
        <f t="shared" si="52"/>
        <v>0.37023383769491791</v>
      </c>
      <c r="E227" s="9">
        <f t="shared" si="53"/>
        <v>0.33293083933299866</v>
      </c>
      <c r="F227" s="9">
        <f t="shared" si="54"/>
        <v>0.29683532297208348</v>
      </c>
      <c r="G227" s="9">
        <f t="shared" si="55"/>
        <v>1.0435556381923528</v>
      </c>
      <c r="H227" s="9">
        <f t="shared" si="56"/>
        <v>2.700995690253535</v>
      </c>
      <c r="I227" s="9">
        <f t="shared" si="57"/>
        <v>3.0036268253293179</v>
      </c>
      <c r="J227" s="9">
        <f t="shared" si="58"/>
        <v>3.368871298696642</v>
      </c>
      <c r="K227" s="11">
        <f t="shared" si="59"/>
        <v>0.38022813688212931</v>
      </c>
      <c r="L227" s="11">
        <f t="shared" si="60"/>
        <v>0.34246575342465752</v>
      </c>
      <c r="M227" s="11">
        <f t="shared" si="61"/>
        <v>0.3058103975535168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-0.28289699721554695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0.23175901267793475</v>
      </c>
      <c r="Q227" s="11">
        <f>2*'OddsRatio_working_3-way'!K227*'OddsRatio_working_3-way'!L227*'OddsRatio_working_3-way'!M227</f>
        <v>7.9642272397915728E-2</v>
      </c>
      <c r="R227" s="11">
        <f t="shared" si="62"/>
        <v>0</v>
      </c>
      <c r="S227" s="11">
        <f t="shared" si="63"/>
        <v>-0.81923461528066777</v>
      </c>
      <c r="T227" s="11">
        <f t="shared" si="64"/>
        <v>-0.28152392277686178</v>
      </c>
      <c r="U227" s="11">
        <f>'OddsRatio_working_3-way'!S227-'OddsRatio_working_3-way'!R227^2/3</f>
        <v>-0.81923461528066777</v>
      </c>
      <c r="V227" s="11">
        <f>'OddsRatio_working_3-way'!S227*'OddsRatio_working_3-way'!R227/3-2*'OddsRatio_working_3-way'!R227^3/27-'OddsRatio_working_3-way'!T227</f>
        <v>0.28152392277686178</v>
      </c>
      <c r="W227" s="11">
        <f>'OddsRatio_working_3-way'!V227^2+4*'OddsRatio_working_3-way'!U227^3/27</f>
        <v>-2.1999115113884304E-3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0.14270216414534578</v>
      </c>
      <c r="Y227" s="11">
        <f>IF('OddsRatio_working_3-way'!W227&gt;=0,IF('OddsRatio_working_3-way'!V227+SQRT('OddsRatio_working_3-way'!W227)&gt;0,0,PI()),ACOS('OddsRatio_working_3-way'!V227/(2*'OddsRatio_working_3-way'!X227)))</f>
        <v>0.16508840427117666</v>
      </c>
      <c r="Z227" s="11">
        <f>'OddsRatio_working_3-way'!X227^(1/3)*COS('OddsRatio_working_3-way'!Y227/3)</f>
        <v>0.52177781909617649</v>
      </c>
      <c r="AA227" s="11">
        <f>'OddsRatio_working_3-way'!X227^(1/3)*COS(('OddsRatio_working_3-way'!Y227+2*PI())/3)</f>
        <v>-0.28578036279202829</v>
      </c>
      <c r="AB227" s="11">
        <f>'OddsRatio_working_3-way'!X227^(1/3)*COS(('OddsRatio_working_3-way'!Y227+4*PI())/3)</f>
        <v>-0.23599745630414828</v>
      </c>
      <c r="AC227" s="11">
        <f>'OddsRatio_working_3-way'!X227^(1/3)*SIN('OddsRatio_working_3-way'!Y227/3)</f>
        <v>2.8742174461819578E-2</v>
      </c>
      <c r="AD227" s="11">
        <f>'OddsRatio_working_3-way'!X227^(1/3)*SIN(('OddsRatio_working_3-way'!Y227+2*PI())/3)</f>
        <v>0.43750175923762025</v>
      </c>
      <c r="AE227" s="11">
        <f>'OddsRatio_working_3-way'!X227^(1/3)*SIN(('OddsRatio_working_3-way'!Y227+4*PI())/3)</f>
        <v>-0.46624393369943978</v>
      </c>
      <c r="AF227" s="11">
        <f>-'OddsRatio_working_3-way'!U227/(3*'OddsRatio_working_3-way'!X227^(1/3))*COS(('OddsRatio_working_3-way'!Y227)/3)</f>
        <v>0.52177781909617638</v>
      </c>
      <c r="AG227" s="11">
        <f>-'OddsRatio_working_3-way'!U227/(3*'OddsRatio_working_3-way'!X227^(1/3))*COS(('OddsRatio_working_3-way'!Y227+2*PI())/3)</f>
        <v>-0.28578036279202823</v>
      </c>
      <c r="AH227" s="11">
        <f>-'OddsRatio_working_3-way'!U227/(3*'OddsRatio_working_3-way'!X227^(1/3))*COS(('OddsRatio_working_3-way'!Y227+4*PI())/3)</f>
        <v>-0.23599745630414823</v>
      </c>
      <c r="AI227" s="11">
        <f>'OddsRatio_working_3-way'!U227/(3*'OddsRatio_working_3-way'!X227^(1/3))*SIN(('OddsRatio_working_3-way'!Y227)/3)</f>
        <v>-2.8742174461819574E-2</v>
      </c>
      <c r="AJ227" s="11">
        <f>'OddsRatio_working_3-way'!U227/(3*'OddsRatio_working_3-way'!X227^(1/3))*SIN(('OddsRatio_working_3-way'!Y227+2*PI())/3)</f>
        <v>-0.43750175923762019</v>
      </c>
      <c r="AK227" s="11">
        <f>'OddsRatio_working_3-way'!U227/(3*'OddsRatio_working_3-way'!X227^(1/3))*SIN(('OddsRatio_working_3-way'!Y227+4*PI())/3)</f>
        <v>0.46624393369943967</v>
      </c>
      <c r="AL227" s="11">
        <f>'OddsRatio_working_3-way'!Z227+'OddsRatio_working_3-way'!AF227</f>
        <v>1.0435556381923528</v>
      </c>
      <c r="AM227" s="11">
        <f>'OddsRatio_working_3-way'!AA227+'OddsRatio_working_3-way'!AG227</f>
        <v>-0.57156072558405646</v>
      </c>
      <c r="AN227" s="11">
        <f>'OddsRatio_working_3-way'!AB227+'OddsRatio_working_3-way'!AH227</f>
        <v>-0.47199491260829651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1.0435556381923528</v>
      </c>
      <c r="AS227" s="11">
        <f>IF(('OddsRatio_working_3-way'!X227=0),IF(Q227&gt;0,-Q227^(1/3),(-Q227)^(1/3)),'OddsRatio_working_3-way'!AM227-'OddsRatio_working_3-way'!R227/3)</f>
        <v>-0.57156072558405646</v>
      </c>
      <c r="AT227" s="11">
        <f>IF(('OddsRatio_working_3-way'!X227=0),IF(Q227&gt;0,-Q227^(1/3),(-Q227)^(1/3)),'OddsRatio_working_3-way'!AN227-'OddsRatio_working_3-way'!R227/3)</f>
        <v>-0.47199491260829651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1.68</v>
      </c>
      <c r="B228" s="4">
        <f>IF('True_Odds_Calculator_3-way'!B229="","",'True_Odds_Calculator_3-way'!B229)</f>
        <v>3.68</v>
      </c>
      <c r="C228" s="4">
        <f>IF('True_Odds_Calculator_3-way'!C229="","",'True_Odds_Calculator_3-way'!C229)</f>
        <v>6.04</v>
      </c>
      <c r="D228" s="9">
        <f t="shared" si="52"/>
        <v>0.58148592108871067</v>
      </c>
      <c r="E228" s="9">
        <f t="shared" si="53"/>
        <v>0.26064804684170384</v>
      </c>
      <c r="F228" s="9">
        <f t="shared" si="54"/>
        <v>0.1578660320695858</v>
      </c>
      <c r="G228" s="9">
        <f t="shared" si="55"/>
        <v>1.0584295482160131</v>
      </c>
      <c r="H228" s="9">
        <f t="shared" si="56"/>
        <v>1.7197320927868887</v>
      </c>
      <c r="I228" s="9">
        <f t="shared" si="57"/>
        <v>3.8365911892189151</v>
      </c>
      <c r="J228" s="9">
        <f t="shared" si="58"/>
        <v>6.3344849230087057</v>
      </c>
      <c r="K228" s="11">
        <f t="shared" si="59"/>
        <v>0.59523809523809523</v>
      </c>
      <c r="L228" s="11">
        <f t="shared" si="60"/>
        <v>0.27173913043478259</v>
      </c>
      <c r="M228" s="11">
        <f t="shared" si="61"/>
        <v>0.16556291390728478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-0.24596890296573581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0.22494961128707169</v>
      </c>
      <c r="Q228" s="11">
        <f>2*'OddsRatio_working_3-way'!K228*'OddsRatio_working_3-way'!L228*'OddsRatio_working_3-way'!M228</f>
        <v>5.355943125882659E-2</v>
      </c>
      <c r="R228" s="11">
        <f t="shared" si="62"/>
        <v>0</v>
      </c>
      <c r="S228" s="11">
        <f t="shared" si="63"/>
        <v>-0.91454492244659003</v>
      </c>
      <c r="T228" s="11">
        <f t="shared" si="64"/>
        <v>-0.21774879105871189</v>
      </c>
      <c r="U228" s="11">
        <f>'OddsRatio_working_3-way'!S228-'OddsRatio_working_3-way'!R228^2/3</f>
        <v>-0.91454492244659003</v>
      </c>
      <c r="V228" s="11">
        <f>'OddsRatio_working_3-way'!S228*'OddsRatio_working_3-way'!R228/3-2*'OddsRatio_working_3-way'!R228^3/27-'OddsRatio_working_3-way'!T228</f>
        <v>0.21774879105871189</v>
      </c>
      <c r="W228" s="11">
        <f>'OddsRatio_working_3-way'!V228^2+4*'OddsRatio_working_3-way'!U228^3/27</f>
        <v>-6.5906713839752468E-2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0.16831610874132266</v>
      </c>
      <c r="Y228" s="11">
        <f>IF('OddsRatio_working_3-way'!W228&gt;=0,IF('OddsRatio_working_3-way'!V228+SQRT('OddsRatio_working_3-way'!W228)&gt;0,0,PI()),ACOS('OddsRatio_working_3-way'!V228/(2*'OddsRatio_working_3-way'!X228)))</f>
        <v>0.8673565263979548</v>
      </c>
      <c r="Z228" s="11">
        <f>'OddsRatio_working_3-way'!X228^(1/3)*COS('OddsRatio_working_3-way'!Y228/3)</f>
        <v>0.52921477410800655</v>
      </c>
      <c r="AA228" s="11">
        <f>'OddsRatio_working_3-way'!X228^(1/3)*COS(('OddsRatio_working_3-way'!Y228+2*PI())/3)</f>
        <v>-0.40093428374356405</v>
      </c>
      <c r="AB228" s="11">
        <f>'OddsRatio_working_3-way'!X228^(1/3)*COS(('OddsRatio_working_3-way'!Y228+4*PI())/3)</f>
        <v>-0.12828049036444267</v>
      </c>
      <c r="AC228" s="11">
        <f>'OddsRatio_working_3-way'!X228^(1/3)*SIN('OddsRatio_working_3-way'!Y228/3)</f>
        <v>0.1574167410030084</v>
      </c>
      <c r="AD228" s="11">
        <f>'OddsRatio_working_3-way'!X228^(1/3)*SIN(('OddsRatio_working_3-way'!Y228+2*PI())/3)</f>
        <v>0.37960506793407267</v>
      </c>
      <c r="AE228" s="11">
        <f>'OddsRatio_working_3-way'!X228^(1/3)*SIN(('OddsRatio_working_3-way'!Y228+4*PI())/3)</f>
        <v>-0.53702180893708107</v>
      </c>
      <c r="AF228" s="11">
        <f>-'OddsRatio_working_3-way'!U228/(3*'OddsRatio_working_3-way'!X228^(1/3))*COS(('OddsRatio_working_3-way'!Y228)/3)</f>
        <v>0.52921477410800655</v>
      </c>
      <c r="AG228" s="11">
        <f>-'OddsRatio_working_3-way'!U228/(3*'OddsRatio_working_3-way'!X228^(1/3))*COS(('OddsRatio_working_3-way'!Y228+2*PI())/3)</f>
        <v>-0.40093428374356399</v>
      </c>
      <c r="AH228" s="11">
        <f>-'OddsRatio_working_3-way'!U228/(3*'OddsRatio_working_3-way'!X228^(1/3))*COS(('OddsRatio_working_3-way'!Y228+4*PI())/3)</f>
        <v>-0.12828049036444264</v>
      </c>
      <c r="AI228" s="11">
        <f>'OddsRatio_working_3-way'!U228/(3*'OddsRatio_working_3-way'!X228^(1/3))*SIN(('OddsRatio_working_3-way'!Y228)/3)</f>
        <v>-0.15741674100300837</v>
      </c>
      <c r="AJ228" s="11">
        <f>'OddsRatio_working_3-way'!U228/(3*'OddsRatio_working_3-way'!X228^(1/3))*SIN(('OddsRatio_working_3-way'!Y228+2*PI())/3)</f>
        <v>-0.37960506793407262</v>
      </c>
      <c r="AK228" s="11">
        <f>'OddsRatio_working_3-way'!U228/(3*'OddsRatio_working_3-way'!X228^(1/3))*SIN(('OddsRatio_working_3-way'!Y228+4*PI())/3)</f>
        <v>0.53702180893708096</v>
      </c>
      <c r="AL228" s="11">
        <f>'OddsRatio_working_3-way'!Z228+'OddsRatio_working_3-way'!AF228</f>
        <v>1.0584295482160131</v>
      </c>
      <c r="AM228" s="11">
        <f>'OddsRatio_working_3-way'!AA228+'OddsRatio_working_3-way'!AG228</f>
        <v>-0.80186856748712798</v>
      </c>
      <c r="AN228" s="11">
        <f>'OddsRatio_working_3-way'!AB228+'OddsRatio_working_3-way'!AH228</f>
        <v>-0.25656098072888534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1.0584295482160131</v>
      </c>
      <c r="AS228" s="11">
        <f>IF(('OddsRatio_working_3-way'!X228=0),IF(Q228&gt;0,-Q228^(1/3),(-Q228)^(1/3)),'OddsRatio_working_3-way'!AM228-'OddsRatio_working_3-way'!R228/3)</f>
        <v>-0.80186856748712798</v>
      </c>
      <c r="AT228" s="11">
        <f>IF(('OddsRatio_working_3-way'!X228=0),IF(Q228&gt;0,-Q228^(1/3),(-Q228)^(1/3)),'OddsRatio_working_3-way'!AN228-'OddsRatio_working_3-way'!R228/3)</f>
        <v>-0.25656098072888534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3.24</v>
      </c>
      <c r="B229" s="4">
        <f>IF('True_Odds_Calculator_3-way'!B230="","",'True_Odds_Calculator_3-way'!B230)</f>
        <v>3.15</v>
      </c>
      <c r="C229" s="4">
        <f>IF('True_Odds_Calculator_3-way'!C230="","",'True_Odds_Calculator_3-way'!C230)</f>
        <v>2.4900000000000002</v>
      </c>
      <c r="D229" s="9">
        <f t="shared" si="52"/>
        <v>0.29983548030895463</v>
      </c>
      <c r="E229" s="9">
        <f t="shared" si="53"/>
        <v>0.30851448966275857</v>
      </c>
      <c r="F229" s="9">
        <f t="shared" si="54"/>
        <v>0.39165003002828686</v>
      </c>
      <c r="G229" s="9">
        <f t="shared" si="55"/>
        <v>1.0424831843401763</v>
      </c>
      <c r="H229" s="9">
        <f t="shared" si="56"/>
        <v>3.3351623329219948</v>
      </c>
      <c r="I229" s="9">
        <f t="shared" si="57"/>
        <v>3.241338846331379</v>
      </c>
      <c r="J229" s="9">
        <f t="shared" si="58"/>
        <v>2.5532999446668629</v>
      </c>
      <c r="K229" s="11">
        <f t="shared" si="59"/>
        <v>0.30864197530864196</v>
      </c>
      <c r="L229" s="11">
        <f t="shared" si="60"/>
        <v>0.31746031746031744</v>
      </c>
      <c r="M229" s="11">
        <f t="shared" si="61"/>
        <v>0.40160642570281119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-0.28236953300169132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0.23137818764771012</v>
      </c>
      <c r="Q229" s="11">
        <f>2*'OddsRatio_working_3-way'!K229*'OddsRatio_working_3-way'!L229*'OddsRatio_working_3-way'!M229</f>
        <v>7.8700063825751745E-2</v>
      </c>
      <c r="R229" s="11">
        <f t="shared" si="62"/>
        <v>0</v>
      </c>
      <c r="S229" s="11">
        <f t="shared" si="63"/>
        <v>-0.81941626346183827</v>
      </c>
      <c r="T229" s="11">
        <f t="shared" si="64"/>
        <v>-0.2787130147829382</v>
      </c>
      <c r="U229" s="11">
        <f>'OddsRatio_working_3-way'!S229-'OddsRatio_working_3-way'!R229^2/3</f>
        <v>-0.81941626346183827</v>
      </c>
      <c r="V229" s="11">
        <f>'OddsRatio_working_3-way'!S229*'OddsRatio_working_3-way'!R229/3-2*'OddsRatio_working_3-way'!R229^3/27-'OddsRatio_working_3-way'!T229</f>
        <v>0.2787130147829382</v>
      </c>
      <c r="W229" s="11">
        <f>'OddsRatio_working_3-way'!V229^2+4*'OddsRatio_working_3-way'!U229^3/27</f>
        <v>-3.8288812716788662E-3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0.14274962861691901</v>
      </c>
      <c r="Y229" s="11">
        <f>IF('OddsRatio_working_3-way'!W229&gt;=0,IF('OddsRatio_working_3-way'!V229+SQRT('OddsRatio_working_3-way'!W229)&gt;0,0,PI()),ACOS('OddsRatio_working_3-way'!V229/(2*'OddsRatio_working_3-way'!X229)))</f>
        <v>0.21846970452480963</v>
      </c>
      <c r="Z229" s="11">
        <f>'OddsRatio_working_3-way'!X229^(1/3)*COS('OddsRatio_working_3-way'!Y229/3)</f>
        <v>0.52124159217008814</v>
      </c>
      <c r="AA229" s="11">
        <f>'OddsRatio_working_3-way'!X229^(1/3)*COS(('OddsRatio_working_3-way'!Y229+2*PI())/3)</f>
        <v>-0.29355205493515835</v>
      </c>
      <c r="AB229" s="11">
        <f>'OddsRatio_working_3-way'!X229^(1/3)*COS(('OddsRatio_working_3-way'!Y229+4*PI())/3)</f>
        <v>-0.22768953723492993</v>
      </c>
      <c r="AC229" s="11">
        <f>'OddsRatio_working_3-way'!X229^(1/3)*SIN('OddsRatio_working_3-way'!Y229/3)</f>
        <v>3.8025742323733333E-2</v>
      </c>
      <c r="AD229" s="11">
        <f>'OddsRatio_working_3-way'!X229^(1/3)*SIN(('OddsRatio_working_3-way'!Y229+2*PI())/3)</f>
        <v>0.43239558916647758</v>
      </c>
      <c r="AE229" s="11">
        <f>'OddsRatio_working_3-way'!X229^(1/3)*SIN(('OddsRatio_working_3-way'!Y229+4*PI())/3)</f>
        <v>-0.47042133149021093</v>
      </c>
      <c r="AF229" s="11">
        <f>-'OddsRatio_working_3-way'!U229/(3*'OddsRatio_working_3-way'!X229^(1/3))*COS(('OddsRatio_working_3-way'!Y229)/3)</f>
        <v>0.52124159217008803</v>
      </c>
      <c r="AG229" s="11">
        <f>-'OddsRatio_working_3-way'!U229/(3*'OddsRatio_working_3-way'!X229^(1/3))*COS(('OddsRatio_working_3-way'!Y229+2*PI())/3)</f>
        <v>-0.29355205493515829</v>
      </c>
      <c r="AH229" s="11">
        <f>-'OddsRatio_working_3-way'!U229/(3*'OddsRatio_working_3-way'!X229^(1/3))*COS(('OddsRatio_working_3-way'!Y229+4*PI())/3)</f>
        <v>-0.22768953723492988</v>
      </c>
      <c r="AI229" s="11">
        <f>'OddsRatio_working_3-way'!U229/(3*'OddsRatio_working_3-way'!X229^(1/3))*SIN(('OddsRatio_working_3-way'!Y229)/3)</f>
        <v>-3.8025742323733326E-2</v>
      </c>
      <c r="AJ229" s="11">
        <f>'OddsRatio_working_3-way'!U229/(3*'OddsRatio_working_3-way'!X229^(1/3))*SIN(('OddsRatio_working_3-way'!Y229+2*PI())/3)</f>
        <v>-0.43239558916647752</v>
      </c>
      <c r="AK229" s="11">
        <f>'OddsRatio_working_3-way'!U229/(3*'OddsRatio_working_3-way'!X229^(1/3))*SIN(('OddsRatio_working_3-way'!Y229+4*PI())/3)</f>
        <v>0.47042133149021081</v>
      </c>
      <c r="AL229" s="11">
        <f>'OddsRatio_working_3-way'!Z229+'OddsRatio_working_3-way'!AF229</f>
        <v>1.0424831843401763</v>
      </c>
      <c r="AM229" s="11">
        <f>'OddsRatio_working_3-way'!AA229+'OddsRatio_working_3-way'!AG229</f>
        <v>-0.58710410987031669</v>
      </c>
      <c r="AN229" s="11">
        <f>'OddsRatio_working_3-way'!AB229+'OddsRatio_working_3-way'!AH229</f>
        <v>-0.45537907446985981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1.0424831843401763</v>
      </c>
      <c r="AS229" s="11">
        <f>IF(('OddsRatio_working_3-way'!X229=0),IF(Q229&gt;0,-Q229^(1/3),(-Q229)^(1/3)),'OddsRatio_working_3-way'!AM229-'OddsRatio_working_3-way'!R229/3)</f>
        <v>-0.58710410987031669</v>
      </c>
      <c r="AT229" s="11">
        <f>IF(('OddsRatio_working_3-way'!X229=0),IF(Q229&gt;0,-Q229^(1/3),(-Q229)^(1/3)),'OddsRatio_working_3-way'!AN229-'OddsRatio_working_3-way'!R229/3)</f>
        <v>-0.45537907446985981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3.34</v>
      </c>
      <c r="B230" s="4">
        <f>IF('True_Odds_Calculator_3-way'!B231="","",'True_Odds_Calculator_3-way'!B231)</f>
        <v>3.09</v>
      </c>
      <c r="C230" s="4">
        <f>IF('True_Odds_Calculator_3-way'!C231="","",'True_Odds_Calculator_3-way'!C231)</f>
        <v>2.4700000000000002</v>
      </c>
      <c r="D230" s="9">
        <f t="shared" si="52"/>
        <v>0.29068285802529908</v>
      </c>
      <c r="E230" s="9">
        <f t="shared" si="53"/>
        <v>0.31451754685385358</v>
      </c>
      <c r="F230" s="9">
        <f t="shared" si="54"/>
        <v>0.39479959512084734</v>
      </c>
      <c r="G230" s="9">
        <f t="shared" si="55"/>
        <v>1.0428099744481323</v>
      </c>
      <c r="H230" s="9">
        <f t="shared" si="56"/>
        <v>3.4401753402086293</v>
      </c>
      <c r="I230" s="9">
        <f t="shared" si="57"/>
        <v>3.1794728465965956</v>
      </c>
      <c r="J230" s="9">
        <f t="shared" si="58"/>
        <v>2.5329306624387549</v>
      </c>
      <c r="K230" s="11">
        <f t="shared" si="59"/>
        <v>0.29940119760479045</v>
      </c>
      <c r="L230" s="11">
        <f t="shared" si="60"/>
        <v>0.3236245954692557</v>
      </c>
      <c r="M230" s="11">
        <f t="shared" si="61"/>
        <v>0.40485829959514169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-0.2820184872972501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0.23144623060784611</v>
      </c>
      <c r="Q230" s="11">
        <f>2*'OddsRatio_working_3-way'!K230*'OddsRatio_working_3-way'!L230*'OddsRatio_working_3-way'!M230</f>
        <v>7.8456349358591901E-2</v>
      </c>
      <c r="R230" s="11">
        <f t="shared" si="62"/>
        <v>0</v>
      </c>
      <c r="S230" s="11">
        <f t="shared" si="63"/>
        <v>-0.82067751240683606</v>
      </c>
      <c r="T230" s="11">
        <f t="shared" si="64"/>
        <v>-0.27819576691757153</v>
      </c>
      <c r="U230" s="11">
        <f>'OddsRatio_working_3-way'!S230-'OddsRatio_working_3-way'!R230^2/3</f>
        <v>-0.82067751240683606</v>
      </c>
      <c r="V230" s="11">
        <f>'OddsRatio_working_3-way'!S230*'OddsRatio_working_3-way'!R230/3-2*'OddsRatio_working_3-way'!R230^3/27-'OddsRatio_working_3-way'!T230</f>
        <v>0.27819576691757153</v>
      </c>
      <c r="W230" s="11">
        <f>'OddsRatio_working_3-way'!V230^2+4*'OddsRatio_working_3-way'!U230^3/27</f>
        <v>-4.4939015705952601E-3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0.14307933664706013</v>
      </c>
      <c r="Y230" s="11">
        <f>IF('OddsRatio_working_3-way'!W230&gt;=0,IF('OddsRatio_working_3-way'!V230+SQRT('OddsRatio_working_3-way'!W230)&gt;0,0,PI()),ACOS('OddsRatio_working_3-way'!V230/(2*'OddsRatio_working_3-way'!X230)))</f>
        <v>0.23646104911680954</v>
      </c>
      <c r="Z230" s="11">
        <f>'OddsRatio_working_3-way'!X230^(1/3)*COS('OddsRatio_working_3-way'!Y230/3)</f>
        <v>0.52140498722406614</v>
      </c>
      <c r="AA230" s="11">
        <f>'OddsRatio_working_3-way'!X230^(1/3)*COS(('OddsRatio_working_3-way'!Y230+2*PI())/3)</f>
        <v>-0.29636770880993341</v>
      </c>
      <c r="AB230" s="11">
        <f>'OddsRatio_working_3-way'!X230^(1/3)*COS(('OddsRatio_working_3-way'!Y230+4*PI())/3)</f>
        <v>-0.22503727841413285</v>
      </c>
      <c r="AC230" s="11">
        <f>'OddsRatio_working_3-way'!X230^(1/3)*SIN('OddsRatio_working_3-way'!Y230/3)</f>
        <v>4.1182643190427366E-2</v>
      </c>
      <c r="AD230" s="11">
        <f>'OddsRatio_working_3-way'!X230^(1/3)*SIN(('OddsRatio_working_3-way'!Y230+2*PI())/3)</f>
        <v>0.43095864300072828</v>
      </c>
      <c r="AE230" s="11">
        <f>'OddsRatio_working_3-way'!X230^(1/3)*SIN(('OddsRatio_working_3-way'!Y230+4*PI())/3)</f>
        <v>-0.47214128619115558</v>
      </c>
      <c r="AF230" s="11">
        <f>-'OddsRatio_working_3-way'!U230/(3*'OddsRatio_working_3-way'!X230^(1/3))*COS(('OddsRatio_working_3-way'!Y230)/3)</f>
        <v>0.52140498722406614</v>
      </c>
      <c r="AG230" s="11">
        <f>-'OddsRatio_working_3-way'!U230/(3*'OddsRatio_working_3-way'!X230^(1/3))*COS(('OddsRatio_working_3-way'!Y230+2*PI())/3)</f>
        <v>-0.29636770880993341</v>
      </c>
      <c r="AH230" s="11">
        <f>-'OddsRatio_working_3-way'!U230/(3*'OddsRatio_working_3-way'!X230^(1/3))*COS(('OddsRatio_working_3-way'!Y230+4*PI())/3)</f>
        <v>-0.22503727841413285</v>
      </c>
      <c r="AI230" s="11">
        <f>'OddsRatio_working_3-way'!U230/(3*'OddsRatio_working_3-way'!X230^(1/3))*SIN(('OddsRatio_working_3-way'!Y230)/3)</f>
        <v>-4.1182643190427366E-2</v>
      </c>
      <c r="AJ230" s="11">
        <f>'OddsRatio_working_3-way'!U230/(3*'OddsRatio_working_3-way'!X230^(1/3))*SIN(('OddsRatio_working_3-way'!Y230+2*PI())/3)</f>
        <v>-0.43095864300072828</v>
      </c>
      <c r="AK230" s="11">
        <f>'OddsRatio_working_3-way'!U230/(3*'OddsRatio_working_3-way'!X230^(1/3))*SIN(('OddsRatio_working_3-way'!Y230+4*PI())/3)</f>
        <v>0.47214128619115558</v>
      </c>
      <c r="AL230" s="11">
        <f>'OddsRatio_working_3-way'!Z230+'OddsRatio_working_3-way'!AF230</f>
        <v>1.0428099744481323</v>
      </c>
      <c r="AM230" s="11">
        <f>'OddsRatio_working_3-way'!AA230+'OddsRatio_working_3-way'!AG230</f>
        <v>-0.59273541761986681</v>
      </c>
      <c r="AN230" s="11">
        <f>'OddsRatio_working_3-way'!AB230+'OddsRatio_working_3-way'!AH230</f>
        <v>-0.45007455682826569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1.0428099744481323</v>
      </c>
      <c r="AS230" s="11">
        <f>IF(('OddsRatio_working_3-way'!X230=0),IF(Q230&gt;0,-Q230^(1/3),(-Q230)^(1/3)),'OddsRatio_working_3-way'!AM230-'OddsRatio_working_3-way'!R230/3)</f>
        <v>-0.59273541761986681</v>
      </c>
      <c r="AT230" s="11">
        <f>IF(('OddsRatio_working_3-way'!X230=0),IF(Q230&gt;0,-Q230^(1/3),(-Q230)^(1/3)),'OddsRatio_working_3-way'!AN230-'OddsRatio_working_3-way'!R230/3)</f>
        <v>-0.45007455682826569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2.23</v>
      </c>
      <c r="B231" s="4">
        <f>IF('True_Odds_Calculator_3-way'!B232="","",'True_Odds_Calculator_3-way'!B232)</f>
        <v>2.99</v>
      </c>
      <c r="C231" s="4">
        <f>IF('True_Odds_Calculator_3-way'!C232="","",'True_Odds_Calculator_3-way'!C232)</f>
        <v>4.0599999999999996</v>
      </c>
      <c r="D231" s="9">
        <f t="shared" si="52"/>
        <v>0.43737256804815128</v>
      </c>
      <c r="E231" s="9">
        <f t="shared" si="53"/>
        <v>0.32454710520012259</v>
      </c>
      <c r="F231" s="9">
        <f t="shared" si="54"/>
        <v>0.23808032675172625</v>
      </c>
      <c r="G231" s="9">
        <f t="shared" si="55"/>
        <v>1.0458375988803637</v>
      </c>
      <c r="H231" s="9">
        <f t="shared" si="56"/>
        <v>2.2863802466228469</v>
      </c>
      <c r="I231" s="9">
        <f t="shared" si="57"/>
        <v>3.0812168217719242</v>
      </c>
      <c r="J231" s="9">
        <f t="shared" si="58"/>
        <v>4.200263052573912</v>
      </c>
      <c r="K231" s="11">
        <f t="shared" si="59"/>
        <v>0.44843049327354262</v>
      </c>
      <c r="L231" s="11">
        <f t="shared" si="60"/>
        <v>0.33444816053511706</v>
      </c>
      <c r="M231" s="11">
        <f t="shared" si="61"/>
        <v>0.24630541871921185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-0.27667984861361261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0.23198374695271987</v>
      </c>
      <c r="Q231" s="11">
        <f>2*'OddsRatio_working_3-way'!K231*'OddsRatio_working_3-way'!L231*'OddsRatio_working_3-way'!M231</f>
        <v>7.3880174188764303E-2</v>
      </c>
      <c r="R231" s="11">
        <f t="shared" si="62"/>
        <v>0</v>
      </c>
      <c r="S231" s="11">
        <f t="shared" si="63"/>
        <v>-0.83845552220425168</v>
      </c>
      <c r="T231" s="11">
        <f t="shared" si="64"/>
        <v>-0.26702405165740506</v>
      </c>
      <c r="U231" s="11">
        <f>'OddsRatio_working_3-way'!S231-'OddsRatio_working_3-way'!R231^2/3</f>
        <v>-0.83845552220425168</v>
      </c>
      <c r="V231" s="11">
        <f>'OddsRatio_working_3-way'!S231*'OddsRatio_working_3-way'!R231/3-2*'OddsRatio_working_3-way'!R231^3/27-'OddsRatio_working_3-way'!T231</f>
        <v>0.26702405165740506</v>
      </c>
      <c r="W231" s="11">
        <f>'OddsRatio_working_3-way'!V231^2+4*'OddsRatio_working_3-way'!U231^3/27</f>
        <v>-1.6022697607594116E-2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0.14775363089542895</v>
      </c>
      <c r="Y231" s="11">
        <f>IF('OddsRatio_working_3-way'!W231&gt;=0,IF('OddsRatio_working_3-way'!V231+SQRT('OddsRatio_working_3-way'!W231)&gt;0,0,PI()),ACOS('OddsRatio_working_3-way'!V231/(2*'OddsRatio_working_3-way'!X231)))</f>
        <v>0.4426669524711746</v>
      </c>
      <c r="Z231" s="11">
        <f>'OddsRatio_working_3-way'!X231^(1/3)*COS('OddsRatio_working_3-way'!Y231/3)</f>
        <v>0.52291879944018183</v>
      </c>
      <c r="AA231" s="11">
        <f>'OddsRatio_working_3-way'!X231^(1/3)*COS(('OddsRatio_working_3-way'!Y231+2*PI())/3)</f>
        <v>-0.32877082107703481</v>
      </c>
      <c r="AB231" s="11">
        <f>'OddsRatio_working_3-way'!X231^(1/3)*COS(('OddsRatio_working_3-way'!Y231+4*PI())/3)</f>
        <v>-0.19414797836314718</v>
      </c>
      <c r="AC231" s="11">
        <f>'OddsRatio_working_3-way'!X231^(1/3)*SIN('OddsRatio_working_3-way'!Y231/3)</f>
        <v>7.7724534479935659E-2</v>
      </c>
      <c r="AD231" s="11">
        <f>'OddsRatio_working_3-way'!X231^(1/3)*SIN(('OddsRatio_working_3-way'!Y231+2*PI())/3)</f>
        <v>0.41399869719168952</v>
      </c>
      <c r="AE231" s="11">
        <f>'OddsRatio_working_3-way'!X231^(1/3)*SIN(('OddsRatio_working_3-way'!Y231+4*PI())/3)</f>
        <v>-0.49172323167162524</v>
      </c>
      <c r="AF231" s="11">
        <f>-'OddsRatio_working_3-way'!U231/(3*'OddsRatio_working_3-way'!X231^(1/3))*COS(('OddsRatio_working_3-way'!Y231)/3)</f>
        <v>0.52291879944018194</v>
      </c>
      <c r="AG231" s="11">
        <f>-'OddsRatio_working_3-way'!U231/(3*'OddsRatio_working_3-way'!X231^(1/3))*COS(('OddsRatio_working_3-way'!Y231+2*PI())/3)</f>
        <v>-0.32877082107703487</v>
      </c>
      <c r="AH231" s="11">
        <f>-'OddsRatio_working_3-way'!U231/(3*'OddsRatio_working_3-way'!X231^(1/3))*COS(('OddsRatio_working_3-way'!Y231+4*PI())/3)</f>
        <v>-0.19414797836314721</v>
      </c>
      <c r="AI231" s="11">
        <f>'OddsRatio_working_3-way'!U231/(3*'OddsRatio_working_3-way'!X231^(1/3))*SIN(('OddsRatio_working_3-way'!Y231)/3)</f>
        <v>-7.7724534479935672E-2</v>
      </c>
      <c r="AJ231" s="11">
        <f>'OddsRatio_working_3-way'!U231/(3*'OddsRatio_working_3-way'!X231^(1/3))*SIN(('OddsRatio_working_3-way'!Y231+2*PI())/3)</f>
        <v>-0.41399869719168958</v>
      </c>
      <c r="AK231" s="11">
        <f>'OddsRatio_working_3-way'!U231/(3*'OddsRatio_working_3-way'!X231^(1/3))*SIN(('OddsRatio_working_3-way'!Y231+4*PI())/3)</f>
        <v>0.49172323167162535</v>
      </c>
      <c r="AL231" s="11">
        <f>'OddsRatio_working_3-way'!Z231+'OddsRatio_working_3-way'!AF231</f>
        <v>1.0458375988803637</v>
      </c>
      <c r="AM231" s="11">
        <f>'OddsRatio_working_3-way'!AA231+'OddsRatio_working_3-way'!AG231</f>
        <v>-0.65754164215406963</v>
      </c>
      <c r="AN231" s="11">
        <f>'OddsRatio_working_3-way'!AB231+'OddsRatio_working_3-way'!AH231</f>
        <v>-0.38829595672629436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1.0458375988803637</v>
      </c>
      <c r="AS231" s="11">
        <f>IF(('OddsRatio_working_3-way'!X231=0),IF(Q231&gt;0,-Q231^(1/3),(-Q231)^(1/3)),'OddsRatio_working_3-way'!AM231-'OddsRatio_working_3-way'!R231/3)</f>
        <v>-0.65754164215406963</v>
      </c>
      <c r="AT231" s="11">
        <f>IF(('OddsRatio_working_3-way'!X231=0),IF(Q231&gt;0,-Q231^(1/3),(-Q231)^(1/3)),'OddsRatio_working_3-way'!AN231-'OddsRatio_working_3-way'!R231/3)</f>
        <v>-0.38829595672629436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2.12</v>
      </c>
      <c r="B232" s="4">
        <f>IF('True_Odds_Calculator_3-way'!B233="","",'True_Odds_Calculator_3-way'!B233)</f>
        <v>3.2</v>
      </c>
      <c r="C232" s="4">
        <f>IF('True_Odds_Calculator_3-way'!C233="","",'True_Odds_Calculator_3-way'!C233)</f>
        <v>4.0999999999999996</v>
      </c>
      <c r="D232" s="9">
        <f t="shared" si="52"/>
        <v>0.46084410972718359</v>
      </c>
      <c r="E232" s="9">
        <f t="shared" si="53"/>
        <v>0.30320679772565684</v>
      </c>
      <c r="F232" s="9">
        <f t="shared" si="54"/>
        <v>0.23594909254715943</v>
      </c>
      <c r="G232" s="9">
        <f t="shared" si="55"/>
        <v>1.0445814052577669</v>
      </c>
      <c r="H232" s="9">
        <f t="shared" si="56"/>
        <v>2.169931173888699</v>
      </c>
      <c r="I232" s="9">
        <f t="shared" si="57"/>
        <v>3.2980790915670877</v>
      </c>
      <c r="J232" s="9">
        <f t="shared" si="58"/>
        <v>4.2382023562990767</v>
      </c>
      <c r="K232" s="11">
        <f t="shared" si="59"/>
        <v>0.47169811320754712</v>
      </c>
      <c r="L232" s="11">
        <f t="shared" si="60"/>
        <v>0.3125</v>
      </c>
      <c r="M232" s="11">
        <f t="shared" si="61"/>
        <v>0.24390243902439027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-0.27462034054302809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0.23081569259088819</v>
      </c>
      <c r="Q232" s="11">
        <f>2*'OddsRatio_working_3-way'!K232*'OddsRatio_working_3-way'!L232*'OddsRatio_working_3-way'!M232</f>
        <v>7.1905200184077311E-2</v>
      </c>
      <c r="R232" s="11">
        <f t="shared" si="62"/>
        <v>0</v>
      </c>
      <c r="S232" s="11">
        <f t="shared" si="63"/>
        <v>-0.8404901550062841</v>
      </c>
      <c r="T232" s="11">
        <f t="shared" si="64"/>
        <v>-0.26183493925429407</v>
      </c>
      <c r="U232" s="11">
        <f>'OddsRatio_working_3-way'!S232-'OddsRatio_working_3-way'!R232^2/3</f>
        <v>-0.8404901550062841</v>
      </c>
      <c r="V232" s="11">
        <f>'OddsRatio_working_3-way'!S232*'OddsRatio_working_3-way'!R232/3-2*'OddsRatio_working_3-way'!R232^3/27-'OddsRatio_working_3-way'!T232</f>
        <v>0.26183493925429407</v>
      </c>
      <c r="W232" s="11">
        <f>'OddsRatio_working_3-way'!V232^2+4*'OddsRatio_working_3-way'!U232^3/27</f>
        <v>-1.9404266907170786E-2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0.14829177516088904</v>
      </c>
      <c r="Y232" s="11">
        <f>IF('OddsRatio_working_3-way'!W232&gt;=0,IF('OddsRatio_working_3-way'!V232+SQRT('OddsRatio_working_3-way'!W232)&gt;0,0,PI()),ACOS('OddsRatio_working_3-way'!V232/(2*'OddsRatio_working_3-way'!X232)))</f>
        <v>0.48892765381166625</v>
      </c>
      <c r="Z232" s="11">
        <f>'OddsRatio_working_3-way'!X232^(1/3)*COS('OddsRatio_working_3-way'!Y232/3)</f>
        <v>0.52229070262888344</v>
      </c>
      <c r="AA232" s="11">
        <f>'OddsRatio_working_3-way'!X232^(1/3)*COS(('OddsRatio_working_3-way'!Y232+2*PI())/3)</f>
        <v>-0.3355217939030834</v>
      </c>
      <c r="AB232" s="11">
        <f>'OddsRatio_working_3-way'!X232^(1/3)*COS(('OddsRatio_working_3-way'!Y232+4*PI())/3)</f>
        <v>-0.18676890872580015</v>
      </c>
      <c r="AC232" s="11">
        <f>'OddsRatio_working_3-way'!X232^(1/3)*SIN('OddsRatio_working_3-way'!Y232/3)</f>
        <v>8.5882518299837965E-2</v>
      </c>
      <c r="AD232" s="11">
        <f>'OddsRatio_working_3-way'!X232^(1/3)*SIN(('OddsRatio_working_3-way'!Y232+2*PI())/3)</f>
        <v>0.40937575748711796</v>
      </c>
      <c r="AE232" s="11">
        <f>'OddsRatio_working_3-way'!X232^(1/3)*SIN(('OddsRatio_working_3-way'!Y232+4*PI())/3)</f>
        <v>-0.49525827578695597</v>
      </c>
      <c r="AF232" s="11">
        <f>-'OddsRatio_working_3-way'!U232/(3*'OddsRatio_working_3-way'!X232^(1/3))*COS(('OddsRatio_working_3-way'!Y232)/3)</f>
        <v>0.52229070262888333</v>
      </c>
      <c r="AG232" s="11">
        <f>-'OddsRatio_working_3-way'!U232/(3*'OddsRatio_working_3-way'!X232^(1/3))*COS(('OddsRatio_working_3-way'!Y232+2*PI())/3)</f>
        <v>-0.33552179390308334</v>
      </c>
      <c r="AH232" s="11">
        <f>-'OddsRatio_working_3-way'!U232/(3*'OddsRatio_working_3-way'!X232^(1/3))*COS(('OddsRatio_working_3-way'!Y232+4*PI())/3)</f>
        <v>-0.18676890872580013</v>
      </c>
      <c r="AI232" s="11">
        <f>'OddsRatio_working_3-way'!U232/(3*'OddsRatio_working_3-way'!X232^(1/3))*SIN(('OddsRatio_working_3-way'!Y232)/3)</f>
        <v>-8.5882518299837951E-2</v>
      </c>
      <c r="AJ232" s="11">
        <f>'OddsRatio_working_3-way'!U232/(3*'OddsRatio_working_3-way'!X232^(1/3))*SIN(('OddsRatio_working_3-way'!Y232+2*PI())/3)</f>
        <v>-0.40937575748711785</v>
      </c>
      <c r="AK232" s="11">
        <f>'OddsRatio_working_3-way'!U232/(3*'OddsRatio_working_3-way'!X232^(1/3))*SIN(('OddsRatio_working_3-way'!Y232+4*PI())/3)</f>
        <v>0.49525827578695586</v>
      </c>
      <c r="AL232" s="11">
        <f>'OddsRatio_working_3-way'!Z232+'OddsRatio_working_3-way'!AF232</f>
        <v>1.0445814052577669</v>
      </c>
      <c r="AM232" s="11">
        <f>'OddsRatio_working_3-way'!AA232+'OddsRatio_working_3-way'!AG232</f>
        <v>-0.67104358780616669</v>
      </c>
      <c r="AN232" s="11">
        <f>'OddsRatio_working_3-way'!AB232+'OddsRatio_working_3-way'!AH232</f>
        <v>-0.37353781745160031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1.0445814052577669</v>
      </c>
      <c r="AS232" s="11">
        <f>IF(('OddsRatio_working_3-way'!X232=0),IF(Q232&gt;0,-Q232^(1/3),(-Q232)^(1/3)),'OddsRatio_working_3-way'!AM232-'OddsRatio_working_3-way'!R232/3)</f>
        <v>-0.67104358780616669</v>
      </c>
      <c r="AT232" s="11">
        <f>IF(('OddsRatio_working_3-way'!X232=0),IF(Q232&gt;0,-Q232^(1/3),(-Q232)^(1/3)),'OddsRatio_working_3-way'!AN232-'OddsRatio_working_3-way'!R232/3)</f>
        <v>-0.37353781745160031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1.72</v>
      </c>
      <c r="B233" s="4">
        <f>IF('True_Odds_Calculator_3-way'!B234="","",'True_Odds_Calculator_3-way'!B234)</f>
        <v>3.54</v>
      </c>
      <c r="C233" s="4">
        <f>IF('True_Odds_Calculator_3-way'!C234="","",'True_Odds_Calculator_3-way'!C234)</f>
        <v>6.03</v>
      </c>
      <c r="D233" s="9">
        <f t="shared" si="52"/>
        <v>0.56889141045874725</v>
      </c>
      <c r="E233" s="9">
        <f t="shared" si="53"/>
        <v>0.27222983870201928</v>
      </c>
      <c r="F233" s="9">
        <f t="shared" si="54"/>
        <v>0.15887875083923358</v>
      </c>
      <c r="G233" s="9">
        <f t="shared" si="55"/>
        <v>1.0525065397552276</v>
      </c>
      <c r="H233" s="9">
        <f t="shared" si="56"/>
        <v>1.7578047086237634</v>
      </c>
      <c r="I233" s="9">
        <f t="shared" si="57"/>
        <v>3.6733666109782788</v>
      </c>
      <c r="J233" s="9">
        <f t="shared" si="58"/>
        <v>6.2941078949687936</v>
      </c>
      <c r="K233" s="11">
        <f t="shared" si="59"/>
        <v>0.58139534883720934</v>
      </c>
      <c r="L233" s="11">
        <f t="shared" si="60"/>
        <v>0.2824858757062147</v>
      </c>
      <c r="M233" s="11">
        <f t="shared" si="61"/>
        <v>0.16583747927031509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-0.25054467512653533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0.22579041899075553</v>
      </c>
      <c r="Q233" s="11">
        <f>2*'OddsRatio_working_3-way'!K233*'OddsRatio_working_3-way'!L233*'OddsRatio_working_3-way'!M233</f>
        <v>5.4472959949518826E-2</v>
      </c>
      <c r="R233" s="11">
        <f t="shared" si="62"/>
        <v>0</v>
      </c>
      <c r="S233" s="11">
        <f t="shared" si="63"/>
        <v>-0.90119823491248463</v>
      </c>
      <c r="T233" s="11">
        <f t="shared" si="64"/>
        <v>-0.21741815076296372</v>
      </c>
      <c r="U233" s="11">
        <f>'OddsRatio_working_3-way'!S233-'OddsRatio_working_3-way'!R233^2/3</f>
        <v>-0.90119823491248463</v>
      </c>
      <c r="V233" s="11">
        <f>'OddsRatio_working_3-way'!S233*'OddsRatio_working_3-way'!R233/3-2*'OddsRatio_working_3-way'!R233^3/27-'OddsRatio_working_3-way'!T233</f>
        <v>0.21741815076296372</v>
      </c>
      <c r="W233" s="11">
        <f>'OddsRatio_working_3-way'!V233^2+4*'OddsRatio_working_3-way'!U233^3/27</f>
        <v>-6.1161286848941843E-2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0.16464502659519409</v>
      </c>
      <c r="Y233" s="11">
        <f>IF('OddsRatio_working_3-way'!W233&gt;=0,IF('OddsRatio_working_3-way'!V233+SQRT('OddsRatio_working_3-way'!W233)&gt;0,0,PI()),ACOS('OddsRatio_working_3-way'!V233/(2*'OddsRatio_working_3-way'!X233)))</f>
        <v>0.84962698175692508</v>
      </c>
      <c r="Z233" s="11">
        <f>'OddsRatio_working_3-way'!X233^(1/3)*COS('OddsRatio_working_3-way'!Y233/3)</f>
        <v>0.52625326987761378</v>
      </c>
      <c r="AA233" s="11">
        <f>'OddsRatio_working_3-way'!X233^(1/3)*COS(('OddsRatio_working_3-way'!Y233+2*PI())/3)</f>
        <v>-0.39576403797980714</v>
      </c>
      <c r="AB233" s="11">
        <f>'OddsRatio_working_3-way'!X233^(1/3)*COS(('OddsRatio_working_3-way'!Y233+4*PI())/3)</f>
        <v>-0.13048923189780648</v>
      </c>
      <c r="AC233" s="11">
        <f>'OddsRatio_working_3-way'!X233^(1/3)*SIN('OddsRatio_working_3-way'!Y233/3)</f>
        <v>0.15315648070066878</v>
      </c>
      <c r="AD233" s="11">
        <f>'OddsRatio_working_3-way'!X233^(1/3)*SIN(('OddsRatio_working_3-way'!Y233+2*PI())/3)</f>
        <v>0.37917046018830719</v>
      </c>
      <c r="AE233" s="11">
        <f>'OddsRatio_working_3-way'!X233^(1/3)*SIN(('OddsRatio_working_3-way'!Y233+4*PI())/3)</f>
        <v>-0.53232694088897603</v>
      </c>
      <c r="AF233" s="11">
        <f>-'OddsRatio_working_3-way'!U233/(3*'OddsRatio_working_3-way'!X233^(1/3))*COS(('OddsRatio_working_3-way'!Y233)/3)</f>
        <v>0.52625326987761378</v>
      </c>
      <c r="AG233" s="11">
        <f>-'OddsRatio_working_3-way'!U233/(3*'OddsRatio_working_3-way'!X233^(1/3))*COS(('OddsRatio_working_3-way'!Y233+2*PI())/3)</f>
        <v>-0.39576403797980714</v>
      </c>
      <c r="AH233" s="11">
        <f>-'OddsRatio_working_3-way'!U233/(3*'OddsRatio_working_3-way'!X233^(1/3))*COS(('OddsRatio_working_3-way'!Y233+4*PI())/3)</f>
        <v>-0.13048923189780648</v>
      </c>
      <c r="AI233" s="11">
        <f>'OddsRatio_working_3-way'!U233/(3*'OddsRatio_working_3-way'!X233^(1/3))*SIN(('OddsRatio_working_3-way'!Y233)/3)</f>
        <v>-0.15315648070066878</v>
      </c>
      <c r="AJ233" s="11">
        <f>'OddsRatio_working_3-way'!U233/(3*'OddsRatio_working_3-way'!X233^(1/3))*SIN(('OddsRatio_working_3-way'!Y233+2*PI())/3)</f>
        <v>-0.37917046018830719</v>
      </c>
      <c r="AK233" s="11">
        <f>'OddsRatio_working_3-way'!U233/(3*'OddsRatio_working_3-way'!X233^(1/3))*SIN(('OddsRatio_working_3-way'!Y233+4*PI())/3)</f>
        <v>0.53232694088897603</v>
      </c>
      <c r="AL233" s="11">
        <f>'OddsRatio_working_3-way'!Z233+'OddsRatio_working_3-way'!AF233</f>
        <v>1.0525065397552276</v>
      </c>
      <c r="AM233" s="11">
        <f>'OddsRatio_working_3-way'!AA233+'OddsRatio_working_3-way'!AG233</f>
        <v>-0.79152807595961427</v>
      </c>
      <c r="AN233" s="11">
        <f>'OddsRatio_working_3-way'!AB233+'OddsRatio_working_3-way'!AH233</f>
        <v>-0.26097846379561296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1.0525065397552276</v>
      </c>
      <c r="AS233" s="11">
        <f>IF(('OddsRatio_working_3-way'!X233=0),IF(Q233&gt;0,-Q233^(1/3),(-Q233)^(1/3)),'OddsRatio_working_3-way'!AM233-'OddsRatio_working_3-way'!R233/3)</f>
        <v>-0.79152807595961427</v>
      </c>
      <c r="AT233" s="11">
        <f>IF(('OddsRatio_working_3-way'!X233=0),IF(Q233&gt;0,-Q233^(1/3),(-Q233)^(1/3)),'OddsRatio_working_3-way'!AN233-'OddsRatio_working_3-way'!R233/3)</f>
        <v>-0.26097846379561296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2.13</v>
      </c>
      <c r="B234" s="4">
        <f>IF('True_Odds_Calculator_3-way'!B235="","",'True_Odds_Calculator_3-way'!B235)</f>
        <v>3.11</v>
      </c>
      <c r="C234" s="4">
        <f>IF('True_Odds_Calculator_3-way'!C235="","",'True_Odds_Calculator_3-way'!C235)</f>
        <v>4.1900000000000004</v>
      </c>
      <c r="D234" s="9">
        <f t="shared" si="52"/>
        <v>0.45802813371683648</v>
      </c>
      <c r="E234" s="9">
        <f t="shared" si="53"/>
        <v>0.31157768163303207</v>
      </c>
      <c r="F234" s="9">
        <f t="shared" si="54"/>
        <v>0.23039418465013159</v>
      </c>
      <c r="G234" s="9">
        <f t="shared" si="55"/>
        <v>1.0471433636892757</v>
      </c>
      <c r="H234" s="9">
        <f t="shared" si="56"/>
        <v>2.1832720009688815</v>
      </c>
      <c r="I234" s="9">
        <f t="shared" si="57"/>
        <v>3.2094724973843713</v>
      </c>
      <c r="J234" s="9">
        <f t="shared" si="58"/>
        <v>4.3403873301687907</v>
      </c>
      <c r="K234" s="11">
        <f t="shared" si="59"/>
        <v>0.46948356807511737</v>
      </c>
      <c r="L234" s="11">
        <f t="shared" si="60"/>
        <v>0.32154340836012862</v>
      </c>
      <c r="M234" s="11">
        <f t="shared" si="61"/>
        <v>0.2386634844868735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-0.27402965655811895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0.23166315010651639</v>
      </c>
      <c r="Q234" s="11">
        <f>2*'OddsRatio_working_3-way'!K234*'OddsRatio_working_3-way'!L234*'OddsRatio_working_3-way'!M234</f>
        <v>7.2056967373722053E-2</v>
      </c>
      <c r="R234" s="11">
        <f t="shared" si="62"/>
        <v>0</v>
      </c>
      <c r="S234" s="11">
        <f t="shared" si="63"/>
        <v>-0.84539444750711845</v>
      </c>
      <c r="T234" s="11">
        <f t="shared" si="64"/>
        <v>-0.262953171852914</v>
      </c>
      <c r="U234" s="11">
        <f>'OddsRatio_working_3-way'!S234-'OddsRatio_working_3-way'!R234^2/3</f>
        <v>-0.84539444750711845</v>
      </c>
      <c r="V234" s="11">
        <f>'OddsRatio_working_3-way'!S234*'OddsRatio_working_3-way'!R234/3-2*'OddsRatio_working_3-way'!R234^3/27-'OddsRatio_working_3-way'!T234</f>
        <v>0.262953171852914</v>
      </c>
      <c r="W234" s="11">
        <f>'OddsRatio_working_3-way'!V234^2+4*'OddsRatio_working_3-way'!U234^3/27</f>
        <v>-2.0366215430696527E-2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0.14959159904403443</v>
      </c>
      <c r="Y234" s="11">
        <f>IF('OddsRatio_working_3-way'!W234&gt;=0,IF('OddsRatio_working_3-way'!V234+SQRT('OddsRatio_working_3-way'!W234)&gt;0,0,PI()),ACOS('OddsRatio_working_3-way'!V234/(2*'OddsRatio_working_3-way'!X234)))</f>
        <v>0.49723767787942208</v>
      </c>
      <c r="Z234" s="11">
        <f>'OddsRatio_working_3-way'!X234^(1/3)*COS('OddsRatio_working_3-way'!Y234/3)</f>
        <v>0.52357168184463798</v>
      </c>
      <c r="AA234" s="11">
        <f>'OddsRatio_working_3-way'!X234^(1/3)*COS(('OddsRatio_working_3-way'!Y234+2*PI())/3)</f>
        <v>-0.3376352466850705</v>
      </c>
      <c r="AB234" s="11">
        <f>'OddsRatio_working_3-way'!X234^(1/3)*COS(('OddsRatio_working_3-way'!Y234+4*PI())/3)</f>
        <v>-0.18593643515956765</v>
      </c>
      <c r="AC234" s="11">
        <f>'OddsRatio_working_3-way'!X234^(1/3)*SIN('OddsRatio_working_3-way'!Y234/3)</f>
        <v>8.7583349669995411E-2</v>
      </c>
      <c r="AD234" s="11">
        <f>'OddsRatio_working_3-way'!X234^(1/3)*SIN(('OddsRatio_working_3-way'!Y234+2*PI())/3)</f>
        <v>0.40963470234460259</v>
      </c>
      <c r="AE234" s="11">
        <f>'OddsRatio_working_3-way'!X234^(1/3)*SIN(('OddsRatio_working_3-way'!Y234+4*PI())/3)</f>
        <v>-0.49721805201459801</v>
      </c>
      <c r="AF234" s="11">
        <f>-'OddsRatio_working_3-way'!U234/(3*'OddsRatio_working_3-way'!X234^(1/3))*COS(('OddsRatio_working_3-way'!Y234)/3)</f>
        <v>0.52357168184463787</v>
      </c>
      <c r="AG234" s="11">
        <f>-'OddsRatio_working_3-way'!U234/(3*'OddsRatio_working_3-way'!X234^(1/3))*COS(('OddsRatio_working_3-way'!Y234+2*PI())/3)</f>
        <v>-0.33763524668507044</v>
      </c>
      <c r="AH234" s="11">
        <f>-'OddsRatio_working_3-way'!U234/(3*'OddsRatio_working_3-way'!X234^(1/3))*COS(('OddsRatio_working_3-way'!Y234+4*PI())/3)</f>
        <v>-0.18593643515956759</v>
      </c>
      <c r="AI234" s="11">
        <f>'OddsRatio_working_3-way'!U234/(3*'OddsRatio_working_3-way'!X234^(1/3))*SIN(('OddsRatio_working_3-way'!Y234)/3)</f>
        <v>-8.7583349669995397E-2</v>
      </c>
      <c r="AJ234" s="11">
        <f>'OddsRatio_working_3-way'!U234/(3*'OddsRatio_working_3-way'!X234^(1/3))*SIN(('OddsRatio_working_3-way'!Y234+2*PI())/3)</f>
        <v>-0.40963470234460247</v>
      </c>
      <c r="AK234" s="11">
        <f>'OddsRatio_working_3-way'!U234/(3*'OddsRatio_working_3-way'!X234^(1/3))*SIN(('OddsRatio_working_3-way'!Y234+4*PI())/3)</f>
        <v>0.4972180520145979</v>
      </c>
      <c r="AL234" s="11">
        <f>'OddsRatio_working_3-way'!Z234+'OddsRatio_working_3-way'!AF234</f>
        <v>1.0471433636892757</v>
      </c>
      <c r="AM234" s="11">
        <f>'OddsRatio_working_3-way'!AA234+'OddsRatio_working_3-way'!AG234</f>
        <v>-0.675270493370141</v>
      </c>
      <c r="AN234" s="11">
        <f>'OddsRatio_working_3-way'!AB234+'OddsRatio_working_3-way'!AH234</f>
        <v>-0.37187287031913524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1.0471433636892757</v>
      </c>
      <c r="AS234" s="11">
        <f>IF(('OddsRatio_working_3-way'!X234=0),IF(Q234&gt;0,-Q234^(1/3),(-Q234)^(1/3)),'OddsRatio_working_3-way'!AM234-'OddsRatio_working_3-way'!R234/3)</f>
        <v>-0.675270493370141</v>
      </c>
      <c r="AT234" s="11">
        <f>IF(('OddsRatio_working_3-way'!X234=0),IF(Q234&gt;0,-Q234^(1/3),(-Q234)^(1/3)),'OddsRatio_working_3-way'!AN234-'OddsRatio_working_3-way'!R234/3)</f>
        <v>-0.37187287031913524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3.23</v>
      </c>
      <c r="B235" s="4">
        <f>IF('True_Odds_Calculator_3-way'!B236="","",'True_Odds_Calculator_3-way'!B236)</f>
        <v>3.25</v>
      </c>
      <c r="C235" s="4">
        <f>IF('True_Odds_Calculator_3-way'!C236="","",'True_Odds_Calculator_3-way'!C236)</f>
        <v>2.44</v>
      </c>
      <c r="D235" s="9">
        <f t="shared" si="52"/>
        <v>0.30093857117711381</v>
      </c>
      <c r="E235" s="9">
        <f t="shared" si="53"/>
        <v>0.29906355952482427</v>
      </c>
      <c r="F235" s="9">
        <f t="shared" si="54"/>
        <v>0.39999786929806203</v>
      </c>
      <c r="G235" s="9">
        <f t="shared" si="55"/>
        <v>1.0416759145542005</v>
      </c>
      <c r="H235" s="9">
        <f t="shared" si="56"/>
        <v>3.3229372894558669</v>
      </c>
      <c r="I235" s="9">
        <f t="shared" si="57"/>
        <v>3.3437708077469508</v>
      </c>
      <c r="J235" s="9">
        <f t="shared" si="58"/>
        <v>2.5000133169580483</v>
      </c>
      <c r="K235" s="11">
        <f t="shared" si="59"/>
        <v>0.30959752321981426</v>
      </c>
      <c r="L235" s="11">
        <f t="shared" si="60"/>
        <v>0.30769230769230771</v>
      </c>
      <c r="M235" s="11">
        <f t="shared" si="61"/>
        <v>0.4098360655737705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-0.28208121371599015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0.23112450661554859</v>
      </c>
      <c r="Q235" s="11">
        <f>2*'OddsRatio_working_3-way'!K235*'OddsRatio_working_3-way'!L235*'OddsRatio_working_3-way'!M235</f>
        <v>7.8082603586333996E-2</v>
      </c>
      <c r="R235" s="11">
        <f t="shared" si="62"/>
        <v>0</v>
      </c>
      <c r="S235" s="11">
        <f t="shared" si="63"/>
        <v>-0.8193544815368432</v>
      </c>
      <c r="T235" s="11">
        <f t="shared" si="64"/>
        <v>-0.27680894646514981</v>
      </c>
      <c r="U235" s="11">
        <f>'OddsRatio_working_3-way'!S235-'OddsRatio_working_3-way'!R235^2/3</f>
        <v>-0.8193544815368432</v>
      </c>
      <c r="V235" s="11">
        <f>'OddsRatio_working_3-way'!S235*'OddsRatio_working_3-way'!R235/3-2*'OddsRatio_working_3-way'!R235^3/27-'OddsRatio_working_3-way'!T235</f>
        <v>0.27680894646514981</v>
      </c>
      <c r="W235" s="11">
        <f>'OddsRatio_working_3-way'!V235^2+4*'OddsRatio_working_3-way'!U235^3/27</f>
        <v>-4.8681975204965949E-3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0.14273348447687631</v>
      </c>
      <c r="Y235" s="11">
        <f>IF('OddsRatio_working_3-way'!W235&gt;=0,IF('OddsRatio_working_3-way'!V235+SQRT('OddsRatio_working_3-way'!W235)&gt;0,0,PI()),ACOS('OddsRatio_working_3-way'!V235/(2*'OddsRatio_working_3-way'!X235)))</f>
        <v>0.24691656734520517</v>
      </c>
      <c r="Z235" s="11">
        <f>'OddsRatio_working_3-way'!X235^(1/3)*COS('OddsRatio_working_3-way'!Y235/3)</f>
        <v>0.52083795727710025</v>
      </c>
      <c r="AA235" s="11">
        <f>'OddsRatio_working_3-way'!X235^(1/3)*COS(('OddsRatio_working_3-way'!Y235+2*PI())/3)</f>
        <v>-0.29762767491742959</v>
      </c>
      <c r="AB235" s="11">
        <f>'OddsRatio_working_3-way'!X235^(1/3)*COS(('OddsRatio_working_3-way'!Y235+4*PI())/3)</f>
        <v>-0.22321028235967033</v>
      </c>
      <c r="AC235" s="11">
        <f>'OddsRatio_working_3-way'!X235^(1/3)*SIN('OddsRatio_working_3-way'!Y235/3)</f>
        <v>4.2964901625612305E-2</v>
      </c>
      <c r="AD235" s="11">
        <f>'OddsRatio_working_3-way'!X235^(1/3)*SIN(('OddsRatio_working_3-way'!Y235+2*PI())/3)</f>
        <v>0.42957645144435685</v>
      </c>
      <c r="AE235" s="11">
        <f>'OddsRatio_working_3-way'!X235^(1/3)*SIN(('OddsRatio_working_3-way'!Y235+4*PI())/3)</f>
        <v>-0.47254135306996919</v>
      </c>
      <c r="AF235" s="11">
        <f>-'OddsRatio_working_3-way'!U235/(3*'OddsRatio_working_3-way'!X235^(1/3))*COS(('OddsRatio_working_3-way'!Y235)/3)</f>
        <v>0.52083795727710025</v>
      </c>
      <c r="AG235" s="11">
        <f>-'OddsRatio_working_3-way'!U235/(3*'OddsRatio_working_3-way'!X235^(1/3))*COS(('OddsRatio_working_3-way'!Y235+2*PI())/3)</f>
        <v>-0.29762767491742959</v>
      </c>
      <c r="AH235" s="11">
        <f>-'OddsRatio_working_3-way'!U235/(3*'OddsRatio_working_3-way'!X235^(1/3))*COS(('OddsRatio_working_3-way'!Y235+4*PI())/3)</f>
        <v>-0.22321028235967033</v>
      </c>
      <c r="AI235" s="11">
        <f>'OddsRatio_working_3-way'!U235/(3*'OddsRatio_working_3-way'!X235^(1/3))*SIN(('OddsRatio_working_3-way'!Y235)/3)</f>
        <v>-4.2964901625612305E-2</v>
      </c>
      <c r="AJ235" s="11">
        <f>'OddsRatio_working_3-way'!U235/(3*'OddsRatio_working_3-way'!X235^(1/3))*SIN(('OddsRatio_working_3-way'!Y235+2*PI())/3)</f>
        <v>-0.42957645144435685</v>
      </c>
      <c r="AK235" s="11">
        <f>'OddsRatio_working_3-way'!U235/(3*'OddsRatio_working_3-way'!X235^(1/3))*SIN(('OddsRatio_working_3-way'!Y235+4*PI())/3)</f>
        <v>0.47254135306996919</v>
      </c>
      <c r="AL235" s="11">
        <f>'OddsRatio_working_3-way'!Z235+'OddsRatio_working_3-way'!AF235</f>
        <v>1.0416759145542005</v>
      </c>
      <c r="AM235" s="11">
        <f>'OddsRatio_working_3-way'!AA235+'OddsRatio_working_3-way'!AG235</f>
        <v>-0.59525534983485917</v>
      </c>
      <c r="AN235" s="11">
        <f>'OddsRatio_working_3-way'!AB235+'OddsRatio_working_3-way'!AH235</f>
        <v>-0.44642056471934066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1.0416759145542005</v>
      </c>
      <c r="AS235" s="11">
        <f>IF(('OddsRatio_working_3-way'!X235=0),IF(Q235&gt;0,-Q235^(1/3),(-Q235)^(1/3)),'OddsRatio_working_3-way'!AM235-'OddsRatio_working_3-way'!R235/3)</f>
        <v>-0.59525534983485917</v>
      </c>
      <c r="AT235" s="11">
        <f>IF(('OddsRatio_working_3-way'!X235=0),IF(Q235&gt;0,-Q235^(1/3),(-Q235)^(1/3)),'OddsRatio_working_3-way'!AN235-'OddsRatio_working_3-way'!R235/3)</f>
        <v>-0.44642056471934066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5.72</v>
      </c>
      <c r="B236" s="4">
        <f>IF('True_Odds_Calculator_3-way'!B237="","",'True_Odds_Calculator_3-way'!B237)</f>
        <v>3.42</v>
      </c>
      <c r="C236" s="4">
        <f>IF('True_Odds_Calculator_3-way'!C237="","",'True_Odds_Calculator_3-way'!C237)</f>
        <v>1.78</v>
      </c>
      <c r="D236" s="9">
        <f t="shared" si="52"/>
        <v>0.16788450625728629</v>
      </c>
      <c r="E236" s="9">
        <f t="shared" si="53"/>
        <v>0.28238664534018154</v>
      </c>
      <c r="F236" s="9">
        <f t="shared" si="54"/>
        <v>0.54972884840253222</v>
      </c>
      <c r="G236" s="9">
        <f t="shared" si="55"/>
        <v>1.0501008067045108</v>
      </c>
      <c r="H236" s="9">
        <f t="shared" si="56"/>
        <v>5.9564758076452895</v>
      </c>
      <c r="I236" s="9">
        <f t="shared" si="57"/>
        <v>3.5412439522249155</v>
      </c>
      <c r="J236" s="9">
        <f t="shared" si="58"/>
        <v>1.8190786292295182</v>
      </c>
      <c r="K236" s="11">
        <f t="shared" si="59"/>
        <v>0.17482517482517484</v>
      </c>
      <c r="L236" s="11">
        <f t="shared" si="60"/>
        <v>0.29239766081871343</v>
      </c>
      <c r="M236" s="11">
        <f t="shared" si="61"/>
        <v>0.5617977528089888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-0.25586438005125167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0.22744848291861897</v>
      </c>
      <c r="Q236" s="11">
        <f>2*'OddsRatio_working_3-way'!K236*'OddsRatio_working_3-way'!L236*'OddsRatio_working_3-way'!M236</f>
        <v>5.7436485585509837E-2</v>
      </c>
      <c r="R236" s="11">
        <f t="shared" si="62"/>
        <v>0</v>
      </c>
      <c r="S236" s="11">
        <f t="shared" si="63"/>
        <v>-0.8889415669076689</v>
      </c>
      <c r="T236" s="11">
        <f t="shared" si="64"/>
        <v>-0.22448019366355274</v>
      </c>
      <c r="U236" s="11">
        <f>'OddsRatio_working_3-way'!S236-'OddsRatio_working_3-way'!R236^2/3</f>
        <v>-0.8889415669076689</v>
      </c>
      <c r="V236" s="11">
        <f>'OddsRatio_working_3-way'!S236*'OddsRatio_working_3-way'!R236/3-2*'OddsRatio_working_3-way'!R236^3/27-'OddsRatio_working_3-way'!T236</f>
        <v>0.22448019366355274</v>
      </c>
      <c r="W236" s="11">
        <f>'OddsRatio_working_3-way'!V236^2+4*'OddsRatio_working_3-way'!U236^3/27</f>
        <v>-5.3676321972208348E-2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0.1612976125981368</v>
      </c>
      <c r="Y236" s="11">
        <f>IF('OddsRatio_working_3-way'!W236&gt;=0,IF('OddsRatio_working_3-way'!V236+SQRT('OddsRatio_working_3-way'!W236)&gt;0,0,PI()),ACOS('OddsRatio_working_3-way'!V236/(2*'OddsRatio_working_3-way'!X236)))</f>
        <v>0.80118361383330972</v>
      </c>
      <c r="Z236" s="11">
        <f>'OddsRatio_working_3-way'!X236^(1/3)*COS('OddsRatio_working_3-way'!Y236/3)</f>
        <v>0.52505040335225539</v>
      </c>
      <c r="AA236" s="11">
        <f>'OddsRatio_working_3-way'!X236^(1/3)*COS(('OddsRatio_working_3-way'!Y236+2*PI())/3)</f>
        <v>-0.38693158086000484</v>
      </c>
      <c r="AB236" s="11">
        <f>'OddsRatio_working_3-way'!X236^(1/3)*COS(('OddsRatio_working_3-way'!Y236+4*PI())/3)</f>
        <v>-0.13811882249225077</v>
      </c>
      <c r="AC236" s="11">
        <f>'OddsRatio_working_3-way'!X236^(1/3)*SIN('OddsRatio_working_3-way'!Y236/3)</f>
        <v>0.14365211302143632</v>
      </c>
      <c r="AD236" s="11">
        <f>'OddsRatio_working_3-way'!X236^(1/3)*SIN(('OddsRatio_working_3-way'!Y236+2*PI())/3)</f>
        <v>0.3828809310596013</v>
      </c>
      <c r="AE236" s="11">
        <f>'OddsRatio_working_3-way'!X236^(1/3)*SIN(('OddsRatio_working_3-way'!Y236+4*PI())/3)</f>
        <v>-0.5265330440810374</v>
      </c>
      <c r="AF236" s="11">
        <f>-'OddsRatio_working_3-way'!U236/(3*'OddsRatio_working_3-way'!X236^(1/3))*COS(('OddsRatio_working_3-way'!Y236)/3)</f>
        <v>0.52505040335225539</v>
      </c>
      <c r="AG236" s="11">
        <f>-'OddsRatio_working_3-way'!U236/(3*'OddsRatio_working_3-way'!X236^(1/3))*COS(('OddsRatio_working_3-way'!Y236+2*PI())/3)</f>
        <v>-0.38693158086000484</v>
      </c>
      <c r="AH236" s="11">
        <f>-'OddsRatio_working_3-way'!U236/(3*'OddsRatio_working_3-way'!X236^(1/3))*COS(('OddsRatio_working_3-way'!Y236+4*PI())/3)</f>
        <v>-0.13811882249225077</v>
      </c>
      <c r="AI236" s="11">
        <f>'OddsRatio_working_3-way'!U236/(3*'OddsRatio_working_3-way'!X236^(1/3))*SIN(('OddsRatio_working_3-way'!Y236)/3)</f>
        <v>-0.14365211302143632</v>
      </c>
      <c r="AJ236" s="11">
        <f>'OddsRatio_working_3-way'!U236/(3*'OddsRatio_working_3-way'!X236^(1/3))*SIN(('OddsRatio_working_3-way'!Y236+2*PI())/3)</f>
        <v>-0.3828809310596013</v>
      </c>
      <c r="AK236" s="11">
        <f>'OddsRatio_working_3-way'!U236/(3*'OddsRatio_working_3-way'!X236^(1/3))*SIN(('OddsRatio_working_3-way'!Y236+4*PI())/3)</f>
        <v>0.5265330440810374</v>
      </c>
      <c r="AL236" s="11">
        <f>'OddsRatio_working_3-way'!Z236+'OddsRatio_working_3-way'!AF236</f>
        <v>1.0501008067045108</v>
      </c>
      <c r="AM236" s="11">
        <f>'OddsRatio_working_3-way'!AA236+'OddsRatio_working_3-way'!AG236</f>
        <v>-0.77386316172000968</v>
      </c>
      <c r="AN236" s="11">
        <f>'OddsRatio_working_3-way'!AB236+'OddsRatio_working_3-way'!AH236</f>
        <v>-0.27623764498450154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1.0501008067045108</v>
      </c>
      <c r="AS236" s="11">
        <f>IF(('OddsRatio_working_3-way'!X236=0),IF(Q236&gt;0,-Q236^(1/3),(-Q236)^(1/3)),'OddsRatio_working_3-way'!AM236-'OddsRatio_working_3-way'!R236/3)</f>
        <v>-0.77386316172000968</v>
      </c>
      <c r="AT236" s="11">
        <f>IF(('OddsRatio_working_3-way'!X236=0),IF(Q236&gt;0,-Q236^(1/3),(-Q236)^(1/3)),'OddsRatio_working_3-way'!AN236-'OddsRatio_working_3-way'!R236/3)</f>
        <v>-0.27623764498450154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2.94</v>
      </c>
      <c r="B237" s="4">
        <f>IF('True_Odds_Calculator_3-way'!B238="","",'True_Odds_Calculator_3-way'!B238)</f>
        <v>3.19</v>
      </c>
      <c r="C237" s="4">
        <f>IF('True_Odds_Calculator_3-way'!C238="","",'True_Odds_Calculator_3-way'!C238)</f>
        <v>2.67</v>
      </c>
      <c r="D237" s="9">
        <f t="shared" si="52"/>
        <v>0.33076299522019098</v>
      </c>
      <c r="E237" s="9">
        <f t="shared" si="53"/>
        <v>0.30450215618011683</v>
      </c>
      <c r="F237" s="9">
        <f t="shared" si="54"/>
        <v>0.36473484859969207</v>
      </c>
      <c r="G237" s="9">
        <f t="shared" si="55"/>
        <v>1.0429447466073647</v>
      </c>
      <c r="H237" s="9">
        <f t="shared" si="56"/>
        <v>3.0233128084182868</v>
      </c>
      <c r="I237" s="9">
        <f t="shared" si="57"/>
        <v>3.2840489950701284</v>
      </c>
      <c r="J237" s="9">
        <f t="shared" si="58"/>
        <v>2.7417177268342989</v>
      </c>
      <c r="K237" s="11">
        <f t="shared" si="59"/>
        <v>0.3401360544217687</v>
      </c>
      <c r="L237" s="11">
        <f t="shared" si="60"/>
        <v>0.31347962382445144</v>
      </c>
      <c r="M237" s="11">
        <f t="shared" si="61"/>
        <v>0.37453183520599254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-0.28334336094340518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0.23162141942238254</v>
      </c>
      <c r="Q237" s="11">
        <f>2*'OddsRatio_working_3-way'!K237*'OddsRatio_working_3-way'!L237*'OddsRatio_working_3-way'!M237</f>
        <v>7.986945497323536E-2</v>
      </c>
      <c r="R237" s="11">
        <f t="shared" si="62"/>
        <v>0</v>
      </c>
      <c r="S237" s="11">
        <f t="shared" si="63"/>
        <v>-0.81745843153405118</v>
      </c>
      <c r="T237" s="11">
        <f t="shared" si="64"/>
        <v>-0.28188221777036249</v>
      </c>
      <c r="U237" s="11">
        <f>'OddsRatio_working_3-way'!S237-'OddsRatio_working_3-way'!R237^2/3</f>
        <v>-0.81745843153405118</v>
      </c>
      <c r="V237" s="11">
        <f>'OddsRatio_working_3-way'!S237*'OddsRatio_working_3-way'!R237/3-2*'OddsRatio_working_3-way'!R237^3/27-'OddsRatio_working_3-way'!T237</f>
        <v>0.28188221777036249</v>
      </c>
      <c r="W237" s="11">
        <f>'OddsRatio_working_3-way'!V237^2+4*'OddsRatio_working_3-way'!U237^3/27</f>
        <v>-1.4693815590700876E-3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0.14223832663368913</v>
      </c>
      <c r="Y237" s="11">
        <f>IF('OddsRatio_working_3-way'!W237&gt;=0,IF('OddsRatio_working_3-way'!V237+SQRT('OddsRatio_working_3-way'!W237)&gt;0,0,PI()),ACOS('OddsRatio_working_3-way'!V237/(2*'OddsRatio_working_3-way'!X237)))</f>
        <v>0.13515861717453359</v>
      </c>
      <c r="Z237" s="11">
        <f>'OddsRatio_working_3-way'!X237^(1/3)*COS('OddsRatio_working_3-way'!Y237/3)</f>
        <v>0.52147237330368235</v>
      </c>
      <c r="AA237" s="11">
        <f>'OddsRatio_working_3-way'!X237^(1/3)*COS(('OddsRatio_working_3-way'!Y237+2*PI())/3)</f>
        <v>-0.28109621598093526</v>
      </c>
      <c r="AB237" s="11">
        <f>'OddsRatio_working_3-way'!X237^(1/3)*COS(('OddsRatio_working_3-way'!Y237+4*PI())/3)</f>
        <v>-0.24037615732274673</v>
      </c>
      <c r="AC237" s="11">
        <f>'OddsRatio_working_3-way'!X237^(1/3)*SIN('OddsRatio_working_3-way'!Y237/3)</f>
        <v>2.3509736827722501E-2</v>
      </c>
      <c r="AD237" s="11">
        <f>'OddsRatio_working_3-way'!X237^(1/3)*SIN(('OddsRatio_working_3-way'!Y237+2*PI())/3)</f>
        <v>0.43985345423888983</v>
      </c>
      <c r="AE237" s="11">
        <f>'OddsRatio_working_3-way'!X237^(1/3)*SIN(('OddsRatio_working_3-way'!Y237+4*PI())/3)</f>
        <v>-0.46336319106661233</v>
      </c>
      <c r="AF237" s="11">
        <f>-'OddsRatio_working_3-way'!U237/(3*'OddsRatio_working_3-way'!X237^(1/3))*COS(('OddsRatio_working_3-way'!Y237)/3)</f>
        <v>0.52147237330368224</v>
      </c>
      <c r="AG237" s="11">
        <f>-'OddsRatio_working_3-way'!U237/(3*'OddsRatio_working_3-way'!X237^(1/3))*COS(('OddsRatio_working_3-way'!Y237+2*PI())/3)</f>
        <v>-0.2810962159809352</v>
      </c>
      <c r="AH237" s="11">
        <f>-'OddsRatio_working_3-way'!U237/(3*'OddsRatio_working_3-way'!X237^(1/3))*COS(('OddsRatio_working_3-way'!Y237+4*PI())/3)</f>
        <v>-0.24037615732274667</v>
      </c>
      <c r="AI237" s="11">
        <f>'OddsRatio_working_3-way'!U237/(3*'OddsRatio_working_3-way'!X237^(1/3))*SIN(('OddsRatio_working_3-way'!Y237)/3)</f>
        <v>-2.3509736827722498E-2</v>
      </c>
      <c r="AJ237" s="11">
        <f>'OddsRatio_working_3-way'!U237/(3*'OddsRatio_working_3-way'!X237^(1/3))*SIN(('OddsRatio_working_3-way'!Y237+2*PI())/3)</f>
        <v>-0.43985345423888972</v>
      </c>
      <c r="AK237" s="11">
        <f>'OddsRatio_working_3-way'!U237/(3*'OddsRatio_working_3-way'!X237^(1/3))*SIN(('OddsRatio_working_3-way'!Y237+4*PI())/3)</f>
        <v>0.46336319106661222</v>
      </c>
      <c r="AL237" s="11">
        <f>'OddsRatio_working_3-way'!Z237+'OddsRatio_working_3-way'!AF237</f>
        <v>1.0429447466073647</v>
      </c>
      <c r="AM237" s="11">
        <f>'OddsRatio_working_3-way'!AA237+'OddsRatio_working_3-way'!AG237</f>
        <v>-0.56219243196187052</v>
      </c>
      <c r="AN237" s="11">
        <f>'OddsRatio_working_3-way'!AB237+'OddsRatio_working_3-way'!AH237</f>
        <v>-0.48075231464549339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1.0429447466073647</v>
      </c>
      <c r="AS237" s="11">
        <f>IF(('OddsRatio_working_3-way'!X237=0),IF(Q237&gt;0,-Q237^(1/3),(-Q237)^(1/3)),'OddsRatio_working_3-way'!AM237-'OddsRatio_working_3-way'!R237/3)</f>
        <v>-0.56219243196187052</v>
      </c>
      <c r="AT237" s="11">
        <f>IF(('OddsRatio_working_3-way'!X237=0),IF(Q237&gt;0,-Q237^(1/3),(-Q237)^(1/3)),'OddsRatio_working_3-way'!AN237-'OddsRatio_working_3-way'!R237/3)</f>
        <v>-0.48075231464549339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2.4300000000000002</v>
      </c>
      <c r="B238" s="4">
        <f>IF('True_Odds_Calculator_3-way'!B239="","",'True_Odds_Calculator_3-way'!B239)</f>
        <v>3.44</v>
      </c>
      <c r="C238" s="4">
        <f>IF('True_Odds_Calculator_3-way'!C239="","",'True_Odds_Calculator_3-way'!C239)</f>
        <v>3.12</v>
      </c>
      <c r="D238" s="9">
        <f t="shared" si="52"/>
        <v>0.40323927301259871</v>
      </c>
      <c r="E238" s="9">
        <f t="shared" si="53"/>
        <v>0.28367399159549173</v>
      </c>
      <c r="F238" s="9">
        <f t="shared" si="54"/>
        <v>0.3130867353919094</v>
      </c>
      <c r="G238" s="9">
        <f t="shared" si="55"/>
        <v>1.0349071175030238</v>
      </c>
      <c r="H238" s="9">
        <f t="shared" si="56"/>
        <v>2.4799171780293241</v>
      </c>
      <c r="I238" s="9">
        <f t="shared" si="57"/>
        <v>3.5251733667073779</v>
      </c>
      <c r="J238" s="9">
        <f t="shared" si="58"/>
        <v>3.1940030891064106</v>
      </c>
      <c r="K238" s="11">
        <f t="shared" si="59"/>
        <v>0.41152263374485593</v>
      </c>
      <c r="L238" s="11">
        <f t="shared" si="60"/>
        <v>0.29069767441860467</v>
      </c>
      <c r="M238" s="11">
        <f t="shared" si="61"/>
        <v>0.32051282051282048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-0.28362363224551002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0.22967171438317002</v>
      </c>
      <c r="Q238" s="11">
        <f>2*'OddsRatio_working_3-way'!K238*'OddsRatio_working_3-way'!L238*'OddsRatio_working_3-way'!M238</f>
        <v>7.6685046538621043E-2</v>
      </c>
      <c r="R238" s="11">
        <f t="shared" si="62"/>
        <v>0</v>
      </c>
      <c r="S238" s="11">
        <f t="shared" si="63"/>
        <v>-0.80977636653479501</v>
      </c>
      <c r="T238" s="11">
        <f t="shared" si="64"/>
        <v>-0.27037608231545746</v>
      </c>
      <c r="U238" s="11">
        <f>'OddsRatio_working_3-way'!S238-'OddsRatio_working_3-way'!R238^2/3</f>
        <v>-0.80977636653479501</v>
      </c>
      <c r="V238" s="11">
        <f>'OddsRatio_working_3-way'!S238*'OddsRatio_working_3-way'!R238/3-2*'OddsRatio_working_3-way'!R238^3/27-'OddsRatio_working_3-way'!T238</f>
        <v>0.27037608231545746</v>
      </c>
      <c r="W238" s="11">
        <f>'OddsRatio_working_3-way'!V238^2+4*'OddsRatio_working_3-way'!U238^3/27</f>
        <v>-5.5635805959279028E-3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0.1402380177449957</v>
      </c>
      <c r="Y238" s="11">
        <f>IF('OddsRatio_working_3-way'!W238&gt;=0,IF('OddsRatio_working_3-way'!V238+SQRT('OddsRatio_working_3-way'!W238)&gt;0,0,PI()),ACOS('OddsRatio_working_3-way'!V238/(2*'OddsRatio_working_3-way'!X238)))</f>
        <v>0.26917748742259384</v>
      </c>
      <c r="Z238" s="11">
        <f>'OddsRatio_working_3-way'!X238^(1/3)*COS('OddsRatio_working_3-way'!Y238/3)</f>
        <v>0.51745355875151178</v>
      </c>
      <c r="AA238" s="11">
        <f>'OddsRatio_working_3-way'!X238^(1/3)*COS(('OddsRatio_working_3-way'!Y238+2*PI())/3)</f>
        <v>-0.29904368073542881</v>
      </c>
      <c r="AB238" s="11">
        <f>'OddsRatio_working_3-way'!X238^(1/3)*COS(('OddsRatio_working_3-way'!Y238+4*PI())/3)</f>
        <v>-0.21840987801608297</v>
      </c>
      <c r="AC238" s="11">
        <f>'OddsRatio_working_3-way'!X238^(1/3)*SIN('OddsRatio_working_3-way'!Y238/3)</f>
        <v>4.6553947705797544E-2</v>
      </c>
      <c r="AD238" s="11">
        <f>'OddsRatio_working_3-way'!X238^(1/3)*SIN(('OddsRatio_working_3-way'!Y238+2*PI())/3)</f>
        <v>0.42485095330457384</v>
      </c>
      <c r="AE238" s="11">
        <f>'OddsRatio_working_3-way'!X238^(1/3)*SIN(('OddsRatio_working_3-way'!Y238+4*PI())/3)</f>
        <v>-0.47140490101037147</v>
      </c>
      <c r="AF238" s="11">
        <f>-'OddsRatio_working_3-way'!U238/(3*'OddsRatio_working_3-way'!X238^(1/3))*COS(('OddsRatio_working_3-way'!Y238)/3)</f>
        <v>0.51745355875151189</v>
      </c>
      <c r="AG238" s="11">
        <f>-'OddsRatio_working_3-way'!U238/(3*'OddsRatio_working_3-way'!X238^(1/3))*COS(('OddsRatio_working_3-way'!Y238+2*PI())/3)</f>
        <v>-0.29904368073542886</v>
      </c>
      <c r="AH238" s="11">
        <f>-'OddsRatio_working_3-way'!U238/(3*'OddsRatio_working_3-way'!X238^(1/3))*COS(('OddsRatio_working_3-way'!Y238+4*PI())/3)</f>
        <v>-0.21840987801608303</v>
      </c>
      <c r="AI238" s="11">
        <f>'OddsRatio_working_3-way'!U238/(3*'OddsRatio_working_3-way'!X238^(1/3))*SIN(('OddsRatio_working_3-way'!Y238)/3)</f>
        <v>-4.6553947705797558E-2</v>
      </c>
      <c r="AJ238" s="11">
        <f>'OddsRatio_working_3-way'!U238/(3*'OddsRatio_working_3-way'!X238^(1/3))*SIN(('OddsRatio_working_3-way'!Y238+2*PI())/3)</f>
        <v>-0.42485095330457395</v>
      </c>
      <c r="AK238" s="11">
        <f>'OddsRatio_working_3-way'!U238/(3*'OddsRatio_working_3-way'!X238^(1/3))*SIN(('OddsRatio_working_3-way'!Y238+4*PI())/3)</f>
        <v>0.47140490101037152</v>
      </c>
      <c r="AL238" s="11">
        <f>'OddsRatio_working_3-way'!Z238+'OddsRatio_working_3-way'!AF238</f>
        <v>1.0349071175030238</v>
      </c>
      <c r="AM238" s="11">
        <f>'OddsRatio_working_3-way'!AA238+'OddsRatio_working_3-way'!AG238</f>
        <v>-0.59808736147085773</v>
      </c>
      <c r="AN238" s="11">
        <f>'OddsRatio_working_3-way'!AB238+'OddsRatio_working_3-way'!AH238</f>
        <v>-0.436819756032166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1.0349071175030238</v>
      </c>
      <c r="AS238" s="11">
        <f>IF(('OddsRatio_working_3-way'!X238=0),IF(Q238&gt;0,-Q238^(1/3),(-Q238)^(1/3)),'OddsRatio_working_3-way'!AM238-'OddsRatio_working_3-way'!R238/3)</f>
        <v>-0.59808736147085773</v>
      </c>
      <c r="AT238" s="11">
        <f>IF(('OddsRatio_working_3-way'!X238=0),IF(Q238&gt;0,-Q238^(1/3),(-Q238)^(1/3)),'OddsRatio_working_3-way'!AN238-'OddsRatio_working_3-way'!R238/3)</f>
        <v>-0.436819756032166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2.42</v>
      </c>
      <c r="B239" s="4">
        <f>IF('True_Odds_Calculator_3-way'!B240="","",'True_Odds_Calculator_3-way'!B240)</f>
        <v>3.29</v>
      </c>
      <c r="C239" s="4">
        <f>IF('True_Odds_Calculator_3-way'!C240="","",'True_Odds_Calculator_3-way'!C240)</f>
        <v>3.22</v>
      </c>
      <c r="D239" s="9">
        <f t="shared" si="52"/>
        <v>0.40313044506659657</v>
      </c>
      <c r="E239" s="9">
        <f t="shared" si="53"/>
        <v>0.29518494563232389</v>
      </c>
      <c r="F239" s="9">
        <f t="shared" si="54"/>
        <v>0.30168460930107943</v>
      </c>
      <c r="G239" s="9">
        <f t="shared" si="55"/>
        <v>1.0426666545089995</v>
      </c>
      <c r="H239" s="9">
        <f t="shared" si="56"/>
        <v>2.4805866494027793</v>
      </c>
      <c r="I239" s="9">
        <f t="shared" si="57"/>
        <v>3.3877066388256085</v>
      </c>
      <c r="J239" s="9">
        <f t="shared" si="58"/>
        <v>3.3147199730099786</v>
      </c>
      <c r="K239" s="11">
        <f t="shared" si="59"/>
        <v>0.41322314049586778</v>
      </c>
      <c r="L239" s="11">
        <f t="shared" si="60"/>
        <v>0.303951367781155</v>
      </c>
      <c r="M239" s="11">
        <f t="shared" si="61"/>
        <v>0.3105590062111801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-0.28158509678747057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0.23130635118092618</v>
      </c>
      <c r="Q239" s="11">
        <f>2*'OddsRatio_working_3-way'!K239*'OddsRatio_working_3-way'!L239*'OddsRatio_working_3-way'!M239</f>
        <v>7.8012260094747446E-2</v>
      </c>
      <c r="R239" s="11">
        <f t="shared" si="62"/>
        <v>0</v>
      </c>
      <c r="S239" s="11">
        <f t="shared" si="63"/>
        <v>-0.82144386837172412</v>
      </c>
      <c r="T239" s="11">
        <f t="shared" si="64"/>
        <v>-0.27704683587579232</v>
      </c>
      <c r="U239" s="11">
        <f>'OddsRatio_working_3-way'!S239-'OddsRatio_working_3-way'!R239^2/3</f>
        <v>-0.82144386837172412</v>
      </c>
      <c r="V239" s="11">
        <f>'OddsRatio_working_3-way'!S239*'OddsRatio_working_3-way'!R239/3-2*'OddsRatio_working_3-way'!R239^3/27-'OddsRatio_working_3-way'!T239</f>
        <v>0.27704683587579232</v>
      </c>
      <c r="W239" s="11">
        <f>'OddsRatio_working_3-way'!V239^2+4*'OddsRatio_working_3-way'!U239^3/27</f>
        <v>-5.3614511443980384E-3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0.14327979656356496</v>
      </c>
      <c r="Y239" s="11">
        <f>IF('OddsRatio_working_3-way'!W239&gt;=0,IF('OddsRatio_working_3-way'!V239+SQRT('OddsRatio_working_3-way'!W239)&gt;0,0,PI()),ACOS('OddsRatio_working_3-way'!V239/(2*'OddsRatio_working_3-way'!X239)))</f>
        <v>0.25838632657424765</v>
      </c>
      <c r="Z239" s="11">
        <f>'OddsRatio_working_3-way'!X239^(1/3)*COS('OddsRatio_working_3-way'!Y239/3)</f>
        <v>0.52133332725449977</v>
      </c>
      <c r="AA239" s="11">
        <f>'OddsRatio_working_3-way'!X239^(1/3)*COS(('OddsRatio_working_3-way'!Y239+2*PI())/3)</f>
        <v>-0.29964920476101259</v>
      </c>
      <c r="AB239" s="11">
        <f>'OddsRatio_working_3-way'!X239^(1/3)*COS(('OddsRatio_working_3-way'!Y239+4*PI())/3)</f>
        <v>-0.22168412249348704</v>
      </c>
      <c r="AC239" s="11">
        <f>'OddsRatio_working_3-way'!X239^(1/3)*SIN('OddsRatio_working_3-way'!Y239/3)</f>
        <v>4.5013161234547239E-2</v>
      </c>
      <c r="AD239" s="11">
        <f>'OddsRatio_working_3-way'!X239^(1/3)*SIN(('OddsRatio_working_3-way'!Y239+2*PI())/3)</f>
        <v>0.42898132462458949</v>
      </c>
      <c r="AE239" s="11">
        <f>'OddsRatio_working_3-way'!X239^(1/3)*SIN(('OddsRatio_working_3-way'!Y239+4*PI())/3)</f>
        <v>-0.47399448585913667</v>
      </c>
      <c r="AF239" s="11">
        <f>-'OddsRatio_working_3-way'!U239/(3*'OddsRatio_working_3-way'!X239^(1/3))*COS(('OddsRatio_working_3-way'!Y239)/3)</f>
        <v>0.52133332725449977</v>
      </c>
      <c r="AG239" s="11">
        <f>-'OddsRatio_working_3-way'!U239/(3*'OddsRatio_working_3-way'!X239^(1/3))*COS(('OddsRatio_working_3-way'!Y239+2*PI())/3)</f>
        <v>-0.29964920476101259</v>
      </c>
      <c r="AH239" s="11">
        <f>-'OddsRatio_working_3-way'!U239/(3*'OddsRatio_working_3-way'!X239^(1/3))*COS(('OddsRatio_working_3-way'!Y239+4*PI())/3)</f>
        <v>-0.22168412249348704</v>
      </c>
      <c r="AI239" s="11">
        <f>'OddsRatio_working_3-way'!U239/(3*'OddsRatio_working_3-way'!X239^(1/3))*SIN(('OddsRatio_working_3-way'!Y239)/3)</f>
        <v>-4.5013161234547239E-2</v>
      </c>
      <c r="AJ239" s="11">
        <f>'OddsRatio_working_3-way'!U239/(3*'OddsRatio_working_3-way'!X239^(1/3))*SIN(('OddsRatio_working_3-way'!Y239+2*PI())/3)</f>
        <v>-0.42898132462458949</v>
      </c>
      <c r="AK239" s="11">
        <f>'OddsRatio_working_3-way'!U239/(3*'OddsRatio_working_3-way'!X239^(1/3))*SIN(('OddsRatio_working_3-way'!Y239+4*PI())/3)</f>
        <v>0.47399448585913667</v>
      </c>
      <c r="AL239" s="11">
        <f>'OddsRatio_working_3-way'!Z239+'OddsRatio_working_3-way'!AF239</f>
        <v>1.0426666545089995</v>
      </c>
      <c r="AM239" s="11">
        <f>'OddsRatio_working_3-way'!AA239+'OddsRatio_working_3-way'!AG239</f>
        <v>-0.59929840952202518</v>
      </c>
      <c r="AN239" s="11">
        <f>'OddsRatio_working_3-way'!AB239+'OddsRatio_working_3-way'!AH239</f>
        <v>-0.44336824498697408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1.0426666545089995</v>
      </c>
      <c r="AS239" s="11">
        <f>IF(('OddsRatio_working_3-way'!X239=0),IF(Q239&gt;0,-Q239^(1/3),(-Q239)^(1/3)),'OddsRatio_working_3-way'!AM239-'OddsRatio_working_3-way'!R239/3)</f>
        <v>-0.59929840952202518</v>
      </c>
      <c r="AT239" s="11">
        <f>IF(('OddsRatio_working_3-way'!X239=0),IF(Q239&gt;0,-Q239^(1/3),(-Q239)^(1/3)),'OddsRatio_working_3-way'!AN239-'OddsRatio_working_3-way'!R239/3)</f>
        <v>-0.44336824498697408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1.44</v>
      </c>
      <c r="B240" s="4">
        <f>IF('True_Odds_Calculator_3-way'!B241="","",'True_Odds_Calculator_3-way'!B241)</f>
        <v>4.8</v>
      </c>
      <c r="C240" s="4">
        <f>IF('True_Odds_Calculator_3-way'!C241="","",'True_Odds_Calculator_3-way'!C241)</f>
        <v>6.97</v>
      </c>
      <c r="D240" s="9">
        <f t="shared" si="52"/>
        <v>0.67427677976416733</v>
      </c>
      <c r="E240" s="9">
        <f t="shared" si="53"/>
        <v>0.19334982972876377</v>
      </c>
      <c r="F240" s="9">
        <f t="shared" si="54"/>
        <v>0.13237339050706892</v>
      </c>
      <c r="G240" s="9">
        <f t="shared" si="55"/>
        <v>1.0978874969555474</v>
      </c>
      <c r="H240" s="9">
        <f t="shared" si="56"/>
        <v>1.4830704986604411</v>
      </c>
      <c r="I240" s="9">
        <f t="shared" si="57"/>
        <v>5.1719724884310798</v>
      </c>
      <c r="J240" s="9">
        <f t="shared" si="58"/>
        <v>7.5543883568246191</v>
      </c>
      <c r="K240" s="11">
        <f t="shared" si="59"/>
        <v>0.69444444444444442</v>
      </c>
      <c r="L240" s="11">
        <f t="shared" si="60"/>
        <v>0.20833333333333334</v>
      </c>
      <c r="M240" s="11">
        <f t="shared" si="61"/>
        <v>0.14347202295552366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-0.20719253148413841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0.21192843668632766</v>
      </c>
      <c r="Q240" s="11">
        <f>2*'OddsRatio_working_3-way'!K240*'OddsRatio_working_3-way'!L240*'OddsRatio_working_3-way'!M240</f>
        <v>4.151389553111217E-2</v>
      </c>
      <c r="R240" s="11">
        <f t="shared" si="62"/>
        <v>0</v>
      </c>
      <c r="S240" s="11">
        <f t="shared" si="63"/>
        <v>-1.0228575092367738</v>
      </c>
      <c r="T240" s="11">
        <f t="shared" si="64"/>
        <v>-0.20036386077116036</v>
      </c>
      <c r="U240" s="11">
        <f>'OddsRatio_working_3-way'!S240-'OddsRatio_working_3-way'!R240^2/3</f>
        <v>-1.0228575092367738</v>
      </c>
      <c r="V240" s="11">
        <f>'OddsRatio_working_3-way'!S240*'OddsRatio_working_3-way'!R240/3-2*'OddsRatio_working_3-way'!R240^3/27-'OddsRatio_working_3-way'!T240</f>
        <v>0.20036386077116036</v>
      </c>
      <c r="W240" s="11">
        <f>'OddsRatio_working_3-way'!V240^2+4*'OddsRatio_working_3-way'!U240^3/27</f>
        <v>-0.11839534065406976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0.19908604757566181</v>
      </c>
      <c r="Y240" s="11">
        <f>IF('OddsRatio_working_3-way'!W240&gt;=0,IF('OddsRatio_working_3-way'!V240+SQRT('OddsRatio_working_3-way'!W240)&gt;0,0,PI()),ACOS('OddsRatio_working_3-way'!V240/(2*'OddsRatio_working_3-way'!X240)))</f>
        <v>1.0434879071415666</v>
      </c>
      <c r="Z240" s="11">
        <f>'OddsRatio_working_3-way'!X240^(1/3)*COS('OddsRatio_working_3-way'!Y240/3)</f>
        <v>0.54894374847777372</v>
      </c>
      <c r="AA240" s="11">
        <f>'OddsRatio_working_3-way'!X240^(1/3)*COS(('OddsRatio_working_3-way'!Y240+2*PI())/3)</f>
        <v>-0.44683761348126483</v>
      </c>
      <c r="AB240" s="11">
        <f>'OddsRatio_working_3-way'!X240^(1/3)*COS(('OddsRatio_working_3-way'!Y240+4*PI())/3)</f>
        <v>-0.10210613499650907</v>
      </c>
      <c r="AC240" s="11">
        <f>'OddsRatio_working_3-way'!X240^(1/3)*SIN('OddsRatio_working_3-way'!Y240/3)</f>
        <v>0.19903081190131153</v>
      </c>
      <c r="AD240" s="11">
        <f>'OddsRatio_working_3-way'!X240^(1/3)*SIN(('OddsRatio_working_3-way'!Y240+2*PI())/3)</f>
        <v>0.37588382547975163</v>
      </c>
      <c r="AE240" s="11">
        <f>'OddsRatio_working_3-way'!X240^(1/3)*SIN(('OddsRatio_working_3-way'!Y240+4*PI())/3)</f>
        <v>-0.57491463738106308</v>
      </c>
      <c r="AF240" s="11">
        <f>-'OddsRatio_working_3-way'!U240/(3*'OddsRatio_working_3-way'!X240^(1/3))*COS(('OddsRatio_working_3-way'!Y240)/3)</f>
        <v>0.54894374847777372</v>
      </c>
      <c r="AG240" s="11">
        <f>-'OddsRatio_working_3-way'!U240/(3*'OddsRatio_working_3-way'!X240^(1/3))*COS(('OddsRatio_working_3-way'!Y240+2*PI())/3)</f>
        <v>-0.44683761348126483</v>
      </c>
      <c r="AH240" s="11">
        <f>-'OddsRatio_working_3-way'!U240/(3*'OddsRatio_working_3-way'!X240^(1/3))*COS(('OddsRatio_working_3-way'!Y240+4*PI())/3)</f>
        <v>-0.10210613499650907</v>
      </c>
      <c r="AI240" s="11">
        <f>'OddsRatio_working_3-way'!U240/(3*'OddsRatio_working_3-way'!X240^(1/3))*SIN(('OddsRatio_working_3-way'!Y240)/3)</f>
        <v>-0.19903081190131153</v>
      </c>
      <c r="AJ240" s="11">
        <f>'OddsRatio_working_3-way'!U240/(3*'OddsRatio_working_3-way'!X240^(1/3))*SIN(('OddsRatio_working_3-way'!Y240+2*PI())/3)</f>
        <v>-0.37588382547975163</v>
      </c>
      <c r="AK240" s="11">
        <f>'OddsRatio_working_3-way'!U240/(3*'OddsRatio_working_3-way'!X240^(1/3))*SIN(('OddsRatio_working_3-way'!Y240+4*PI())/3)</f>
        <v>0.57491463738106308</v>
      </c>
      <c r="AL240" s="11">
        <f>'OddsRatio_working_3-way'!Z240+'OddsRatio_working_3-way'!AF240</f>
        <v>1.0978874969555474</v>
      </c>
      <c r="AM240" s="11">
        <f>'OddsRatio_working_3-way'!AA240+'OddsRatio_working_3-way'!AG240</f>
        <v>-0.89367522696252966</v>
      </c>
      <c r="AN240" s="11">
        <f>'OddsRatio_working_3-way'!AB240+'OddsRatio_working_3-way'!AH240</f>
        <v>-0.20421226999301814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1.0978874969555474</v>
      </c>
      <c r="AS240" s="11">
        <f>IF(('OddsRatio_working_3-way'!X240=0),IF(Q240&gt;0,-Q240^(1/3),(-Q240)^(1/3)),'OddsRatio_working_3-way'!AM240-'OddsRatio_working_3-way'!R240/3)</f>
        <v>-0.89367522696252966</v>
      </c>
      <c r="AT240" s="11">
        <f>IF(('OddsRatio_working_3-way'!X240=0),IF(Q240&gt;0,-Q240^(1/3),(-Q240)^(1/3)),'OddsRatio_working_3-way'!AN240-'OddsRatio_working_3-way'!R240/3)</f>
        <v>-0.20421226999301814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2.92</v>
      </c>
      <c r="B241" s="4">
        <f>IF('True_Odds_Calculator_3-way'!B242="","",'True_Odds_Calculator_3-way'!B242)</f>
        <v>3.53</v>
      </c>
      <c r="C241" s="4">
        <f>IF('True_Odds_Calculator_3-way'!C242="","",'True_Odds_Calculator_3-way'!C242)</f>
        <v>2.42</v>
      </c>
      <c r="D241" s="9">
        <f t="shared" si="52"/>
        <v>0.32938587116013907</v>
      </c>
      <c r="E241" s="9">
        <f t="shared" si="53"/>
        <v>0.27153310914946133</v>
      </c>
      <c r="F241" s="9">
        <f t="shared" si="54"/>
        <v>0.39908101969039983</v>
      </c>
      <c r="G241" s="9">
        <f t="shared" si="55"/>
        <v>1.0603921500150926</v>
      </c>
      <c r="H241" s="9">
        <f t="shared" si="56"/>
        <v>3.0359529280289781</v>
      </c>
      <c r="I241" s="9">
        <f t="shared" si="57"/>
        <v>3.6827921395381842</v>
      </c>
      <c r="J241" s="9">
        <f t="shared" si="58"/>
        <v>2.5057568530214311</v>
      </c>
      <c r="K241" s="11">
        <f t="shared" si="59"/>
        <v>0.34246575342465752</v>
      </c>
      <c r="L241" s="11">
        <f t="shared" si="60"/>
        <v>0.28328611898016998</v>
      </c>
      <c r="M241" s="11">
        <f t="shared" si="61"/>
        <v>0.41322314049586778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-0.2765267640117266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0.23532343462209865</v>
      </c>
      <c r="Q241" s="11">
        <f>2*'OddsRatio_working_3-way'!K241*'OddsRatio_working_3-way'!L241*'OddsRatio_working_3-way'!M241</f>
        <v>8.017834229032321E-2</v>
      </c>
      <c r="R241" s="11">
        <f t="shared" si="62"/>
        <v>0</v>
      </c>
      <c r="S241" s="11">
        <f t="shared" si="63"/>
        <v>-0.85099695670730569</v>
      </c>
      <c r="T241" s="11">
        <f t="shared" si="64"/>
        <v>-0.28994785577761689</v>
      </c>
      <c r="U241" s="11">
        <f>'OddsRatio_working_3-way'!S241-'OddsRatio_working_3-way'!R241^2/3</f>
        <v>-0.85099695670730569</v>
      </c>
      <c r="V241" s="11">
        <f>'OddsRatio_working_3-way'!S241*'OddsRatio_working_3-way'!R241/3-2*'OddsRatio_working_3-way'!R241^3/27-'OddsRatio_working_3-way'!T241</f>
        <v>0.28994785577761689</v>
      </c>
      <c r="W241" s="11">
        <f>'OddsRatio_working_3-way'!V241^2+4*'OddsRatio_working_3-way'!U241^3/27</f>
        <v>-7.2322319161559623E-3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0.15108109658904526</v>
      </c>
      <c r="Y241" s="11">
        <f>IF('OddsRatio_working_3-way'!W241&gt;=0,IF('OddsRatio_working_3-way'!V241+SQRT('OddsRatio_working_3-way'!W241)&gt;0,0,PI()),ACOS('OddsRatio_working_3-way'!V241/(2*'OddsRatio_working_3-way'!X241)))</f>
        <v>0.28530134408582297</v>
      </c>
      <c r="Z241" s="11">
        <f>'OddsRatio_working_3-way'!X241^(1/3)*COS('OddsRatio_working_3-way'!Y241/3)</f>
        <v>0.5301960750075464</v>
      </c>
      <c r="AA241" s="11">
        <f>'OddsRatio_working_3-way'!X241^(1/3)*COS(('OddsRatio_working_3-way'!Y241+2*PI())/3)</f>
        <v>-0.30889678990347724</v>
      </c>
      <c r="AB241" s="11">
        <f>'OddsRatio_working_3-way'!X241^(1/3)*COS(('OddsRatio_working_3-way'!Y241+4*PI())/3)</f>
        <v>-0.22129928510406913</v>
      </c>
      <c r="AC241" s="11">
        <f>'OddsRatio_working_3-way'!X241^(1/3)*SIN('OddsRatio_working_3-way'!Y241/3)</f>
        <v>5.0574442976277709E-2</v>
      </c>
      <c r="AD241" s="11">
        <f>'OddsRatio_working_3-way'!X241^(1/3)*SIN(('OddsRatio_working_3-way'!Y241+2*PI())/3)</f>
        <v>0.43387604845519606</v>
      </c>
      <c r="AE241" s="11">
        <f>'OddsRatio_working_3-way'!X241^(1/3)*SIN(('OddsRatio_working_3-way'!Y241+4*PI())/3)</f>
        <v>-0.48445049143147384</v>
      </c>
      <c r="AF241" s="11">
        <f>-'OddsRatio_working_3-way'!U241/(3*'OddsRatio_working_3-way'!X241^(1/3))*COS(('OddsRatio_working_3-way'!Y241)/3)</f>
        <v>0.53019607500754629</v>
      </c>
      <c r="AG241" s="11">
        <f>-'OddsRatio_working_3-way'!U241/(3*'OddsRatio_working_3-way'!X241^(1/3))*COS(('OddsRatio_working_3-way'!Y241+2*PI())/3)</f>
        <v>-0.30889678990347719</v>
      </c>
      <c r="AH241" s="11">
        <f>-'OddsRatio_working_3-way'!U241/(3*'OddsRatio_working_3-way'!X241^(1/3))*COS(('OddsRatio_working_3-way'!Y241+4*PI())/3)</f>
        <v>-0.2212992851040691</v>
      </c>
      <c r="AI241" s="11">
        <f>'OddsRatio_working_3-way'!U241/(3*'OddsRatio_working_3-way'!X241^(1/3))*SIN(('OddsRatio_working_3-way'!Y241)/3)</f>
        <v>-5.0574442976277695E-2</v>
      </c>
      <c r="AJ241" s="11">
        <f>'OddsRatio_working_3-way'!U241/(3*'OddsRatio_working_3-way'!X241^(1/3))*SIN(('OddsRatio_working_3-way'!Y241+2*PI())/3)</f>
        <v>-0.43387604845519595</v>
      </c>
      <c r="AK241" s="11">
        <f>'OddsRatio_working_3-way'!U241/(3*'OddsRatio_working_3-way'!X241^(1/3))*SIN(('OddsRatio_working_3-way'!Y241+4*PI())/3)</f>
        <v>0.48445049143147373</v>
      </c>
      <c r="AL241" s="11">
        <f>'OddsRatio_working_3-way'!Z241+'OddsRatio_working_3-way'!AF241</f>
        <v>1.0603921500150926</v>
      </c>
      <c r="AM241" s="11">
        <f>'OddsRatio_working_3-way'!AA241+'OddsRatio_working_3-way'!AG241</f>
        <v>-0.61779357980695448</v>
      </c>
      <c r="AN241" s="11">
        <f>'OddsRatio_working_3-way'!AB241+'OddsRatio_working_3-way'!AH241</f>
        <v>-0.4425985702081382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1.0603921500150926</v>
      </c>
      <c r="AS241" s="11">
        <f>IF(('OddsRatio_working_3-way'!X241=0),IF(Q241&gt;0,-Q241^(1/3),(-Q241)^(1/3)),'OddsRatio_working_3-way'!AM241-'OddsRatio_working_3-way'!R241/3)</f>
        <v>-0.61779357980695448</v>
      </c>
      <c r="AT241" s="11">
        <f>IF(('OddsRatio_working_3-way'!X241=0),IF(Q241&gt;0,-Q241^(1/3),(-Q241)^(1/3)),'OddsRatio_working_3-way'!AN241-'OddsRatio_working_3-way'!R241/3)</f>
        <v>-0.4425985702081382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5.61</v>
      </c>
      <c r="B242" s="4">
        <f>IF('True_Odds_Calculator_3-way'!B243="","",'True_Odds_Calculator_3-way'!B243)</f>
        <v>4.42</v>
      </c>
      <c r="C242" s="4">
        <f>IF('True_Odds_Calculator_3-way'!C243="","",'True_Odds_Calculator_3-way'!C243)</f>
        <v>1.56</v>
      </c>
      <c r="D242" s="9">
        <f t="shared" si="52"/>
        <v>0.16637336445218626</v>
      </c>
      <c r="E242" s="9">
        <f t="shared" si="53"/>
        <v>0.21199130392594939</v>
      </c>
      <c r="F242" s="9">
        <f t="shared" si="54"/>
        <v>0.62163533162186446</v>
      </c>
      <c r="G242" s="9">
        <f t="shared" si="55"/>
        <v>1.086893165756186</v>
      </c>
      <c r="H242" s="9">
        <f t="shared" si="56"/>
        <v>6.0105774941360171</v>
      </c>
      <c r="I242" s="9">
        <f t="shared" si="57"/>
        <v>4.7171746268861563</v>
      </c>
      <c r="J242" s="9">
        <f t="shared" si="58"/>
        <v>1.6086601728234642</v>
      </c>
      <c r="K242" s="11">
        <f t="shared" si="59"/>
        <v>0.17825311942959002</v>
      </c>
      <c r="L242" s="11">
        <f t="shared" si="60"/>
        <v>0.22624434389140272</v>
      </c>
      <c r="M242" s="11">
        <f t="shared" si="61"/>
        <v>0.64102564102564097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-0.2282471321598285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0.22206669797832956</v>
      </c>
      <c r="Q242" s="11">
        <f>2*'OddsRatio_working_3-way'!K242*'OddsRatio_working_3-way'!L242*'OddsRatio_working_3-way'!M242</f>
        <v>5.1703538528132614E-2</v>
      </c>
      <c r="R242" s="11">
        <f t="shared" si="62"/>
        <v>0</v>
      </c>
      <c r="S242" s="11">
        <f t="shared" si="63"/>
        <v>-0.97292218253515172</v>
      </c>
      <c r="T242" s="11">
        <f t="shared" si="64"/>
        <v>-0.22652437311644977</v>
      </c>
      <c r="U242" s="11">
        <f>'OddsRatio_working_3-way'!S242-'OddsRatio_working_3-way'!R242^2/3</f>
        <v>-0.97292218253515172</v>
      </c>
      <c r="V242" s="11">
        <f>'OddsRatio_working_3-way'!S242*'OddsRatio_working_3-way'!R242/3-2*'OddsRatio_working_3-way'!R242^3/27-'OddsRatio_working_3-way'!T242</f>
        <v>0.22652437311644977</v>
      </c>
      <c r="W242" s="11">
        <f>'OddsRatio_working_3-way'!V242^2+4*'OddsRatio_working_3-way'!U242^3/27</f>
        <v>-8.512320001733531E-2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0.18468655313336693</v>
      </c>
      <c r="Y242" s="11">
        <f>IF('OddsRatio_working_3-way'!W242&gt;=0,IF('OddsRatio_working_3-way'!V242+SQRT('OddsRatio_working_3-way'!W242)&gt;0,0,PI()),ACOS('OddsRatio_working_3-way'!V242/(2*'OddsRatio_working_3-way'!X242)))</f>
        <v>0.91060612550334219</v>
      </c>
      <c r="Z242" s="11">
        <f>'OddsRatio_working_3-way'!X242^(1/3)*COS('OddsRatio_working_3-way'!Y242/3)</f>
        <v>0.54344658287809311</v>
      </c>
      <c r="AA242" s="11">
        <f>'OddsRatio_working_3-way'!X242^(1/3)*COS(('OddsRatio_working_3-way'!Y242+2*PI())/3)</f>
        <v>-0.41913395693642796</v>
      </c>
      <c r="AB242" s="11">
        <f>'OddsRatio_working_3-way'!X242^(1/3)*COS(('OddsRatio_working_3-way'!Y242+4*PI())/3)</f>
        <v>-0.12431262594166498</v>
      </c>
      <c r="AC242" s="11">
        <f>'OddsRatio_working_3-way'!X242^(1/3)*SIN('OddsRatio_working_3-way'!Y242/3)</f>
        <v>0.17021517481267009</v>
      </c>
      <c r="AD242" s="11">
        <f>'OddsRatio_working_3-way'!X242^(1/3)*SIN(('OddsRatio_working_3-way'!Y242+2*PI())/3)</f>
        <v>0.38553095896593886</v>
      </c>
      <c r="AE242" s="11">
        <f>'OddsRatio_working_3-way'!X242^(1/3)*SIN(('OddsRatio_working_3-way'!Y242+4*PI())/3)</f>
        <v>-0.55574613377860904</v>
      </c>
      <c r="AF242" s="11">
        <f>-'OddsRatio_working_3-way'!U242/(3*'OddsRatio_working_3-way'!X242^(1/3))*COS(('OddsRatio_working_3-way'!Y242)/3)</f>
        <v>0.543446582878093</v>
      </c>
      <c r="AG242" s="11">
        <f>-'OddsRatio_working_3-way'!U242/(3*'OddsRatio_working_3-way'!X242^(1/3))*COS(('OddsRatio_working_3-way'!Y242+2*PI())/3)</f>
        <v>-0.41913395693642791</v>
      </c>
      <c r="AH242" s="11">
        <f>-'OddsRatio_working_3-way'!U242/(3*'OddsRatio_working_3-way'!X242^(1/3))*COS(('OddsRatio_working_3-way'!Y242+4*PI())/3)</f>
        <v>-0.12431262594166495</v>
      </c>
      <c r="AI242" s="11">
        <f>'OddsRatio_working_3-way'!U242/(3*'OddsRatio_working_3-way'!X242^(1/3))*SIN(('OddsRatio_working_3-way'!Y242)/3)</f>
        <v>-0.17021517481267007</v>
      </c>
      <c r="AJ242" s="11">
        <f>'OddsRatio_working_3-way'!U242/(3*'OddsRatio_working_3-way'!X242^(1/3))*SIN(('OddsRatio_working_3-way'!Y242+2*PI())/3)</f>
        <v>-0.38553095896593881</v>
      </c>
      <c r="AK242" s="11">
        <f>'OddsRatio_working_3-way'!U242/(3*'OddsRatio_working_3-way'!X242^(1/3))*SIN(('OddsRatio_working_3-way'!Y242+4*PI())/3)</f>
        <v>0.55574613377860893</v>
      </c>
      <c r="AL242" s="11">
        <f>'OddsRatio_working_3-way'!Z242+'OddsRatio_working_3-way'!AF242</f>
        <v>1.086893165756186</v>
      </c>
      <c r="AM242" s="11">
        <f>'OddsRatio_working_3-way'!AA242+'OddsRatio_working_3-way'!AG242</f>
        <v>-0.83826791387285593</v>
      </c>
      <c r="AN242" s="11">
        <f>'OddsRatio_working_3-way'!AB242+'OddsRatio_working_3-way'!AH242</f>
        <v>-0.24862525188332993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1.086893165756186</v>
      </c>
      <c r="AS242" s="11">
        <f>IF(('OddsRatio_working_3-way'!X242=0),IF(Q242&gt;0,-Q242^(1/3),(-Q242)^(1/3)),'OddsRatio_working_3-way'!AM242-'OddsRatio_working_3-way'!R242/3)</f>
        <v>-0.83826791387285593</v>
      </c>
      <c r="AT242" s="11">
        <f>IF(('OddsRatio_working_3-way'!X242=0),IF(Q242&gt;0,-Q242^(1/3),(-Q242)^(1/3)),'OddsRatio_working_3-way'!AN242-'OddsRatio_working_3-way'!R242/3)</f>
        <v>-0.24862525188332993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3.83</v>
      </c>
      <c r="B243" s="4">
        <f>IF('True_Odds_Calculator_3-way'!B244="","",'True_Odds_Calculator_3-way'!B244)</f>
        <v>3.85</v>
      </c>
      <c r="C243" s="4">
        <f>IF('True_Odds_Calculator_3-way'!C244="","",'True_Odds_Calculator_3-way'!C244)</f>
        <v>1.99</v>
      </c>
      <c r="D243" s="9">
        <f t="shared" si="52"/>
        <v>0.25402948024650113</v>
      </c>
      <c r="E243" s="9">
        <f t="shared" si="53"/>
        <v>0.25269729134357627</v>
      </c>
      <c r="F243" s="9">
        <f t="shared" si="54"/>
        <v>0.49327322840992249</v>
      </c>
      <c r="G243" s="9">
        <f t="shared" si="55"/>
        <v>1.0376505237843652</v>
      </c>
      <c r="H243" s="9">
        <f t="shared" si="56"/>
        <v>3.9365509823097531</v>
      </c>
      <c r="I243" s="9">
        <f t="shared" si="57"/>
        <v>3.9573039927854401</v>
      </c>
      <c r="J243" s="9">
        <f t="shared" si="58"/>
        <v>2.0272740185465219</v>
      </c>
      <c r="K243" s="11">
        <f t="shared" si="59"/>
        <v>0.2610966057441253</v>
      </c>
      <c r="L243" s="11">
        <f t="shared" si="60"/>
        <v>0.25974025974025972</v>
      </c>
      <c r="M243" s="11">
        <f t="shared" si="61"/>
        <v>0.50251256281407031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-0.27211589465417341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0.22730723230611705</v>
      </c>
      <c r="Q243" s="11">
        <f>2*'OddsRatio_working_3-way'!K243*'OddsRatio_working_3-way'!L243*'OddsRatio_working_3-way'!M243</f>
        <v>6.8158090646511849E-2</v>
      </c>
      <c r="R243" s="11">
        <f t="shared" si="62"/>
        <v>0</v>
      </c>
      <c r="S243" s="11">
        <f t="shared" si="63"/>
        <v>-0.83533243287753267</v>
      </c>
      <c r="T243" s="11">
        <f t="shared" si="64"/>
        <v>-0.25047449261695126</v>
      </c>
      <c r="U243" s="11">
        <f>'OddsRatio_working_3-way'!S243-'OddsRatio_working_3-way'!R243^2/3</f>
        <v>-0.83533243287753267</v>
      </c>
      <c r="V243" s="11">
        <f>'OddsRatio_working_3-way'!S243*'OddsRatio_working_3-way'!R243/3-2*'OddsRatio_working_3-way'!R243^3/27-'OddsRatio_working_3-way'!T243</f>
        <v>0.25047449261695126</v>
      </c>
      <c r="W243" s="11">
        <f>'OddsRatio_working_3-way'!V243^2+4*'OddsRatio_working_3-way'!U243^3/27</f>
        <v>-2.3614897941977728E-2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0.1469288683289442</v>
      </c>
      <c r="Y243" s="11">
        <f>IF('OddsRatio_working_3-way'!W243&gt;=0,IF('OddsRatio_working_3-way'!V243+SQRT('OddsRatio_working_3-way'!W243)&gt;0,0,PI()),ACOS('OddsRatio_working_3-way'!V243/(2*'OddsRatio_working_3-way'!X243)))</f>
        <v>0.55030223791067745</v>
      </c>
      <c r="Z243" s="11">
        <f>'OddsRatio_working_3-way'!X243^(1/3)*COS('OddsRatio_working_3-way'!Y243/3)</f>
        <v>0.51882526189218259</v>
      </c>
      <c r="AA243" s="11">
        <f>'OddsRatio_working_3-way'!X243^(1/3)*COS(('OddsRatio_working_3-way'!Y243+2*PI())/3)</f>
        <v>-0.34276950790452987</v>
      </c>
      <c r="AB243" s="11">
        <f>'OddsRatio_working_3-way'!X243^(1/3)*COS(('OddsRatio_working_3-way'!Y243+4*PI())/3)</f>
        <v>-0.17605575398765286</v>
      </c>
      <c r="AC243" s="11">
        <f>'OddsRatio_working_3-way'!X243^(1/3)*SIN('OddsRatio_working_3-way'!Y243/3)</f>
        <v>9.6252230701522029E-2</v>
      </c>
      <c r="AD243" s="11">
        <f>'OddsRatio_working_3-way'!X243^(1/3)*SIN(('OddsRatio_working_3-way'!Y243+2*PI())/3)</f>
        <v>0.40118974157298359</v>
      </c>
      <c r="AE243" s="11">
        <f>'OddsRatio_working_3-way'!X243^(1/3)*SIN(('OddsRatio_working_3-way'!Y243+4*PI())/3)</f>
        <v>-0.49744197227450559</v>
      </c>
      <c r="AF243" s="11">
        <f>-'OddsRatio_working_3-way'!U243/(3*'OddsRatio_working_3-way'!X243^(1/3))*COS(('OddsRatio_working_3-way'!Y243)/3)</f>
        <v>0.51882526189218259</v>
      </c>
      <c r="AG243" s="11">
        <f>-'OddsRatio_working_3-way'!U243/(3*'OddsRatio_working_3-way'!X243^(1/3))*COS(('OddsRatio_working_3-way'!Y243+2*PI())/3)</f>
        <v>-0.34276950790452987</v>
      </c>
      <c r="AH243" s="11">
        <f>-'OddsRatio_working_3-way'!U243/(3*'OddsRatio_working_3-way'!X243^(1/3))*COS(('OddsRatio_working_3-way'!Y243+4*PI())/3)</f>
        <v>-0.17605575398765286</v>
      </c>
      <c r="AI243" s="11">
        <f>'OddsRatio_working_3-way'!U243/(3*'OddsRatio_working_3-way'!X243^(1/3))*SIN(('OddsRatio_working_3-way'!Y243)/3)</f>
        <v>-9.6252230701522029E-2</v>
      </c>
      <c r="AJ243" s="11">
        <f>'OddsRatio_working_3-way'!U243/(3*'OddsRatio_working_3-way'!X243^(1/3))*SIN(('OddsRatio_working_3-way'!Y243+2*PI())/3)</f>
        <v>-0.40118974157298359</v>
      </c>
      <c r="AK243" s="11">
        <f>'OddsRatio_working_3-way'!U243/(3*'OddsRatio_working_3-way'!X243^(1/3))*SIN(('OddsRatio_working_3-way'!Y243+4*PI())/3)</f>
        <v>0.49744197227450559</v>
      </c>
      <c r="AL243" s="11">
        <f>'OddsRatio_working_3-way'!Z243+'OddsRatio_working_3-way'!AF243</f>
        <v>1.0376505237843652</v>
      </c>
      <c r="AM243" s="11">
        <f>'OddsRatio_working_3-way'!AA243+'OddsRatio_working_3-way'!AG243</f>
        <v>-0.68553901580905974</v>
      </c>
      <c r="AN243" s="11">
        <f>'OddsRatio_working_3-way'!AB243+'OddsRatio_working_3-way'!AH243</f>
        <v>-0.35211150797530572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1.0376505237843652</v>
      </c>
      <c r="AS243" s="11">
        <f>IF(('OddsRatio_working_3-way'!X243=0),IF(Q243&gt;0,-Q243^(1/3),(-Q243)^(1/3)),'OddsRatio_working_3-way'!AM243-'OddsRatio_working_3-way'!R243/3)</f>
        <v>-0.68553901580905974</v>
      </c>
      <c r="AT243" s="11">
        <f>IF(('OddsRatio_working_3-way'!X243=0),IF(Q243&gt;0,-Q243^(1/3),(-Q243)^(1/3)),'OddsRatio_working_3-way'!AN243-'OddsRatio_working_3-way'!R243/3)</f>
        <v>-0.35211150797530572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1.83</v>
      </c>
      <c r="B244" s="4">
        <f>IF('True_Odds_Calculator_3-way'!B245="","",'True_Odds_Calculator_3-way'!B245)</f>
        <v>4.01</v>
      </c>
      <c r="C244" s="4">
        <f>IF('True_Odds_Calculator_3-way'!C245="","",'True_Odds_Calculator_3-way'!C245)</f>
        <v>4.38</v>
      </c>
      <c r="D244" s="9">
        <f t="shared" si="52"/>
        <v>0.53659073498014642</v>
      </c>
      <c r="E244" s="9">
        <f t="shared" si="53"/>
        <v>0.24201854014927557</v>
      </c>
      <c r="F244" s="9">
        <f t="shared" si="54"/>
        <v>0.2213907248705779</v>
      </c>
      <c r="G244" s="9">
        <f t="shared" si="55"/>
        <v>1.0405032724003851</v>
      </c>
      <c r="H244" s="9">
        <f t="shared" si="56"/>
        <v>1.8636177160923204</v>
      </c>
      <c r="I244" s="9">
        <f t="shared" si="57"/>
        <v>4.1319148499251588</v>
      </c>
      <c r="J244" s="9">
        <f t="shared" si="58"/>
        <v>4.5169010607133018</v>
      </c>
      <c r="K244" s="11">
        <f t="shared" si="59"/>
        <v>0.54644808743169393</v>
      </c>
      <c r="L244" s="11">
        <f t="shared" si="60"/>
        <v>0.24937655860349128</v>
      </c>
      <c r="M244" s="11">
        <f t="shared" si="61"/>
        <v>0.22831050228310504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-0.26271914096536242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0.22462993152147204</v>
      </c>
      <c r="Q244" s="11">
        <f>2*'OddsRatio_working_3-way'!K244*'OddsRatio_working_3-way'!L244*'OddsRatio_working_3-way'!M244</f>
        <v>6.2224357762180618E-2</v>
      </c>
      <c r="R244" s="11">
        <f t="shared" si="62"/>
        <v>0</v>
      </c>
      <c r="S244" s="11">
        <f t="shared" si="63"/>
        <v>-0.85501928293488083</v>
      </c>
      <c r="T244" s="11">
        <f t="shared" si="64"/>
        <v>-0.23684744679636585</v>
      </c>
      <c r="U244" s="11">
        <f>'OddsRatio_working_3-way'!S244-'OddsRatio_working_3-way'!R244^2/3</f>
        <v>-0.85501928293488083</v>
      </c>
      <c r="V244" s="11">
        <f>'OddsRatio_working_3-way'!S244*'OddsRatio_working_3-way'!R244/3-2*'OddsRatio_working_3-way'!R244^3/27-'OddsRatio_working_3-way'!T244</f>
        <v>0.23684744679636585</v>
      </c>
      <c r="W244" s="11">
        <f>'OddsRatio_working_3-way'!V244^2+4*'OddsRatio_working_3-way'!U244^3/27</f>
        <v>-3.6506052112882499E-2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0.15215351225558338</v>
      </c>
      <c r="Y244" s="11">
        <f>IF('OddsRatio_working_3-way'!W244&gt;=0,IF('OddsRatio_working_3-way'!V244+SQRT('OddsRatio_working_3-way'!W244)&gt;0,0,PI()),ACOS('OddsRatio_working_3-way'!V244/(2*'OddsRatio_working_3-way'!X244)))</f>
        <v>0.67881485643298745</v>
      </c>
      <c r="Z244" s="11">
        <f>'OddsRatio_working_3-way'!X244^(1/3)*COS('OddsRatio_working_3-way'!Y244/3)</f>
        <v>0.52025163620019255</v>
      </c>
      <c r="AA244" s="11">
        <f>'OddsRatio_working_3-way'!X244^(1/3)*COS(('OddsRatio_working_3-way'!Y244+2*PI())/3)</f>
        <v>-0.36384899297913209</v>
      </c>
      <c r="AB244" s="11">
        <f>'OddsRatio_working_3-way'!X244^(1/3)*COS(('OddsRatio_working_3-way'!Y244+4*PI())/3)</f>
        <v>-0.15640264322106059</v>
      </c>
      <c r="AC244" s="11">
        <f>'OddsRatio_working_3-way'!X244^(1/3)*SIN('OddsRatio_working_3-way'!Y244/3)</f>
        <v>0.11976920587522802</v>
      </c>
      <c r="AD244" s="11">
        <f>'OddsRatio_working_3-way'!X244^(1/3)*SIN(('OddsRatio_working_3-way'!Y244+2*PI())/3)</f>
        <v>0.39066653037217269</v>
      </c>
      <c r="AE244" s="11">
        <f>'OddsRatio_working_3-way'!X244^(1/3)*SIN(('OddsRatio_working_3-way'!Y244+4*PI())/3)</f>
        <v>-0.51043573624740057</v>
      </c>
      <c r="AF244" s="11">
        <f>-'OddsRatio_working_3-way'!U244/(3*'OddsRatio_working_3-way'!X244^(1/3))*COS(('OddsRatio_working_3-way'!Y244)/3)</f>
        <v>0.52025163620019255</v>
      </c>
      <c r="AG244" s="11">
        <f>-'OddsRatio_working_3-way'!U244/(3*'OddsRatio_working_3-way'!X244^(1/3))*COS(('OddsRatio_working_3-way'!Y244+2*PI())/3)</f>
        <v>-0.36384899297913209</v>
      </c>
      <c r="AH244" s="11">
        <f>-'OddsRatio_working_3-way'!U244/(3*'OddsRatio_working_3-way'!X244^(1/3))*COS(('OddsRatio_working_3-way'!Y244+4*PI())/3)</f>
        <v>-0.15640264322106059</v>
      </c>
      <c r="AI244" s="11">
        <f>'OddsRatio_working_3-way'!U244/(3*'OddsRatio_working_3-way'!X244^(1/3))*SIN(('OddsRatio_working_3-way'!Y244)/3)</f>
        <v>-0.11976920587522802</v>
      </c>
      <c r="AJ244" s="11">
        <f>'OddsRatio_working_3-way'!U244/(3*'OddsRatio_working_3-way'!X244^(1/3))*SIN(('OddsRatio_working_3-way'!Y244+2*PI())/3)</f>
        <v>-0.39066653037217269</v>
      </c>
      <c r="AK244" s="11">
        <f>'OddsRatio_working_3-way'!U244/(3*'OddsRatio_working_3-way'!X244^(1/3))*SIN(('OddsRatio_working_3-way'!Y244+4*PI())/3)</f>
        <v>0.51043573624740057</v>
      </c>
      <c r="AL244" s="11">
        <f>'OddsRatio_working_3-way'!Z244+'OddsRatio_working_3-way'!AF244</f>
        <v>1.0405032724003851</v>
      </c>
      <c r="AM244" s="11">
        <f>'OddsRatio_working_3-way'!AA244+'OddsRatio_working_3-way'!AG244</f>
        <v>-0.72769798595826418</v>
      </c>
      <c r="AN244" s="11">
        <f>'OddsRatio_working_3-way'!AB244+'OddsRatio_working_3-way'!AH244</f>
        <v>-0.31280528644212119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1.0405032724003851</v>
      </c>
      <c r="AS244" s="11">
        <f>IF(('OddsRatio_working_3-way'!X244=0),IF(Q244&gt;0,-Q244^(1/3),(-Q244)^(1/3)),'OddsRatio_working_3-way'!AM244-'OddsRatio_working_3-way'!R244/3)</f>
        <v>-0.72769798595826418</v>
      </c>
      <c r="AT244" s="11">
        <f>IF(('OddsRatio_working_3-way'!X244=0),IF(Q244&gt;0,-Q244^(1/3),(-Q244)^(1/3)),'OddsRatio_working_3-way'!AN244-'OddsRatio_working_3-way'!R244/3)</f>
        <v>-0.31280528644212119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1.23</v>
      </c>
      <c r="B245" s="4">
        <f>IF('True_Odds_Calculator_3-way'!B246="","",'True_Odds_Calculator_3-way'!B246)</f>
        <v>6.69</v>
      </c>
      <c r="C245" s="4">
        <f>IF('True_Odds_Calculator_3-way'!C246="","",'True_Odds_Calculator_3-way'!C246)</f>
        <v>14.31</v>
      </c>
      <c r="D245" s="9">
        <f t="shared" si="52"/>
        <v>0.79818931536772419</v>
      </c>
      <c r="E245" s="9">
        <f t="shared" si="53"/>
        <v>0.13783724427832098</v>
      </c>
      <c r="F245" s="9">
        <f t="shared" si="54"/>
        <v>6.3973440353954816E-2</v>
      </c>
      <c r="G245" s="9">
        <f t="shared" si="55"/>
        <v>1.0992852727758331</v>
      </c>
      <c r="H245" s="9">
        <f t="shared" si="56"/>
        <v>1.2528356127384417</v>
      </c>
      <c r="I245" s="9">
        <f t="shared" si="57"/>
        <v>7.2549332020944926</v>
      </c>
      <c r="J245" s="9">
        <f t="shared" si="58"/>
        <v>15.631486980646342</v>
      </c>
      <c r="K245" s="11">
        <f t="shared" si="59"/>
        <v>0.81300813008130079</v>
      </c>
      <c r="L245" s="11">
        <f t="shared" si="60"/>
        <v>0.14947683109118085</v>
      </c>
      <c r="M245" s="11">
        <f t="shared" si="61"/>
        <v>6.9881201956673647E-2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-0.14792694726983624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0.16330836142122498</v>
      </c>
      <c r="Q245" s="11">
        <f>2*'OddsRatio_working_3-way'!K245*'OddsRatio_working_3-way'!L245*'OddsRatio_working_3-way'!M245</f>
        <v>1.6984748977766508E-2</v>
      </c>
      <c r="R245" s="11">
        <f t="shared" si="62"/>
        <v>0</v>
      </c>
      <c r="S245" s="11">
        <f t="shared" si="63"/>
        <v>-1.1039797983752833</v>
      </c>
      <c r="T245" s="11">
        <f t="shared" si="64"/>
        <v>-0.11481849177070029</v>
      </c>
      <c r="U245" s="11">
        <f>'OddsRatio_working_3-way'!S245-'OddsRatio_working_3-way'!R245^2/3</f>
        <v>-1.1039797983752833</v>
      </c>
      <c r="V245" s="11">
        <f>'OddsRatio_working_3-way'!S245*'OddsRatio_working_3-way'!R245/3-2*'OddsRatio_working_3-way'!R245^3/27-'OddsRatio_working_3-way'!T245</f>
        <v>0.11481849177070029</v>
      </c>
      <c r="W245" s="11">
        <f>'OddsRatio_working_3-way'!V245^2+4*'OddsRatio_working_3-way'!U245^3/27</f>
        <v>-0.18614989900844167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0.22323372564474889</v>
      </c>
      <c r="Y245" s="11">
        <f>IF('OddsRatio_working_3-way'!W245&gt;=0,IF('OddsRatio_working_3-way'!V245+SQRT('OddsRatio_working_3-way'!W245)&gt;0,0,PI()),ACOS('OddsRatio_working_3-way'!V245/(2*'OddsRatio_working_3-way'!X245)))</f>
        <v>1.3107027066725694</v>
      </c>
      <c r="Z245" s="11">
        <f>'OddsRatio_working_3-way'!X245^(1/3)*COS('OddsRatio_working_3-way'!Y245/3)</f>
        <v>0.54964263638791644</v>
      </c>
      <c r="AA245" s="11">
        <f>'OddsRatio_working_3-way'!X245^(1/3)*COS(('OddsRatio_working_3-way'!Y245+2*PI())/3)</f>
        <v>-0.49711544495448745</v>
      </c>
      <c r="AB245" s="11">
        <f>'OddsRatio_working_3-way'!X245^(1/3)*COS(('OddsRatio_working_3-way'!Y245+4*PI())/3)</f>
        <v>-5.2527191433429134E-2</v>
      </c>
      <c r="AC245" s="11">
        <f>'OddsRatio_working_3-way'!X245^(1/3)*SIN('OddsRatio_working_3-way'!Y245/3)</f>
        <v>0.25668314784892871</v>
      </c>
      <c r="AD245" s="11">
        <f>'OddsRatio_working_3-way'!X245^(1/3)*SIN(('OddsRatio_working_3-way'!Y245+2*PI())/3)</f>
        <v>0.34766291219052436</v>
      </c>
      <c r="AE245" s="11">
        <f>'OddsRatio_working_3-way'!X245^(1/3)*SIN(('OddsRatio_working_3-way'!Y245+4*PI())/3)</f>
        <v>-0.60434606003945313</v>
      </c>
      <c r="AF245" s="11">
        <f>-'OddsRatio_working_3-way'!U245/(3*'OddsRatio_working_3-way'!X245^(1/3))*COS(('OddsRatio_working_3-way'!Y245)/3)</f>
        <v>0.54964263638791655</v>
      </c>
      <c r="AG245" s="11">
        <f>-'OddsRatio_working_3-way'!U245/(3*'OddsRatio_working_3-way'!X245^(1/3))*COS(('OddsRatio_working_3-way'!Y245+2*PI())/3)</f>
        <v>-0.49711544495448756</v>
      </c>
      <c r="AH245" s="11">
        <f>-'OddsRatio_working_3-way'!U245/(3*'OddsRatio_working_3-way'!X245^(1/3))*COS(('OddsRatio_working_3-way'!Y245+4*PI())/3)</f>
        <v>-5.2527191433429141E-2</v>
      </c>
      <c r="AI245" s="11">
        <f>'OddsRatio_working_3-way'!U245/(3*'OddsRatio_working_3-way'!X245^(1/3))*SIN(('OddsRatio_working_3-way'!Y245)/3)</f>
        <v>-0.25668314784892871</v>
      </c>
      <c r="AJ245" s="11">
        <f>'OddsRatio_working_3-way'!U245/(3*'OddsRatio_working_3-way'!X245^(1/3))*SIN(('OddsRatio_working_3-way'!Y245+2*PI())/3)</f>
        <v>-0.34766291219052448</v>
      </c>
      <c r="AK245" s="11">
        <f>'OddsRatio_working_3-way'!U245/(3*'OddsRatio_working_3-way'!X245^(1/3))*SIN(('OddsRatio_working_3-way'!Y245+4*PI())/3)</f>
        <v>0.60434606003945324</v>
      </c>
      <c r="AL245" s="11">
        <f>'OddsRatio_working_3-way'!Z245+'OddsRatio_working_3-way'!AF245</f>
        <v>1.0992852727758331</v>
      </c>
      <c r="AM245" s="11">
        <f>'OddsRatio_working_3-way'!AA245+'OddsRatio_working_3-way'!AG245</f>
        <v>-0.99423088990897501</v>
      </c>
      <c r="AN245" s="11">
        <f>'OddsRatio_working_3-way'!AB245+'OddsRatio_working_3-way'!AH245</f>
        <v>-0.10505438286685828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1.0992852727758331</v>
      </c>
      <c r="AS245" s="11">
        <f>IF(('OddsRatio_working_3-way'!X245=0),IF(Q245&gt;0,-Q245^(1/3),(-Q245)^(1/3)),'OddsRatio_working_3-way'!AM245-'OddsRatio_working_3-way'!R245/3)</f>
        <v>-0.99423088990897501</v>
      </c>
      <c r="AT245" s="11">
        <f>IF(('OddsRatio_working_3-way'!X245=0),IF(Q245&gt;0,-Q245^(1/3),(-Q245)^(1/3)),'OddsRatio_working_3-way'!AN245-'OddsRatio_working_3-way'!R245/3)</f>
        <v>-0.10505438286685828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1.78</v>
      </c>
      <c r="B246" s="4">
        <f>IF('True_Odds_Calculator_3-way'!B247="","",'True_Odds_Calculator_3-way'!B247)</f>
        <v>3.88</v>
      </c>
      <c r="C246" s="4">
        <f>IF('True_Odds_Calculator_3-way'!C247="","",'True_Odds_Calculator_3-way'!C247)</f>
        <v>4.88</v>
      </c>
      <c r="D246" s="9">
        <f t="shared" si="52"/>
        <v>0.5516944642357372</v>
      </c>
      <c r="E246" s="9">
        <f t="shared" si="53"/>
        <v>0.24997750480074474</v>
      </c>
      <c r="F246" s="9">
        <f t="shared" si="54"/>
        <v>0.19832803096351798</v>
      </c>
      <c r="G246" s="9">
        <f t="shared" si="55"/>
        <v>1.0417916512420744</v>
      </c>
      <c r="H246" s="9">
        <f t="shared" si="56"/>
        <v>1.8125974879688178</v>
      </c>
      <c r="I246" s="9">
        <f t="shared" si="57"/>
        <v>4.0003599555771743</v>
      </c>
      <c r="J246" s="9">
        <f t="shared" si="58"/>
        <v>5.0421516068192496</v>
      </c>
      <c r="K246" s="11">
        <f t="shared" si="59"/>
        <v>0.5617977528089888</v>
      </c>
      <c r="L246" s="11">
        <f t="shared" si="60"/>
        <v>0.25773195876288663</v>
      </c>
      <c r="M246" s="11">
        <f t="shared" si="61"/>
        <v>0.20491803278688525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-0.25861116227666225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0.22371741677474735</v>
      </c>
      <c r="Q246" s="11">
        <f>2*'OddsRatio_working_3-way'!K246*'OddsRatio_working_3-way'!L246*'OddsRatio_working_3-way'!M246</f>
        <v>5.9341489860675688E-2</v>
      </c>
      <c r="R246" s="11">
        <f t="shared" si="62"/>
        <v>0</v>
      </c>
      <c r="S246" s="11">
        <f t="shared" si="63"/>
        <v>-0.86507254677357825</v>
      </c>
      <c r="T246" s="11">
        <f t="shared" si="64"/>
        <v>-0.22946221399829661</v>
      </c>
      <c r="U246" s="11">
        <f>'OddsRatio_working_3-way'!S246-'OddsRatio_working_3-way'!R246^2/3</f>
        <v>-0.86507254677357825</v>
      </c>
      <c r="V246" s="11">
        <f>'OddsRatio_working_3-way'!S246*'OddsRatio_working_3-way'!R246/3-2*'OddsRatio_working_3-way'!R246^3/27-'OddsRatio_working_3-way'!T246</f>
        <v>0.22946221399829661</v>
      </c>
      <c r="W246" s="11">
        <f>'OddsRatio_working_3-way'!V246^2+4*'OddsRatio_working_3-way'!U246^3/27</f>
        <v>-4.3254867545064801E-2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0.1548449024008095</v>
      </c>
      <c r="Y246" s="11">
        <f>IF('OddsRatio_working_3-way'!W246&gt;=0,IF('OddsRatio_working_3-way'!V246+SQRT('OddsRatio_working_3-way'!W246)&gt;0,0,PI()),ACOS('OddsRatio_working_3-way'!V246/(2*'OddsRatio_working_3-way'!X246)))</f>
        <v>0.736324219032369</v>
      </c>
      <c r="Z246" s="11">
        <f>'OddsRatio_working_3-way'!X246^(1/3)*COS('OddsRatio_working_3-way'!Y246/3)</f>
        <v>0.52089582562103731</v>
      </c>
      <c r="AA246" s="11">
        <f>'OddsRatio_working_3-way'!X246^(1/3)*COS(('OddsRatio_working_3-way'!Y246+2*PI())/3)</f>
        <v>-0.37344698728163139</v>
      </c>
      <c r="AB246" s="11">
        <f>'OddsRatio_working_3-way'!X246^(1/3)*COS(('OddsRatio_working_3-way'!Y246+4*PI())/3)</f>
        <v>-0.14744883833940597</v>
      </c>
      <c r="AC246" s="11">
        <f>'OddsRatio_working_3-way'!X246^(1/3)*SIN('OddsRatio_working_3-way'!Y246/3)</f>
        <v>0.13048009212815104</v>
      </c>
      <c r="AD246" s="11">
        <f>'OddsRatio_working_3-way'!X246^(1/3)*SIN(('OddsRatio_working_3-way'!Y246+2*PI())/3)</f>
        <v>0.38586897164901185</v>
      </c>
      <c r="AE246" s="11">
        <f>'OddsRatio_working_3-way'!X246^(1/3)*SIN(('OddsRatio_working_3-way'!Y246+4*PI())/3)</f>
        <v>-0.51634906377716283</v>
      </c>
      <c r="AF246" s="11">
        <f>-'OddsRatio_working_3-way'!U246/(3*'OddsRatio_working_3-way'!X246^(1/3))*COS(('OddsRatio_working_3-way'!Y246)/3)</f>
        <v>0.52089582562103709</v>
      </c>
      <c r="AG246" s="11">
        <f>-'OddsRatio_working_3-way'!U246/(3*'OddsRatio_working_3-way'!X246^(1/3))*COS(('OddsRatio_working_3-way'!Y246+2*PI())/3)</f>
        <v>-0.37344698728163128</v>
      </c>
      <c r="AH246" s="11">
        <f>-'OddsRatio_working_3-way'!U246/(3*'OddsRatio_working_3-way'!X246^(1/3))*COS(('OddsRatio_working_3-way'!Y246+4*PI())/3)</f>
        <v>-0.14744883833940592</v>
      </c>
      <c r="AI246" s="11">
        <f>'OddsRatio_working_3-way'!U246/(3*'OddsRatio_working_3-way'!X246^(1/3))*SIN(('OddsRatio_working_3-way'!Y246)/3)</f>
        <v>-0.13048009212815098</v>
      </c>
      <c r="AJ246" s="11">
        <f>'OddsRatio_working_3-way'!U246/(3*'OddsRatio_working_3-way'!X246^(1/3))*SIN(('OddsRatio_working_3-way'!Y246+2*PI())/3)</f>
        <v>-0.38586897164901168</v>
      </c>
      <c r="AK246" s="11">
        <f>'OddsRatio_working_3-way'!U246/(3*'OddsRatio_working_3-way'!X246^(1/3))*SIN(('OddsRatio_working_3-way'!Y246+4*PI())/3)</f>
        <v>0.51634906377716261</v>
      </c>
      <c r="AL246" s="11">
        <f>'OddsRatio_working_3-way'!Z246+'OddsRatio_working_3-way'!AF246</f>
        <v>1.0417916512420744</v>
      </c>
      <c r="AM246" s="11">
        <f>'OddsRatio_working_3-way'!AA246+'OddsRatio_working_3-way'!AG246</f>
        <v>-0.74689397456326267</v>
      </c>
      <c r="AN246" s="11">
        <f>'OddsRatio_working_3-way'!AB246+'OddsRatio_working_3-way'!AH246</f>
        <v>-0.29489767667881189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1.0417916512420744</v>
      </c>
      <c r="AS246" s="11">
        <f>IF(('OddsRatio_working_3-way'!X246=0),IF(Q246&gt;0,-Q246^(1/3),(-Q246)^(1/3)),'OddsRatio_working_3-way'!AM246-'OddsRatio_working_3-way'!R246/3)</f>
        <v>-0.74689397456326267</v>
      </c>
      <c r="AT246" s="11">
        <f>IF(('OddsRatio_working_3-way'!X246=0),IF(Q246&gt;0,-Q246^(1/3),(-Q246)^(1/3)),'OddsRatio_working_3-way'!AN246-'OddsRatio_working_3-way'!R246/3)</f>
        <v>-0.29489767667881189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1.54</v>
      </c>
      <c r="B247" s="4">
        <f>IF('True_Odds_Calculator_3-way'!B248="","",'True_Odds_Calculator_3-way'!B248)</f>
        <v>4.32</v>
      </c>
      <c r="C247" s="4">
        <f>IF('True_Odds_Calculator_3-way'!C248="","",'True_Odds_Calculator_3-way'!C248)</f>
        <v>6.89</v>
      </c>
      <c r="D247" s="9">
        <f t="shared" si="52"/>
        <v>0.63804468933692804</v>
      </c>
      <c r="E247" s="9">
        <f t="shared" si="53"/>
        <v>0.22282768277853315</v>
      </c>
      <c r="F247" s="9">
        <f t="shared" si="54"/>
        <v>0.13912762788453883</v>
      </c>
      <c r="G247" s="9">
        <f t="shared" si="55"/>
        <v>1.0505339571677992</v>
      </c>
      <c r="H247" s="9">
        <f t="shared" si="56"/>
        <v>1.5672883368706116</v>
      </c>
      <c r="I247" s="9">
        <f t="shared" si="57"/>
        <v>4.4877727377970933</v>
      </c>
      <c r="J247" s="9">
        <f t="shared" si="58"/>
        <v>7.1876450077183369</v>
      </c>
      <c r="K247" s="11">
        <f t="shared" si="59"/>
        <v>0.64935064935064934</v>
      </c>
      <c r="L247" s="11">
        <f t="shared" si="60"/>
        <v>0.23148148148148145</v>
      </c>
      <c r="M247" s="11">
        <f t="shared" si="61"/>
        <v>0.14513788098693758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-0.23036868791585774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0.21270658063110892</v>
      </c>
      <c r="Q247" s="11">
        <f>2*'OddsRatio_working_3-way'!K247*'OddsRatio_working_3-way'!L247*'OddsRatio_working_3-way'!M247</f>
        <v>4.3632119103817209E-2</v>
      </c>
      <c r="R247" s="11">
        <f t="shared" si="62"/>
        <v>0</v>
      </c>
      <c r="S247" s="11">
        <f t="shared" si="63"/>
        <v>-0.92333112870269973</v>
      </c>
      <c r="T247" s="11">
        <f t="shared" si="64"/>
        <v>-0.18940125716978454</v>
      </c>
      <c r="U247" s="11">
        <f>'OddsRatio_working_3-way'!S247-'OddsRatio_working_3-way'!R247^2/3</f>
        <v>-0.92333112870269973</v>
      </c>
      <c r="V247" s="11">
        <f>'OddsRatio_working_3-way'!S247*'OddsRatio_working_3-way'!R247/3-2*'OddsRatio_working_3-way'!R247^3/27-'OddsRatio_working_3-way'!T247</f>
        <v>0.18940125716978454</v>
      </c>
      <c r="W247" s="11">
        <f>'OddsRatio_working_3-way'!V247^2+4*'OddsRatio_working_3-way'!U247^3/27</f>
        <v>-8.074598823885637E-2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0.1707474922629548</v>
      </c>
      <c r="Y247" s="11">
        <f>IF('OddsRatio_working_3-way'!W247&gt;=0,IF('OddsRatio_working_3-way'!V247+SQRT('OddsRatio_working_3-way'!W247)&gt;0,0,PI()),ACOS('OddsRatio_working_3-way'!V247/(2*'OddsRatio_working_3-way'!X247)))</f>
        <v>0.98288549796041602</v>
      </c>
      <c r="Z247" s="11">
        <f>'OddsRatio_working_3-way'!X247^(1/3)*COS('OddsRatio_working_3-way'!Y247/3)</f>
        <v>0.52526697858389959</v>
      </c>
      <c r="AA247" s="11">
        <f>'OddsRatio_working_3-way'!X247^(1/3)*COS(('OddsRatio_working_3-way'!Y247+2*PI())/3)</f>
        <v>-0.4172418108101682</v>
      </c>
      <c r="AB247" s="11">
        <f>'OddsRatio_working_3-way'!X247^(1/3)*COS(('OddsRatio_working_3-way'!Y247+4*PI())/3)</f>
        <v>-0.10802516777373156</v>
      </c>
      <c r="AC247" s="11">
        <f>'OddsRatio_working_3-way'!X247^(1/3)*SIN('OddsRatio_working_3-way'!Y247/3)</f>
        <v>0.17852631209499925</v>
      </c>
      <c r="AD247" s="11">
        <f>'OddsRatio_working_3-way'!X247^(1/3)*SIN(('OddsRatio_working_3-way'!Y247+2*PI())/3)</f>
        <v>0.36563139117525417</v>
      </c>
      <c r="AE247" s="11">
        <f>'OddsRatio_working_3-way'!X247^(1/3)*SIN(('OddsRatio_working_3-way'!Y247+4*PI())/3)</f>
        <v>-0.54415770327025337</v>
      </c>
      <c r="AF247" s="11">
        <f>-'OddsRatio_working_3-way'!U247/(3*'OddsRatio_working_3-way'!X247^(1/3))*COS(('OddsRatio_working_3-way'!Y247)/3)</f>
        <v>0.52526697858389959</v>
      </c>
      <c r="AG247" s="11">
        <f>-'OddsRatio_working_3-way'!U247/(3*'OddsRatio_working_3-way'!X247^(1/3))*COS(('OddsRatio_working_3-way'!Y247+2*PI())/3)</f>
        <v>-0.41724181081016815</v>
      </c>
      <c r="AH247" s="11">
        <f>-'OddsRatio_working_3-way'!U247/(3*'OddsRatio_working_3-way'!X247^(1/3))*COS(('OddsRatio_working_3-way'!Y247+4*PI())/3)</f>
        <v>-0.10802516777373153</v>
      </c>
      <c r="AI247" s="11">
        <f>'OddsRatio_working_3-way'!U247/(3*'OddsRatio_working_3-way'!X247^(1/3))*SIN(('OddsRatio_working_3-way'!Y247)/3)</f>
        <v>-0.17852631209499922</v>
      </c>
      <c r="AJ247" s="11">
        <f>'OddsRatio_working_3-way'!U247/(3*'OddsRatio_working_3-way'!X247^(1/3))*SIN(('OddsRatio_working_3-way'!Y247+2*PI())/3)</f>
        <v>-0.36563139117525412</v>
      </c>
      <c r="AK247" s="11">
        <f>'OddsRatio_working_3-way'!U247/(3*'OddsRatio_working_3-way'!X247^(1/3))*SIN(('OddsRatio_working_3-way'!Y247+4*PI())/3)</f>
        <v>0.54415770327025326</v>
      </c>
      <c r="AL247" s="11">
        <f>'OddsRatio_working_3-way'!Z247+'OddsRatio_working_3-way'!AF247</f>
        <v>1.0505339571677992</v>
      </c>
      <c r="AM247" s="11">
        <f>'OddsRatio_working_3-way'!AA247+'OddsRatio_working_3-way'!AG247</f>
        <v>-0.8344836216203364</v>
      </c>
      <c r="AN247" s="11">
        <f>'OddsRatio_working_3-way'!AB247+'OddsRatio_working_3-way'!AH247</f>
        <v>-0.21605033554746308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1.0505339571677992</v>
      </c>
      <c r="AS247" s="11">
        <f>IF(('OddsRatio_working_3-way'!X247=0),IF(Q247&gt;0,-Q247^(1/3),(-Q247)^(1/3)),'OddsRatio_working_3-way'!AM247-'OddsRatio_working_3-way'!R247/3)</f>
        <v>-0.8344836216203364</v>
      </c>
      <c r="AT247" s="11">
        <f>IF(('OddsRatio_working_3-way'!X247=0),IF(Q247&gt;0,-Q247^(1/3),(-Q247)^(1/3)),'OddsRatio_working_3-way'!AN247-'OddsRatio_working_3-way'!R247/3)</f>
        <v>-0.21605033554746308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2.87</v>
      </c>
      <c r="B248" s="4">
        <f>IF('True_Odds_Calculator_3-way'!B249="","",'True_Odds_Calculator_3-way'!B249)</f>
        <v>3.78</v>
      </c>
      <c r="C248" s="4">
        <f>IF('True_Odds_Calculator_3-way'!C249="","",'True_Odds_Calculator_3-way'!C249)</f>
        <v>2.44</v>
      </c>
      <c r="D248" s="9">
        <f t="shared" si="52"/>
        <v>0.34062335815741479</v>
      </c>
      <c r="E248" s="9">
        <f t="shared" si="53"/>
        <v>0.25787742339927988</v>
      </c>
      <c r="F248" s="9">
        <f t="shared" si="54"/>
        <v>0.40149921844330505</v>
      </c>
      <c r="G248" s="9">
        <f t="shared" si="55"/>
        <v>1.0351839397326112</v>
      </c>
      <c r="H248" s="9">
        <f t="shared" si="56"/>
        <v>2.9357939672999835</v>
      </c>
      <c r="I248" s="9">
        <f t="shared" si="57"/>
        <v>3.8778113524566589</v>
      </c>
      <c r="J248" s="9">
        <f t="shared" si="58"/>
        <v>2.4906648732149601</v>
      </c>
      <c r="K248" s="11">
        <f t="shared" si="59"/>
        <v>0.34843205574912889</v>
      </c>
      <c r="L248" s="11">
        <f t="shared" si="60"/>
        <v>0.26455026455026459</v>
      </c>
      <c r="M248" s="11">
        <f t="shared" si="61"/>
        <v>0.4098360655737705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-0.28280388524862154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0.23006670347733926</v>
      </c>
      <c r="Q248" s="11">
        <f>2*'OddsRatio_working_3-way'!K248*'OddsRatio_working_3-way'!L248*'OddsRatio_working_3-way'!M248</f>
        <v>7.5555567644446389E-2</v>
      </c>
      <c r="R248" s="11">
        <f t="shared" si="62"/>
        <v>0</v>
      </c>
      <c r="S248" s="11">
        <f t="shared" si="63"/>
        <v>-0.81352030674925346</v>
      </c>
      <c r="T248" s="11">
        <f t="shared" si="64"/>
        <v>-0.26716594638727531</v>
      </c>
      <c r="U248" s="11">
        <f>'OddsRatio_working_3-way'!S248-'OddsRatio_working_3-way'!R248^2/3</f>
        <v>-0.81352030674925346</v>
      </c>
      <c r="V248" s="11">
        <f>'OddsRatio_working_3-way'!S248*'OddsRatio_working_3-way'!R248/3-2*'OddsRatio_working_3-way'!R248^3/27-'OddsRatio_working_3-way'!T248</f>
        <v>0.26716594638727531</v>
      </c>
      <c r="W248" s="11">
        <f>'OddsRatio_working_3-way'!V248^2+4*'OddsRatio_working_3-way'!U248^3/27</f>
        <v>-8.3853463235865205E-3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0.1412117109454763</v>
      </c>
      <c r="Y248" s="11">
        <f>IF('OddsRatio_working_3-way'!W248&gt;=0,IF('OddsRatio_working_3-way'!V248+SQRT('OddsRatio_working_3-way'!W248)&gt;0,0,PI()),ACOS('OddsRatio_working_3-way'!V248/(2*'OddsRatio_working_3-way'!X248)))</f>
        <v>0.33020284711918224</v>
      </c>
      <c r="Z248" s="11">
        <f>'OddsRatio_working_3-way'!X248^(1/3)*COS('OddsRatio_working_3-way'!Y248/3)</f>
        <v>0.51759196986630562</v>
      </c>
      <c r="AA248" s="11">
        <f>'OddsRatio_working_3-way'!X248^(1/3)*COS(('OddsRatio_working_3-way'!Y248+2*PI())/3)</f>
        <v>-0.3083337607688868</v>
      </c>
      <c r="AB248" s="11">
        <f>'OddsRatio_working_3-way'!X248^(1/3)*COS(('OddsRatio_working_3-way'!Y248+4*PI())/3)</f>
        <v>-0.20925820909741893</v>
      </c>
      <c r="AC248" s="11">
        <f>'OddsRatio_working_3-way'!X248^(1/3)*SIN('OddsRatio_working_3-way'!Y248/3)</f>
        <v>5.7201296427632727E-2</v>
      </c>
      <c r="AD248" s="11">
        <f>'OddsRatio_working_3-way'!X248^(1/3)*SIN(('OddsRatio_working_3-way'!Y248+2*PI())/3)</f>
        <v>0.41964714648523399</v>
      </c>
      <c r="AE248" s="11">
        <f>'OddsRatio_working_3-way'!X248^(1/3)*SIN(('OddsRatio_working_3-way'!Y248+4*PI())/3)</f>
        <v>-0.4768484429128666</v>
      </c>
      <c r="AF248" s="11">
        <f>-'OddsRatio_working_3-way'!U248/(3*'OddsRatio_working_3-way'!X248^(1/3))*COS(('OddsRatio_working_3-way'!Y248)/3)</f>
        <v>0.51759196986630551</v>
      </c>
      <c r="AG248" s="11">
        <f>-'OddsRatio_working_3-way'!U248/(3*'OddsRatio_working_3-way'!X248^(1/3))*COS(('OddsRatio_working_3-way'!Y248+2*PI())/3)</f>
        <v>-0.30833376076888674</v>
      </c>
      <c r="AH248" s="11">
        <f>-'OddsRatio_working_3-way'!U248/(3*'OddsRatio_working_3-way'!X248^(1/3))*COS(('OddsRatio_working_3-way'!Y248+4*PI())/3)</f>
        <v>-0.20925820909741891</v>
      </c>
      <c r="AI248" s="11">
        <f>'OddsRatio_working_3-way'!U248/(3*'OddsRatio_working_3-way'!X248^(1/3))*SIN(('OddsRatio_working_3-way'!Y248)/3)</f>
        <v>-5.7201296427632713E-2</v>
      </c>
      <c r="AJ248" s="11">
        <f>'OddsRatio_working_3-way'!U248/(3*'OddsRatio_working_3-way'!X248^(1/3))*SIN(('OddsRatio_working_3-way'!Y248+2*PI())/3)</f>
        <v>-0.41964714648523388</v>
      </c>
      <c r="AK248" s="11">
        <f>'OddsRatio_working_3-way'!U248/(3*'OddsRatio_working_3-way'!X248^(1/3))*SIN(('OddsRatio_working_3-way'!Y248+4*PI())/3)</f>
        <v>0.47684844291286649</v>
      </c>
      <c r="AL248" s="11">
        <f>'OddsRatio_working_3-way'!Z248+'OddsRatio_working_3-way'!AF248</f>
        <v>1.0351839397326112</v>
      </c>
      <c r="AM248" s="11">
        <f>'OddsRatio_working_3-way'!AA248+'OddsRatio_working_3-way'!AG248</f>
        <v>-0.61666752153777349</v>
      </c>
      <c r="AN248" s="11">
        <f>'OddsRatio_working_3-way'!AB248+'OddsRatio_working_3-way'!AH248</f>
        <v>-0.41851641819483787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1.0351839397326112</v>
      </c>
      <c r="AS248" s="11">
        <f>IF(('OddsRatio_working_3-way'!X248=0),IF(Q248&gt;0,-Q248^(1/3),(-Q248)^(1/3)),'OddsRatio_working_3-way'!AM248-'OddsRatio_working_3-way'!R248/3)</f>
        <v>-0.61666752153777349</v>
      </c>
      <c r="AT248" s="11">
        <f>IF(('OddsRatio_working_3-way'!X248=0),IF(Q248&gt;0,-Q248^(1/3),(-Q248)^(1/3)),'OddsRatio_working_3-way'!AN248-'OddsRatio_working_3-way'!R248/3)</f>
        <v>-0.41851641819483787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1.85</v>
      </c>
      <c r="B249" s="4">
        <f>IF('True_Odds_Calculator_3-way'!B250="","",'True_Odds_Calculator_3-way'!B250)</f>
        <v>3.98</v>
      </c>
      <c r="C249" s="4">
        <f>IF('True_Odds_Calculator_3-way'!C250="","",'True_Odds_Calculator_3-way'!C250)</f>
        <v>4.2699999999999996</v>
      </c>
      <c r="D249" s="9">
        <f t="shared" si="52"/>
        <v>0.52998080989341856</v>
      </c>
      <c r="E249" s="9">
        <f t="shared" si="53"/>
        <v>0.24335462228241611</v>
      </c>
      <c r="F249" s="9">
        <f t="shared" si="54"/>
        <v>0.2266645678241653</v>
      </c>
      <c r="G249" s="9">
        <f t="shared" si="55"/>
        <v>1.0433656138941514</v>
      </c>
      <c r="H249" s="9">
        <f t="shared" si="56"/>
        <v>1.886860771810029</v>
      </c>
      <c r="I249" s="9">
        <f t="shared" si="57"/>
        <v>4.1092295294045718</v>
      </c>
      <c r="J249" s="9">
        <f t="shared" si="58"/>
        <v>4.4118055574338753</v>
      </c>
      <c r="K249" s="11">
        <f t="shared" si="59"/>
        <v>0.54054054054054046</v>
      </c>
      <c r="L249" s="11">
        <f t="shared" si="60"/>
        <v>0.25125628140703515</v>
      </c>
      <c r="M249" s="11">
        <f t="shared" si="61"/>
        <v>0.23419203747072601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-0.26345125208293518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0.22582690018228357</v>
      </c>
      <c r="Q249" s="11">
        <f>2*'OddsRatio_working_3-way'!K249*'OddsRatio_working_3-way'!L249*'OddsRatio_working_3-way'!M249</f>
        <v>6.3613211318953131E-2</v>
      </c>
      <c r="R249" s="11">
        <f t="shared" si="62"/>
        <v>0</v>
      </c>
      <c r="S249" s="11">
        <f t="shared" si="63"/>
        <v>-0.85718666507302321</v>
      </c>
      <c r="T249" s="11">
        <f t="shared" si="64"/>
        <v>-0.24146103241493616</v>
      </c>
      <c r="U249" s="11">
        <f>'OddsRatio_working_3-way'!S249-'OddsRatio_working_3-way'!R249^2/3</f>
        <v>-0.85718666507302321</v>
      </c>
      <c r="V249" s="11">
        <f>'OddsRatio_working_3-way'!S249*'OddsRatio_working_3-way'!R249/3-2*'OddsRatio_working_3-way'!R249^3/27-'OddsRatio_working_3-way'!T249</f>
        <v>0.24146103241493616</v>
      </c>
      <c r="W249" s="11">
        <f>'OddsRatio_working_3-way'!V249^2+4*'OddsRatio_working_3-way'!U249^3/27</f>
        <v>-3.5005335827882282E-2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0.15273241797566187</v>
      </c>
      <c r="Y249" s="11">
        <f>IF('OddsRatio_working_3-way'!W249&gt;=0,IF('OddsRatio_working_3-way'!V249+SQRT('OddsRatio_working_3-way'!W249)&gt;0,0,PI()),ACOS('OddsRatio_working_3-way'!V249/(2*'OddsRatio_working_3-way'!X249)))</f>
        <v>0.65921906122376273</v>
      </c>
      <c r="Z249" s="11">
        <f>'OddsRatio_working_3-way'!X249^(1/3)*COS('OddsRatio_working_3-way'!Y249/3)</f>
        <v>0.52168280694707569</v>
      </c>
      <c r="AA249" s="11">
        <f>'OddsRatio_working_3-way'!X249^(1/3)*COS(('OddsRatio_working_3-way'!Y249+2*PI())/3)</f>
        <v>-0.36174706719030331</v>
      </c>
      <c r="AB249" s="11">
        <f>'OddsRatio_working_3-way'!X249^(1/3)*COS(('OddsRatio_working_3-way'!Y249+4*PI())/3)</f>
        <v>-0.15993573975677225</v>
      </c>
      <c r="AC249" s="11">
        <f>'OddsRatio_working_3-way'!X249^(1/3)*SIN('OddsRatio_working_3-way'!Y249/3)</f>
        <v>0.11651582421926493</v>
      </c>
      <c r="AD249" s="11">
        <f>'OddsRatio_working_3-way'!X249^(1/3)*SIN(('OddsRatio_working_3-way'!Y249+2*PI())/3)</f>
        <v>0.39353265142410815</v>
      </c>
      <c r="AE249" s="11">
        <f>'OddsRatio_working_3-way'!X249^(1/3)*SIN(('OddsRatio_working_3-way'!Y249+4*PI())/3)</f>
        <v>-0.51004847564337297</v>
      </c>
      <c r="AF249" s="11">
        <f>-'OddsRatio_working_3-way'!U249/(3*'OddsRatio_working_3-way'!X249^(1/3))*COS(('OddsRatio_working_3-way'!Y249)/3)</f>
        <v>0.52168280694707569</v>
      </c>
      <c r="AG249" s="11">
        <f>-'OddsRatio_working_3-way'!U249/(3*'OddsRatio_working_3-way'!X249^(1/3))*COS(('OddsRatio_working_3-way'!Y249+2*PI())/3)</f>
        <v>-0.36174706719030331</v>
      </c>
      <c r="AH249" s="11">
        <f>-'OddsRatio_working_3-way'!U249/(3*'OddsRatio_working_3-way'!X249^(1/3))*COS(('OddsRatio_working_3-way'!Y249+4*PI())/3)</f>
        <v>-0.15993573975677225</v>
      </c>
      <c r="AI249" s="11">
        <f>'OddsRatio_working_3-way'!U249/(3*'OddsRatio_working_3-way'!X249^(1/3))*SIN(('OddsRatio_working_3-way'!Y249)/3)</f>
        <v>-0.11651582421926493</v>
      </c>
      <c r="AJ249" s="11">
        <f>'OddsRatio_working_3-way'!U249/(3*'OddsRatio_working_3-way'!X249^(1/3))*SIN(('OddsRatio_working_3-way'!Y249+2*PI())/3)</f>
        <v>-0.39353265142410815</v>
      </c>
      <c r="AK249" s="11">
        <f>'OddsRatio_working_3-way'!U249/(3*'OddsRatio_working_3-way'!X249^(1/3))*SIN(('OddsRatio_working_3-way'!Y249+4*PI())/3)</f>
        <v>0.51004847564337297</v>
      </c>
      <c r="AL249" s="11">
        <f>'OddsRatio_working_3-way'!Z249+'OddsRatio_working_3-way'!AF249</f>
        <v>1.0433656138941514</v>
      </c>
      <c r="AM249" s="11">
        <f>'OddsRatio_working_3-way'!AA249+'OddsRatio_working_3-way'!AG249</f>
        <v>-0.72349413438060661</v>
      </c>
      <c r="AN249" s="11">
        <f>'OddsRatio_working_3-way'!AB249+'OddsRatio_working_3-way'!AH249</f>
        <v>-0.3198714795135445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1.0433656138941514</v>
      </c>
      <c r="AS249" s="11">
        <f>IF(('OddsRatio_working_3-way'!X249=0),IF(Q249&gt;0,-Q249^(1/3),(-Q249)^(1/3)),'OddsRatio_working_3-way'!AM249-'OddsRatio_working_3-way'!R249/3)</f>
        <v>-0.72349413438060661</v>
      </c>
      <c r="AT249" s="11">
        <f>IF(('OddsRatio_working_3-way'!X249=0),IF(Q249&gt;0,-Q249^(1/3),(-Q249)^(1/3)),'OddsRatio_working_3-way'!AN249-'OddsRatio_working_3-way'!R249/3)</f>
        <v>-0.3198714795135445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2.34</v>
      </c>
      <c r="B250" s="4">
        <f>IF('True_Odds_Calculator_3-way'!B251="","",'True_Odds_Calculator_3-way'!B251)</f>
        <v>3.4</v>
      </c>
      <c r="C250" s="4">
        <f>IF('True_Odds_Calculator_3-way'!C251="","",'True_Odds_Calculator_3-way'!C251)</f>
        <v>3.27</v>
      </c>
      <c r="D250" s="9">
        <f t="shared" si="52"/>
        <v>0.41727299379030336</v>
      </c>
      <c r="E250" s="9">
        <f t="shared" si="53"/>
        <v>0.28561500172024579</v>
      </c>
      <c r="F250" s="9">
        <f t="shared" si="54"/>
        <v>0.29711200448945063</v>
      </c>
      <c r="G250" s="9">
        <f t="shared" si="55"/>
        <v>1.0421736048775549</v>
      </c>
      <c r="H250" s="9">
        <f t="shared" si="56"/>
        <v>2.3965126305359234</v>
      </c>
      <c r="I250" s="9">
        <f t="shared" si="57"/>
        <v>3.5012166517061316</v>
      </c>
      <c r="J250" s="9">
        <f t="shared" si="58"/>
        <v>3.3657340830720504</v>
      </c>
      <c r="K250" s="11">
        <f t="shared" si="59"/>
        <v>0.42735042735042739</v>
      </c>
      <c r="L250" s="11">
        <f t="shared" si="60"/>
        <v>0.29411764705882354</v>
      </c>
      <c r="M250" s="11">
        <f t="shared" si="61"/>
        <v>0.3058103975535168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-0.28060756177323898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0.231010619569713</v>
      </c>
      <c r="Q250" s="11">
        <f>2*'OddsRatio_working_3-way'!K250*'OddsRatio_working_3-way'!L250*'OddsRatio_working_3-way'!M250</f>
        <v>7.6875414166293829E-2</v>
      </c>
      <c r="R250" s="11">
        <f t="shared" si="62"/>
        <v>0</v>
      </c>
      <c r="S250" s="11">
        <f t="shared" si="63"/>
        <v>-0.82325158349223093</v>
      </c>
      <c r="T250" s="11">
        <f t="shared" si="64"/>
        <v>-0.27396059350822988</v>
      </c>
      <c r="U250" s="11">
        <f>'OddsRatio_working_3-way'!S250-'OddsRatio_working_3-way'!R250^2/3</f>
        <v>-0.82325158349223093</v>
      </c>
      <c r="V250" s="11">
        <f>'OddsRatio_working_3-way'!S250*'OddsRatio_working_3-way'!R250/3-2*'OddsRatio_working_3-way'!R250^3/27-'OddsRatio_working_3-way'!T250</f>
        <v>0.27396059350822988</v>
      </c>
      <c r="W250" s="11">
        <f>'OddsRatio_working_3-way'!V250^2+4*'OddsRatio_working_3-way'!U250^3/27</f>
        <v>-7.605317304627851E-3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0.14375302092478737</v>
      </c>
      <c r="Y250" s="11">
        <f>IF('OddsRatio_working_3-way'!W250&gt;=0,IF('OddsRatio_working_3-way'!V250+SQRT('OddsRatio_working_3-way'!W250)&gt;0,0,PI()),ACOS('OddsRatio_working_3-way'!V250/(2*'OddsRatio_working_3-way'!X250)))</f>
        <v>0.30818267656068055</v>
      </c>
      <c r="Z250" s="11">
        <f>'OddsRatio_working_3-way'!X250^(1/3)*COS('OddsRatio_working_3-way'!Y250/3)</f>
        <v>0.52108680243877747</v>
      </c>
      <c r="AA250" s="11">
        <f>'OddsRatio_working_3-way'!X250^(1/3)*COS(('OddsRatio_working_3-way'!Y250+2*PI())/3)</f>
        <v>-0.30706548324669741</v>
      </c>
      <c r="AB250" s="11">
        <f>'OddsRatio_working_3-way'!X250^(1/3)*COS(('OddsRatio_working_3-way'!Y250+4*PI())/3)</f>
        <v>-0.21402131919208017</v>
      </c>
      <c r="AC250" s="11">
        <f>'OddsRatio_working_3-way'!X250^(1/3)*SIN('OddsRatio_working_3-way'!Y250/3)</f>
        <v>5.3719073163456942E-2</v>
      </c>
      <c r="AD250" s="11">
        <f>'OddsRatio_working_3-way'!X250^(1/3)*SIN(('OddsRatio_working_3-way'!Y250+2*PI())/3)</f>
        <v>0.42441487190705574</v>
      </c>
      <c r="AE250" s="11">
        <f>'OddsRatio_working_3-way'!X250^(1/3)*SIN(('OddsRatio_working_3-way'!Y250+4*PI())/3)</f>
        <v>-0.47813394507051271</v>
      </c>
      <c r="AF250" s="11">
        <f>-'OddsRatio_working_3-way'!U250/(3*'OddsRatio_working_3-way'!X250^(1/3))*COS(('OddsRatio_working_3-way'!Y250)/3)</f>
        <v>0.52108680243877747</v>
      </c>
      <c r="AG250" s="11">
        <f>-'OddsRatio_working_3-way'!U250/(3*'OddsRatio_working_3-way'!X250^(1/3))*COS(('OddsRatio_working_3-way'!Y250+2*PI())/3)</f>
        <v>-0.30706548324669741</v>
      </c>
      <c r="AH250" s="11">
        <f>-'OddsRatio_working_3-way'!U250/(3*'OddsRatio_working_3-way'!X250^(1/3))*COS(('OddsRatio_working_3-way'!Y250+4*PI())/3)</f>
        <v>-0.21402131919208017</v>
      </c>
      <c r="AI250" s="11">
        <f>'OddsRatio_working_3-way'!U250/(3*'OddsRatio_working_3-way'!X250^(1/3))*SIN(('OddsRatio_working_3-way'!Y250)/3)</f>
        <v>-5.3719073163456942E-2</v>
      </c>
      <c r="AJ250" s="11">
        <f>'OddsRatio_working_3-way'!U250/(3*'OddsRatio_working_3-way'!X250^(1/3))*SIN(('OddsRatio_working_3-way'!Y250+2*PI())/3)</f>
        <v>-0.42441487190705574</v>
      </c>
      <c r="AK250" s="11">
        <f>'OddsRatio_working_3-way'!U250/(3*'OddsRatio_working_3-way'!X250^(1/3))*SIN(('OddsRatio_working_3-way'!Y250+4*PI())/3)</f>
        <v>0.47813394507051271</v>
      </c>
      <c r="AL250" s="11">
        <f>'OddsRatio_working_3-way'!Z250+'OddsRatio_working_3-way'!AF250</f>
        <v>1.0421736048775549</v>
      </c>
      <c r="AM250" s="11">
        <f>'OddsRatio_working_3-way'!AA250+'OddsRatio_working_3-way'!AG250</f>
        <v>-0.61413096649339483</v>
      </c>
      <c r="AN250" s="11">
        <f>'OddsRatio_working_3-way'!AB250+'OddsRatio_working_3-way'!AH250</f>
        <v>-0.42804263838416035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1.0421736048775549</v>
      </c>
      <c r="AS250" s="11">
        <f>IF(('OddsRatio_working_3-way'!X250=0),IF(Q250&gt;0,-Q250^(1/3),(-Q250)^(1/3)),'OddsRatio_working_3-way'!AM250-'OddsRatio_working_3-way'!R250/3)</f>
        <v>-0.61413096649339483</v>
      </c>
      <c r="AT250" s="11">
        <f>IF(('OddsRatio_working_3-way'!X250=0),IF(Q250&gt;0,-Q250^(1/3),(-Q250)^(1/3)),'OddsRatio_working_3-way'!AN250-'OddsRatio_working_3-way'!R250/3)</f>
        <v>-0.42804263838416035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2.81</v>
      </c>
      <c r="B251" s="4">
        <f>IF('True_Odds_Calculator_3-way'!B252="","",'True_Odds_Calculator_3-way'!B252)</f>
        <v>3.47</v>
      </c>
      <c r="C251" s="4">
        <f>IF('True_Odds_Calculator_3-way'!C252="","",'True_Odds_Calculator_3-way'!C252)</f>
        <v>2.61</v>
      </c>
      <c r="D251" s="9">
        <f t="shared" si="52"/>
        <v>0.34657223232269901</v>
      </c>
      <c r="E251" s="9">
        <f t="shared" si="53"/>
        <v>0.27988501526143822</v>
      </c>
      <c r="F251" s="9">
        <f t="shared" si="54"/>
        <v>0.37354275241586271</v>
      </c>
      <c r="G251" s="9">
        <f t="shared" si="55"/>
        <v>1.0416582251175763</v>
      </c>
      <c r="H251" s="9">
        <f t="shared" si="56"/>
        <v>2.8854013874628128</v>
      </c>
      <c r="I251" s="9">
        <f t="shared" si="57"/>
        <v>3.5728958160404138</v>
      </c>
      <c r="J251" s="9">
        <f t="shared" si="58"/>
        <v>2.677069742439298</v>
      </c>
      <c r="K251" s="11">
        <f t="shared" si="59"/>
        <v>0.35587188612099646</v>
      </c>
      <c r="L251" s="11">
        <f t="shared" si="60"/>
        <v>0.28818443804034583</v>
      </c>
      <c r="M251" s="11">
        <f t="shared" si="61"/>
        <v>0.38314176245210729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-0.28282975813073552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0.23144030488507616</v>
      </c>
      <c r="Q251" s="11">
        <f>2*'OddsRatio_working_3-way'!K251*'OddsRatio_working_3-way'!L251*'OddsRatio_working_3-way'!M251</f>
        <v>7.8587539859109046E-2</v>
      </c>
      <c r="R251" s="11">
        <f t="shared" si="62"/>
        <v>0</v>
      </c>
      <c r="S251" s="11">
        <f t="shared" si="63"/>
        <v>-0.81830252380336499</v>
      </c>
      <c r="T251" s="11">
        <f t="shared" si="64"/>
        <v>-0.27786163796379115</v>
      </c>
      <c r="U251" s="11">
        <f>'OddsRatio_working_3-way'!S251-'OddsRatio_working_3-way'!R251^2/3</f>
        <v>-0.81830252380336499</v>
      </c>
      <c r="V251" s="11">
        <f>'OddsRatio_working_3-way'!S251*'OddsRatio_working_3-way'!R251/3-2*'OddsRatio_working_3-way'!R251^3/27-'OddsRatio_working_3-way'!T251</f>
        <v>0.27786163796379115</v>
      </c>
      <c r="W251" s="11">
        <f>'OddsRatio_working_3-way'!V251^2+4*'OddsRatio_working_3-way'!U251^3/27</f>
        <v>-3.9708263601641869E-3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0.14245869244458648</v>
      </c>
      <c r="Y251" s="11">
        <f>IF('OddsRatio_working_3-way'!W251&gt;=0,IF('OddsRatio_working_3-way'!V251+SQRT('OddsRatio_working_3-way'!W251)&gt;0,0,PI()),ACOS('OddsRatio_working_3-way'!V251/(2*'OddsRatio_working_3-way'!X251)))</f>
        <v>0.22301155373203696</v>
      </c>
      <c r="Z251" s="11">
        <f>'OddsRatio_working_3-way'!X251^(1/3)*COS('OddsRatio_working_3-way'!Y251/3)</f>
        <v>0.52082911255878817</v>
      </c>
      <c r="AA251" s="11">
        <f>'OddsRatio_working_3-way'!X251^(1/3)*COS(('OddsRatio_working_3-way'!Y251+2*PI())/3)</f>
        <v>-0.29400633480122995</v>
      </c>
      <c r="AB251" s="11">
        <f>'OddsRatio_working_3-way'!X251^(1/3)*COS(('OddsRatio_working_3-way'!Y251+4*PI())/3)</f>
        <v>-0.22682277775755816</v>
      </c>
      <c r="AC251" s="11">
        <f>'OddsRatio_working_3-way'!X251^(1/3)*SIN('OddsRatio_working_3-way'!Y251/3)</f>
        <v>3.8788444744280517E-2</v>
      </c>
      <c r="AD251" s="11">
        <f>'OddsRatio_working_3-way'!X251^(1/3)*SIN(('OddsRatio_working_3-way'!Y251+2*PI())/3)</f>
        <v>0.4316570201342752</v>
      </c>
      <c r="AE251" s="11">
        <f>'OddsRatio_working_3-way'!X251^(1/3)*SIN(('OddsRatio_working_3-way'!Y251+4*PI())/3)</f>
        <v>-0.47044546487855565</v>
      </c>
      <c r="AF251" s="11">
        <f>-'OddsRatio_working_3-way'!U251/(3*'OddsRatio_working_3-way'!X251^(1/3))*COS(('OddsRatio_working_3-way'!Y251)/3)</f>
        <v>0.52082911255878817</v>
      </c>
      <c r="AG251" s="11">
        <f>-'OddsRatio_working_3-way'!U251/(3*'OddsRatio_working_3-way'!X251^(1/3))*COS(('OddsRatio_working_3-way'!Y251+2*PI())/3)</f>
        <v>-0.29400633480122995</v>
      </c>
      <c r="AH251" s="11">
        <f>-'OddsRatio_working_3-way'!U251/(3*'OddsRatio_working_3-way'!X251^(1/3))*COS(('OddsRatio_working_3-way'!Y251+4*PI())/3)</f>
        <v>-0.22682277775755816</v>
      </c>
      <c r="AI251" s="11">
        <f>'OddsRatio_working_3-way'!U251/(3*'OddsRatio_working_3-way'!X251^(1/3))*SIN(('OddsRatio_working_3-way'!Y251)/3)</f>
        <v>-3.8788444744280517E-2</v>
      </c>
      <c r="AJ251" s="11">
        <f>'OddsRatio_working_3-way'!U251/(3*'OddsRatio_working_3-way'!X251^(1/3))*SIN(('OddsRatio_working_3-way'!Y251+2*PI())/3)</f>
        <v>-0.4316570201342752</v>
      </c>
      <c r="AK251" s="11">
        <f>'OddsRatio_working_3-way'!U251/(3*'OddsRatio_working_3-way'!X251^(1/3))*SIN(('OddsRatio_working_3-way'!Y251+4*PI())/3)</f>
        <v>0.47044546487855565</v>
      </c>
      <c r="AL251" s="11">
        <f>'OddsRatio_working_3-way'!Z251+'OddsRatio_working_3-way'!AF251</f>
        <v>1.0416582251175763</v>
      </c>
      <c r="AM251" s="11">
        <f>'OddsRatio_working_3-way'!AA251+'OddsRatio_working_3-way'!AG251</f>
        <v>-0.5880126696024599</v>
      </c>
      <c r="AN251" s="11">
        <f>'OddsRatio_working_3-way'!AB251+'OddsRatio_working_3-way'!AH251</f>
        <v>-0.45364555551511632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1.0416582251175763</v>
      </c>
      <c r="AS251" s="11">
        <f>IF(('OddsRatio_working_3-way'!X251=0),IF(Q251&gt;0,-Q251^(1/3),(-Q251)^(1/3)),'OddsRatio_working_3-way'!AM251-'OddsRatio_working_3-way'!R251/3)</f>
        <v>-0.5880126696024599</v>
      </c>
      <c r="AT251" s="11">
        <f>IF(('OddsRatio_working_3-way'!X251=0),IF(Q251&gt;0,-Q251^(1/3),(-Q251)^(1/3)),'OddsRatio_working_3-way'!AN251-'OddsRatio_working_3-way'!R251/3)</f>
        <v>-0.45364555551511632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1.82</v>
      </c>
      <c r="B252" s="4">
        <f>IF('True_Odds_Calculator_3-way'!B253="","",'True_Odds_Calculator_3-way'!B253)</f>
        <v>3.64</v>
      </c>
      <c r="C252" s="4">
        <f>IF('True_Odds_Calculator_3-way'!C253="","",'True_Odds_Calculator_3-way'!C253)</f>
        <v>4.88</v>
      </c>
      <c r="D252" s="9">
        <f t="shared" si="52"/>
        <v>0.53753554247222224</v>
      </c>
      <c r="E252" s="9">
        <f t="shared" si="53"/>
        <v>0.26526030016530155</v>
      </c>
      <c r="F252" s="9">
        <f t="shared" si="54"/>
        <v>0.19720415736247629</v>
      </c>
      <c r="G252" s="9">
        <f t="shared" si="55"/>
        <v>1.0491976831368814</v>
      </c>
      <c r="H252" s="9">
        <f t="shared" si="56"/>
        <v>1.8603421001722433</v>
      </c>
      <c r="I252" s="9">
        <f t="shared" si="57"/>
        <v>3.7698818834813679</v>
      </c>
      <c r="J252" s="9">
        <f t="shared" si="58"/>
        <v>5.0708870105710995</v>
      </c>
      <c r="K252" s="11">
        <f t="shared" si="59"/>
        <v>0.54945054945054939</v>
      </c>
      <c r="L252" s="11">
        <f t="shared" si="60"/>
        <v>0.27472527472527469</v>
      </c>
      <c r="M252" s="11">
        <f t="shared" si="61"/>
        <v>0.20491803278688525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-0.25981062713183067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0.22704056887086965</v>
      </c>
      <c r="Q252" s="11">
        <f>2*'OddsRatio_working_3-way'!K252*'OddsRatio_working_3-way'!L252*'OddsRatio_working_3-way'!M252</f>
        <v>6.1863915223670213E-2</v>
      </c>
      <c r="R252" s="11">
        <f t="shared" si="62"/>
        <v>0</v>
      </c>
      <c r="S252" s="11">
        <f t="shared" si="63"/>
        <v>-0.87386944628583973</v>
      </c>
      <c r="T252" s="11">
        <f t="shared" si="64"/>
        <v>-0.23811156574546047</v>
      </c>
      <c r="U252" s="11">
        <f>'OddsRatio_working_3-way'!S252-'OddsRatio_working_3-way'!R252^2/3</f>
        <v>-0.87386944628583973</v>
      </c>
      <c r="V252" s="11">
        <f>'OddsRatio_working_3-way'!S252*'OddsRatio_working_3-way'!R252/3-2*'OddsRatio_working_3-way'!R252^3/27-'OddsRatio_working_3-way'!T252</f>
        <v>0.23811156574546047</v>
      </c>
      <c r="W252" s="11">
        <f>'OddsRatio_working_3-way'!V252^2+4*'OddsRatio_working_3-way'!U252^3/27</f>
        <v>-4.2166361982835326E-2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0.15721281732463011</v>
      </c>
      <c r="Y252" s="11">
        <f>IF('OddsRatio_working_3-way'!W252&gt;=0,IF('OddsRatio_working_3-way'!V252+SQRT('OddsRatio_working_3-way'!W252)&gt;0,0,PI()),ACOS('OddsRatio_working_3-way'!V252/(2*'OddsRatio_working_3-way'!X252)))</f>
        <v>0.71164197018735775</v>
      </c>
      <c r="Z252" s="11">
        <f>'OddsRatio_working_3-way'!X252^(1/3)*COS('OddsRatio_working_3-way'!Y252/3)</f>
        <v>0.52459884156844072</v>
      </c>
      <c r="AA252" s="11">
        <f>'OddsRatio_working_3-way'!X252^(1/3)*COS(('OddsRatio_working_3-way'!Y252+2*PI())/3)</f>
        <v>-0.37213749769859222</v>
      </c>
      <c r="AB252" s="11">
        <f>'OddsRatio_working_3-way'!X252^(1/3)*COS(('OddsRatio_working_3-way'!Y252+4*PI())/3)</f>
        <v>-0.15246134386984861</v>
      </c>
      <c r="AC252" s="11">
        <f>'OddsRatio_working_3-way'!X252^(1/3)*SIN('OddsRatio_working_3-way'!Y252/3)</f>
        <v>0.12683008654756672</v>
      </c>
      <c r="AD252" s="11">
        <f>'OddsRatio_working_3-way'!X252^(1/3)*SIN(('OddsRatio_working_3-way'!Y252+2*PI())/3)</f>
        <v>0.39090088032037418</v>
      </c>
      <c r="AE252" s="11">
        <f>'OddsRatio_working_3-way'!X252^(1/3)*SIN(('OddsRatio_working_3-way'!Y252+4*PI())/3)</f>
        <v>-0.51773096686794107</v>
      </c>
      <c r="AF252" s="11">
        <f>-'OddsRatio_working_3-way'!U252/(3*'OddsRatio_working_3-way'!X252^(1/3))*COS(('OddsRatio_working_3-way'!Y252)/3)</f>
        <v>0.52459884156844072</v>
      </c>
      <c r="AG252" s="11">
        <f>-'OddsRatio_working_3-way'!U252/(3*'OddsRatio_working_3-way'!X252^(1/3))*COS(('OddsRatio_working_3-way'!Y252+2*PI())/3)</f>
        <v>-0.37213749769859222</v>
      </c>
      <c r="AH252" s="11">
        <f>-'OddsRatio_working_3-way'!U252/(3*'OddsRatio_working_3-way'!X252^(1/3))*COS(('OddsRatio_working_3-way'!Y252+4*PI())/3)</f>
        <v>-0.15246134386984861</v>
      </c>
      <c r="AI252" s="11">
        <f>'OddsRatio_working_3-way'!U252/(3*'OddsRatio_working_3-way'!X252^(1/3))*SIN(('OddsRatio_working_3-way'!Y252)/3)</f>
        <v>-0.12683008654756672</v>
      </c>
      <c r="AJ252" s="11">
        <f>'OddsRatio_working_3-way'!U252/(3*'OddsRatio_working_3-way'!X252^(1/3))*SIN(('OddsRatio_working_3-way'!Y252+2*PI())/3)</f>
        <v>-0.39090088032037418</v>
      </c>
      <c r="AK252" s="11">
        <f>'OddsRatio_working_3-way'!U252/(3*'OddsRatio_working_3-way'!X252^(1/3))*SIN(('OddsRatio_working_3-way'!Y252+4*PI())/3)</f>
        <v>0.51773096686794107</v>
      </c>
      <c r="AL252" s="11">
        <f>'OddsRatio_working_3-way'!Z252+'OddsRatio_working_3-way'!AF252</f>
        <v>1.0491976831368814</v>
      </c>
      <c r="AM252" s="11">
        <f>'OddsRatio_working_3-way'!AA252+'OddsRatio_working_3-way'!AG252</f>
        <v>-0.74427499539718445</v>
      </c>
      <c r="AN252" s="11">
        <f>'OddsRatio_working_3-way'!AB252+'OddsRatio_working_3-way'!AH252</f>
        <v>-0.30492268773969722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1.0491976831368814</v>
      </c>
      <c r="AS252" s="11">
        <f>IF(('OddsRatio_working_3-way'!X252=0),IF(Q252&gt;0,-Q252^(1/3),(-Q252)^(1/3)),'OddsRatio_working_3-way'!AM252-'OddsRatio_working_3-way'!R252/3)</f>
        <v>-0.74427499539718445</v>
      </c>
      <c r="AT252" s="11">
        <f>IF(('OddsRatio_working_3-way'!X252=0),IF(Q252&gt;0,-Q252^(1/3),(-Q252)^(1/3)),'OddsRatio_working_3-way'!AN252-'OddsRatio_working_3-way'!R252/3)</f>
        <v>-0.30492268773969722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1.22</v>
      </c>
      <c r="B253" s="4">
        <f>IF('True_Odds_Calculator_3-way'!B254="","",'True_Odds_Calculator_3-way'!B254)</f>
        <v>6.5</v>
      </c>
      <c r="C253" s="4">
        <f>IF('True_Odds_Calculator_3-way'!C254="","",'True_Odds_Calculator_3-way'!C254)</f>
        <v>16.63</v>
      </c>
      <c r="D253" s="9">
        <f t="shared" si="52"/>
        <v>0.80421925212530043</v>
      </c>
      <c r="E253" s="9">
        <f t="shared" si="53"/>
        <v>0.14112234310887042</v>
      </c>
      <c r="F253" s="9">
        <f t="shared" si="54"/>
        <v>5.4658404765828825E-2</v>
      </c>
      <c r="G253" s="9">
        <f t="shared" si="55"/>
        <v>1.106554572012274</v>
      </c>
      <c r="H253" s="9">
        <f t="shared" si="56"/>
        <v>1.2434420058427005</v>
      </c>
      <c r="I253" s="9">
        <f t="shared" si="57"/>
        <v>7.0860501460675058</v>
      </c>
      <c r="J253" s="9">
        <f t="shared" si="58"/>
        <v>18.29544796055184</v>
      </c>
      <c r="K253" s="11">
        <f t="shared" si="59"/>
        <v>0.81967213114754101</v>
      </c>
      <c r="L253" s="11">
        <f t="shared" si="60"/>
        <v>0.15384615384615385</v>
      </c>
      <c r="M253" s="11">
        <f t="shared" si="61"/>
        <v>6.0132291040288638E-2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-0.1434098269661096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0.16189462972385404</v>
      </c>
      <c r="Q253" s="11">
        <f>2*'OddsRatio_working_3-way'!K253*'OddsRatio_working_3-way'!L253*'OddsRatio_working_3-way'!M253</f>
        <v>1.5165773276239254E-2</v>
      </c>
      <c r="R253" s="11">
        <f t="shared" si="62"/>
        <v>0</v>
      </c>
      <c r="S253" s="11">
        <f t="shared" si="63"/>
        <v>-1.1288949519624814</v>
      </c>
      <c r="T253" s="11">
        <f t="shared" si="64"/>
        <v>-0.10575128355620433</v>
      </c>
      <c r="U253" s="11">
        <f>'OddsRatio_working_3-way'!S253-'OddsRatio_working_3-way'!R253^2/3</f>
        <v>-1.1288949519624814</v>
      </c>
      <c r="V253" s="11">
        <f>'OddsRatio_working_3-way'!S253*'OddsRatio_working_3-way'!R253/3-2*'OddsRatio_working_3-way'!R253^3/27-'OddsRatio_working_3-way'!T253</f>
        <v>0.10575128355620433</v>
      </c>
      <c r="W253" s="11">
        <f>'OddsRatio_working_3-way'!V253^2+4*'OddsRatio_working_3-way'!U253^3/27</f>
        <v>-0.20195267058442545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0.23083327563319928</v>
      </c>
      <c r="Y253" s="11">
        <f>IF('OddsRatio_working_3-way'!W253&gt;=0,IF('OddsRatio_working_3-way'!V253+SQRT('OddsRatio_working_3-way'!W253)&gt;0,0,PI()),ACOS('OddsRatio_working_3-way'!V253/(2*'OddsRatio_working_3-way'!X253)))</f>
        <v>1.3396801045592173</v>
      </c>
      <c r="Z253" s="11">
        <f>'OddsRatio_working_3-way'!X253^(1/3)*COS('OddsRatio_working_3-way'!Y253/3)</f>
        <v>0.55327728600613701</v>
      </c>
      <c r="AA253" s="11">
        <f>'OddsRatio_working_3-way'!X253^(1/3)*COS(('OddsRatio_working_3-way'!Y253+2*PI())/3)</f>
        <v>-0.50606602058229888</v>
      </c>
      <c r="AB253" s="11">
        <f>'OddsRatio_working_3-way'!X253^(1/3)*COS(('OddsRatio_working_3-way'!Y253+4*PI())/3)</f>
        <v>-4.7211265423837988E-2</v>
      </c>
      <c r="AC253" s="11">
        <f>'OddsRatio_working_3-way'!X253^(1/3)*SIN('OddsRatio_working_3-way'!Y253/3)</f>
        <v>0.26491991640967716</v>
      </c>
      <c r="AD253" s="11">
        <f>'OddsRatio_working_3-way'!X253^(1/3)*SIN(('OddsRatio_working_3-way'!Y253+2*PI())/3)</f>
        <v>0.34669222681338457</v>
      </c>
      <c r="AE253" s="11">
        <f>'OddsRatio_working_3-way'!X253^(1/3)*SIN(('OddsRatio_working_3-way'!Y253+4*PI())/3)</f>
        <v>-0.61161214322306168</v>
      </c>
      <c r="AF253" s="11">
        <f>-'OddsRatio_working_3-way'!U253/(3*'OddsRatio_working_3-way'!X253^(1/3))*COS(('OddsRatio_working_3-way'!Y253)/3)</f>
        <v>0.55327728600613713</v>
      </c>
      <c r="AG253" s="11">
        <f>-'OddsRatio_working_3-way'!U253/(3*'OddsRatio_working_3-way'!X253^(1/3))*COS(('OddsRatio_working_3-way'!Y253+2*PI())/3)</f>
        <v>-0.50606602058229899</v>
      </c>
      <c r="AH253" s="11">
        <f>-'OddsRatio_working_3-way'!U253/(3*'OddsRatio_working_3-way'!X253^(1/3))*COS(('OddsRatio_working_3-way'!Y253+4*PI())/3)</f>
        <v>-4.7211265423837995E-2</v>
      </c>
      <c r="AI253" s="11">
        <f>'OddsRatio_working_3-way'!U253/(3*'OddsRatio_working_3-way'!X253^(1/3))*SIN(('OddsRatio_working_3-way'!Y253)/3)</f>
        <v>-0.26491991640967721</v>
      </c>
      <c r="AJ253" s="11">
        <f>'OddsRatio_working_3-way'!U253/(3*'OddsRatio_working_3-way'!X253^(1/3))*SIN(('OddsRatio_working_3-way'!Y253+2*PI())/3)</f>
        <v>-0.34669222681338463</v>
      </c>
      <c r="AK253" s="11">
        <f>'OddsRatio_working_3-way'!U253/(3*'OddsRatio_working_3-way'!X253^(1/3))*SIN(('OddsRatio_working_3-way'!Y253+4*PI())/3)</f>
        <v>0.61161214322306179</v>
      </c>
      <c r="AL253" s="11">
        <f>'OddsRatio_working_3-way'!Z253+'OddsRatio_working_3-way'!AF253</f>
        <v>1.106554572012274</v>
      </c>
      <c r="AM253" s="11">
        <f>'OddsRatio_working_3-way'!AA253+'OddsRatio_working_3-way'!AG253</f>
        <v>-1.0121320411645978</v>
      </c>
      <c r="AN253" s="11">
        <f>'OddsRatio_working_3-way'!AB253+'OddsRatio_working_3-way'!AH253</f>
        <v>-9.4422530847675989E-2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1.106554572012274</v>
      </c>
      <c r="AS253" s="11">
        <f>IF(('OddsRatio_working_3-way'!X253=0),IF(Q253&gt;0,-Q253^(1/3),(-Q253)^(1/3)),'OddsRatio_working_3-way'!AM253-'OddsRatio_working_3-way'!R253/3)</f>
        <v>-1.0121320411645978</v>
      </c>
      <c r="AT253" s="11">
        <f>IF(('OddsRatio_working_3-way'!X253=0),IF(Q253&gt;0,-Q253^(1/3),(-Q253)^(1/3)),'OddsRatio_working_3-way'!AN253-'OddsRatio_working_3-way'!R253/3)</f>
        <v>-9.4422530847675989E-2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1.53</v>
      </c>
      <c r="B254" s="4">
        <f>IF('True_Odds_Calculator_3-way'!B255="","",'True_Odds_Calculator_3-way'!B255)</f>
        <v>4.5599999999999996</v>
      </c>
      <c r="C254" s="4">
        <f>IF('True_Odds_Calculator_3-way'!C255="","",'True_Odds_Calculator_3-way'!C255)</f>
        <v>6.51</v>
      </c>
      <c r="D254" s="9">
        <f t="shared" si="52"/>
        <v>0.64207090670080746</v>
      </c>
      <c r="E254" s="9">
        <f t="shared" si="53"/>
        <v>0.21077254819044991</v>
      </c>
      <c r="F254" s="9">
        <f t="shared" si="54"/>
        <v>0.1471565451087429</v>
      </c>
      <c r="G254" s="9">
        <f t="shared" si="55"/>
        <v>1.051812042622208</v>
      </c>
      <c r="H254" s="9">
        <f t="shared" si="56"/>
        <v>1.5574603825897699</v>
      </c>
      <c r="I254" s="9">
        <f t="shared" si="57"/>
        <v>4.7444508717350597</v>
      </c>
      <c r="J254" s="9">
        <f t="shared" si="58"/>
        <v>6.7954843548483641</v>
      </c>
      <c r="K254" s="11">
        <f t="shared" si="59"/>
        <v>0.65359477124183007</v>
      </c>
      <c r="L254" s="11">
        <f t="shared" si="60"/>
        <v>0.2192982456140351</v>
      </c>
      <c r="M254" s="11">
        <f t="shared" si="61"/>
        <v>0.15360983102918588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-0.22889705464025512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0.21136543657266715</v>
      </c>
      <c r="Q254" s="11">
        <f>2*'OddsRatio_working_3-way'!K254*'OddsRatio_working_3-way'!L254*'OddsRatio_working_3-way'!M254</f>
        <v>4.4034465952639004E-2</v>
      </c>
      <c r="R254" s="11">
        <f t="shared" si="62"/>
        <v>0</v>
      </c>
      <c r="S254" s="11">
        <f t="shared" si="63"/>
        <v>-0.92340828458827728</v>
      </c>
      <c r="T254" s="11">
        <f t="shared" si="64"/>
        <v>-0.19237672595589117</v>
      </c>
      <c r="U254" s="11">
        <f>'OddsRatio_working_3-way'!S254-'OddsRatio_working_3-way'!R254^2/3</f>
        <v>-0.92340828458827728</v>
      </c>
      <c r="V254" s="11">
        <f>'OddsRatio_working_3-way'!S254*'OddsRatio_working_3-way'!R254/3-2*'OddsRatio_working_3-way'!R254^3/27-'OddsRatio_working_3-way'!T254</f>
        <v>0.19237672595589117</v>
      </c>
      <c r="W254" s="11">
        <f>'OddsRatio_working_3-way'!V254^2+4*'OddsRatio_working_3-way'!U254^3/27</f>
        <v>-7.9639257102069372E-2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0.17076889484884053</v>
      </c>
      <c r="Y254" s="11">
        <f>IF('OddsRatio_working_3-way'!W254&gt;=0,IF('OddsRatio_working_3-way'!V254+SQRT('OddsRatio_working_3-way'!W254)&gt;0,0,PI()),ACOS('OddsRatio_working_3-way'!V254/(2*'OddsRatio_working_3-way'!X254)))</f>
        <v>0.97246279236241751</v>
      </c>
      <c r="Z254" s="11">
        <f>'OddsRatio_working_3-way'!X254^(1/3)*COS('OddsRatio_working_3-way'!Y254/3)</f>
        <v>0.52590602131110409</v>
      </c>
      <c r="AA254" s="11">
        <f>'OddsRatio_working_3-way'!X254^(1/3)*COS(('OddsRatio_working_3-way'!Y254+2*PI())/3)</f>
        <v>-0.41598638514821867</v>
      </c>
      <c r="AB254" s="11">
        <f>'OddsRatio_working_3-way'!X254^(1/3)*COS(('OddsRatio_working_3-way'!Y254+4*PI())/3)</f>
        <v>-0.10991963616288557</v>
      </c>
      <c r="AC254" s="11">
        <f>'OddsRatio_working_3-way'!X254^(1/3)*SIN('OddsRatio_working_3-way'!Y254/3)</f>
        <v>0.17670771991667572</v>
      </c>
      <c r="AD254" s="11">
        <f>'OddsRatio_working_3-way'!X254^(1/3)*SIN(('OddsRatio_working_3-way'!Y254+2*PI())/3)</f>
        <v>0.36709411450027868</v>
      </c>
      <c r="AE254" s="11">
        <f>'OddsRatio_working_3-way'!X254^(1/3)*SIN(('OddsRatio_working_3-way'!Y254+4*PI())/3)</f>
        <v>-0.5438018344169544</v>
      </c>
      <c r="AF254" s="11">
        <f>-'OddsRatio_working_3-way'!U254/(3*'OddsRatio_working_3-way'!X254^(1/3))*COS(('OddsRatio_working_3-way'!Y254)/3)</f>
        <v>0.52590602131110398</v>
      </c>
      <c r="AG254" s="11">
        <f>-'OddsRatio_working_3-way'!U254/(3*'OddsRatio_working_3-way'!X254^(1/3))*COS(('OddsRatio_working_3-way'!Y254+2*PI())/3)</f>
        <v>-0.41598638514821856</v>
      </c>
      <c r="AH254" s="11">
        <f>-'OddsRatio_working_3-way'!U254/(3*'OddsRatio_working_3-way'!X254^(1/3))*COS(('OddsRatio_working_3-way'!Y254+4*PI())/3)</f>
        <v>-0.10991963616288555</v>
      </c>
      <c r="AI254" s="11">
        <f>'OddsRatio_working_3-way'!U254/(3*'OddsRatio_working_3-way'!X254^(1/3))*SIN(('OddsRatio_working_3-way'!Y254)/3)</f>
        <v>-0.17670771991667569</v>
      </c>
      <c r="AJ254" s="11">
        <f>'OddsRatio_working_3-way'!U254/(3*'OddsRatio_working_3-way'!X254^(1/3))*SIN(('OddsRatio_working_3-way'!Y254+2*PI())/3)</f>
        <v>-0.36709411450027862</v>
      </c>
      <c r="AK254" s="11">
        <f>'OddsRatio_working_3-way'!U254/(3*'OddsRatio_working_3-way'!X254^(1/3))*SIN(('OddsRatio_working_3-way'!Y254+4*PI())/3)</f>
        <v>0.54380183441695429</v>
      </c>
      <c r="AL254" s="11">
        <f>'OddsRatio_working_3-way'!Z254+'OddsRatio_working_3-way'!AF254</f>
        <v>1.051812042622208</v>
      </c>
      <c r="AM254" s="11">
        <f>'OddsRatio_working_3-way'!AA254+'OddsRatio_working_3-way'!AG254</f>
        <v>-0.83197277029643724</v>
      </c>
      <c r="AN254" s="11">
        <f>'OddsRatio_working_3-way'!AB254+'OddsRatio_working_3-way'!AH254</f>
        <v>-0.21983927232577111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1.051812042622208</v>
      </c>
      <c r="AS254" s="11">
        <f>IF(('OddsRatio_working_3-way'!X254=0),IF(Q254&gt;0,-Q254^(1/3),(-Q254)^(1/3)),'OddsRatio_working_3-way'!AM254-'OddsRatio_working_3-way'!R254/3)</f>
        <v>-0.83197277029643724</v>
      </c>
      <c r="AT254" s="11">
        <f>IF(('OddsRatio_working_3-way'!X254=0),IF(Q254&gt;0,-Q254^(1/3),(-Q254)^(1/3)),'OddsRatio_working_3-way'!AN254-'OddsRatio_working_3-way'!R254/3)</f>
        <v>-0.21983927232577111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6.24</v>
      </c>
      <c r="B255" s="4">
        <f>IF('True_Odds_Calculator_3-way'!B256="","",'True_Odds_Calculator_3-way'!B256)</f>
        <v>4.12</v>
      </c>
      <c r="C255" s="4">
        <f>IF('True_Odds_Calculator_3-way'!C256="","",'True_Odds_Calculator_3-way'!C256)</f>
        <v>1.61</v>
      </c>
      <c r="D255" s="9">
        <f t="shared" si="52"/>
        <v>0.15445765894023269</v>
      </c>
      <c r="E255" s="9">
        <f t="shared" si="53"/>
        <v>0.23477006982473372</v>
      </c>
      <c r="F255" s="9">
        <f t="shared" si="54"/>
        <v>0.61077227123503364</v>
      </c>
      <c r="G255" s="9">
        <f t="shared" si="55"/>
        <v>1.044707289325276</v>
      </c>
      <c r="H255" s="9">
        <f t="shared" si="56"/>
        <v>6.4742661960644465</v>
      </c>
      <c r="I255" s="9">
        <f t="shared" si="57"/>
        <v>4.2594867426948602</v>
      </c>
      <c r="J255" s="9">
        <f t="shared" si="58"/>
        <v>1.6372714464884182</v>
      </c>
      <c r="K255" s="11">
        <f t="shared" si="59"/>
        <v>0.16025641025641024</v>
      </c>
      <c r="L255" s="11">
        <f t="shared" si="60"/>
        <v>0.24271844660194175</v>
      </c>
      <c r="M255" s="11">
        <f t="shared" si="61"/>
        <v>0.6211180124223602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-0.24093951637218836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0.21671289875173372</v>
      </c>
      <c r="Q255" s="11">
        <f>2*'OddsRatio_working_3-way'!K255*'OddsRatio_working_3-way'!L255*'OddsRatio_working_3-way'!M255</f>
        <v>4.8319486901166928E-2</v>
      </c>
      <c r="R255" s="11">
        <f t="shared" si="62"/>
        <v>0</v>
      </c>
      <c r="S255" s="11">
        <f t="shared" si="63"/>
        <v>-0.8994493805531224</v>
      </c>
      <c r="T255" s="11">
        <f t="shared" si="64"/>
        <v>-0.20054612721362813</v>
      </c>
      <c r="U255" s="11">
        <f>'OddsRatio_working_3-way'!S255-'OddsRatio_working_3-way'!R255^2/3</f>
        <v>-0.8994493805531224</v>
      </c>
      <c r="V255" s="11">
        <f>'OddsRatio_working_3-way'!S255*'OddsRatio_working_3-way'!R255/3-2*'OddsRatio_working_3-way'!R255^3/27-'OddsRatio_working_3-way'!T255</f>
        <v>0.20054612721362813</v>
      </c>
      <c r="W255" s="11">
        <f>'OddsRatio_working_3-way'!V255^2+4*'OddsRatio_working_3-way'!U255^3/27</f>
        <v>-6.7583149106717935E-2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0.16416599697189324</v>
      </c>
      <c r="Y255" s="11">
        <f>IF('OddsRatio_working_3-way'!W255&gt;=0,IF('OddsRatio_working_3-way'!V255+SQRT('OddsRatio_working_3-way'!W255)&gt;0,0,PI()),ACOS('OddsRatio_working_3-way'!V255/(2*'OddsRatio_working_3-way'!X255)))</f>
        <v>0.91372211748844279</v>
      </c>
      <c r="Z255" s="11">
        <f>'OddsRatio_working_3-way'!X255^(1/3)*COS('OddsRatio_working_3-way'!Y255/3)</f>
        <v>0.52235364466263801</v>
      </c>
      <c r="AA255" s="11">
        <f>'OddsRatio_working_3-way'!X255^(1/3)*COS(('OddsRatio_working_3-way'!Y255+2*PI())/3)</f>
        <v>-0.40338212310813421</v>
      </c>
      <c r="AB255" s="11">
        <f>'OddsRatio_working_3-way'!X255^(1/3)*COS(('OddsRatio_working_3-way'!Y255+4*PI())/3)</f>
        <v>-0.11897152155450409</v>
      </c>
      <c r="AC255" s="11">
        <f>'OddsRatio_working_3-way'!X255^(1/3)*SIN('OddsRatio_working_3-way'!Y255/3)</f>
        <v>0.16420453736737198</v>
      </c>
      <c r="AD255" s="11">
        <f>'OddsRatio_working_3-way'!X255^(1/3)*SIN(('OddsRatio_working_3-way'!Y255+2*PI())/3)</f>
        <v>0.37026925735354821</v>
      </c>
      <c r="AE255" s="11">
        <f>'OddsRatio_working_3-way'!X255^(1/3)*SIN(('OddsRatio_working_3-way'!Y255+4*PI())/3)</f>
        <v>-0.53447379472092016</v>
      </c>
      <c r="AF255" s="11">
        <f>-'OddsRatio_working_3-way'!U255/(3*'OddsRatio_working_3-way'!X255^(1/3))*COS(('OddsRatio_working_3-way'!Y255)/3)</f>
        <v>0.52235364466263801</v>
      </c>
      <c r="AG255" s="11">
        <f>-'OddsRatio_working_3-way'!U255/(3*'OddsRatio_working_3-way'!X255^(1/3))*COS(('OddsRatio_working_3-way'!Y255+2*PI())/3)</f>
        <v>-0.40338212310813421</v>
      </c>
      <c r="AH255" s="11">
        <f>-'OddsRatio_working_3-way'!U255/(3*'OddsRatio_working_3-way'!X255^(1/3))*COS(('OddsRatio_working_3-way'!Y255+4*PI())/3)</f>
        <v>-0.11897152155450409</v>
      </c>
      <c r="AI255" s="11">
        <f>'OddsRatio_working_3-way'!U255/(3*'OddsRatio_working_3-way'!X255^(1/3))*SIN(('OddsRatio_working_3-way'!Y255)/3)</f>
        <v>-0.16420453736737198</v>
      </c>
      <c r="AJ255" s="11">
        <f>'OddsRatio_working_3-way'!U255/(3*'OddsRatio_working_3-way'!X255^(1/3))*SIN(('OddsRatio_working_3-way'!Y255+2*PI())/3)</f>
        <v>-0.37026925735354821</v>
      </c>
      <c r="AK255" s="11">
        <f>'OddsRatio_working_3-way'!U255/(3*'OddsRatio_working_3-way'!X255^(1/3))*SIN(('OddsRatio_working_3-way'!Y255+4*PI())/3)</f>
        <v>0.53447379472092016</v>
      </c>
      <c r="AL255" s="11">
        <f>'OddsRatio_working_3-way'!Z255+'OddsRatio_working_3-way'!AF255</f>
        <v>1.044707289325276</v>
      </c>
      <c r="AM255" s="11">
        <f>'OddsRatio_working_3-way'!AA255+'OddsRatio_working_3-way'!AG255</f>
        <v>-0.80676424621626841</v>
      </c>
      <c r="AN255" s="11">
        <f>'OddsRatio_working_3-way'!AB255+'OddsRatio_working_3-way'!AH255</f>
        <v>-0.23794304310900818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1.044707289325276</v>
      </c>
      <c r="AS255" s="11">
        <f>IF(('OddsRatio_working_3-way'!X255=0),IF(Q255&gt;0,-Q255^(1/3),(-Q255)^(1/3)),'OddsRatio_working_3-way'!AM255-'OddsRatio_working_3-way'!R255/3)</f>
        <v>-0.80676424621626841</v>
      </c>
      <c r="AT255" s="11">
        <f>IF(('OddsRatio_working_3-way'!X255=0),IF(Q255&gt;0,-Q255^(1/3),(-Q255)^(1/3)),'OddsRatio_working_3-way'!AN255-'OddsRatio_working_3-way'!R255/3)</f>
        <v>-0.23794304310900818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3.18</v>
      </c>
      <c r="B256" s="4">
        <f>IF('True_Odds_Calculator_3-way'!B257="","",'True_Odds_Calculator_3-way'!B257)</f>
        <v>3.66</v>
      </c>
      <c r="C256" s="4">
        <f>IF('True_Odds_Calculator_3-way'!C257="","",'True_Odds_Calculator_3-way'!C257)</f>
        <v>2.2999999999999998</v>
      </c>
      <c r="D256" s="9">
        <f t="shared" si="52"/>
        <v>0.30713229903541861</v>
      </c>
      <c r="E256" s="9">
        <f t="shared" si="53"/>
        <v>0.26647881680010471</v>
      </c>
      <c r="F256" s="9">
        <f t="shared" si="54"/>
        <v>0.42638888416447684</v>
      </c>
      <c r="G256" s="9">
        <f t="shared" si="55"/>
        <v>1.0348283838076653</v>
      </c>
      <c r="H256" s="9">
        <f t="shared" si="56"/>
        <v>3.2559258767007102</v>
      </c>
      <c r="I256" s="9">
        <f t="shared" si="57"/>
        <v>3.7526435009283898</v>
      </c>
      <c r="J256" s="9">
        <f t="shared" si="58"/>
        <v>2.3452768989499648</v>
      </c>
      <c r="K256" s="11">
        <f t="shared" si="59"/>
        <v>0.31446540880503143</v>
      </c>
      <c r="L256" s="11">
        <f t="shared" si="60"/>
        <v>0.27322404371584696</v>
      </c>
      <c r="M256" s="11">
        <f t="shared" si="61"/>
        <v>0.43478260869565222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-0.28160829369828966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0.22936773699963087</v>
      </c>
      <c r="Q256" s="11">
        <f>2*'OddsRatio_working_3-way'!K256*'OddsRatio_working_3-way'!L256*'OddsRatio_working_3-way'!M256</f>
        <v>7.4712617915189225E-2</v>
      </c>
      <c r="R256" s="11">
        <f t="shared" si="62"/>
        <v>0</v>
      </c>
      <c r="S256" s="11">
        <f t="shared" si="63"/>
        <v>-0.81449212303871832</v>
      </c>
      <c r="T256" s="11">
        <f t="shared" si="64"/>
        <v>-0.26530688046863793</v>
      </c>
      <c r="U256" s="11">
        <f>'OddsRatio_working_3-way'!S256-'OddsRatio_working_3-way'!R256^2/3</f>
        <v>-0.81449212303871832</v>
      </c>
      <c r="V256" s="11">
        <f>'OddsRatio_working_3-way'!S256*'OddsRatio_working_3-way'!R256/3-2*'OddsRatio_working_3-way'!R256^3/27-'OddsRatio_working_3-way'!T256</f>
        <v>0.26530688046863793</v>
      </c>
      <c r="W256" s="11">
        <f>'OddsRatio_working_3-way'!V256^2+4*'OddsRatio_working_3-way'!U256^3/27</f>
        <v>-9.6614401843036768E-3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0.14146481983898312</v>
      </c>
      <c r="Y256" s="11">
        <f>IF('OddsRatio_working_3-way'!W256&gt;=0,IF('OddsRatio_working_3-way'!V256+SQRT('OddsRatio_working_3-way'!W256)&gt;0,0,PI()),ACOS('OddsRatio_working_3-way'!V256/(2*'OddsRatio_working_3-way'!X256)))</f>
        <v>0.35480779492720149</v>
      </c>
      <c r="Z256" s="11">
        <f>'OddsRatio_working_3-way'!X256^(1/3)*COS('OddsRatio_working_3-way'!Y256/3)</f>
        <v>0.51741419190383264</v>
      </c>
      <c r="AA256" s="11">
        <f>'OddsRatio_working_3-way'!X256^(1/3)*COS(('OddsRatio_working_3-way'!Y256+2*PI())/3)</f>
        <v>-0.31195130945965333</v>
      </c>
      <c r="AB256" s="11">
        <f>'OddsRatio_working_3-way'!X256^(1/3)*COS(('OddsRatio_working_3-way'!Y256+4*PI())/3)</f>
        <v>-0.20546288244417962</v>
      </c>
      <c r="AC256" s="11">
        <f>'OddsRatio_working_3-way'!X256^(1/3)*SIN('OddsRatio_working_3-way'!Y256/3)</f>
        <v>6.1481122002963795E-2</v>
      </c>
      <c r="AD256" s="11">
        <f>'OddsRatio_working_3-way'!X256^(1/3)*SIN(('OddsRatio_working_3-way'!Y256+2*PI())/3)</f>
        <v>0.41735327346583384</v>
      </c>
      <c r="AE256" s="11">
        <f>'OddsRatio_working_3-way'!X256^(1/3)*SIN(('OddsRatio_working_3-way'!Y256+4*PI())/3)</f>
        <v>-0.47883439546879741</v>
      </c>
      <c r="AF256" s="11">
        <f>-'OddsRatio_working_3-way'!U256/(3*'OddsRatio_working_3-way'!X256^(1/3))*COS(('OddsRatio_working_3-way'!Y256)/3)</f>
        <v>0.51741419190383253</v>
      </c>
      <c r="AG256" s="11">
        <f>-'OddsRatio_working_3-way'!U256/(3*'OddsRatio_working_3-way'!X256^(1/3))*COS(('OddsRatio_working_3-way'!Y256+2*PI())/3)</f>
        <v>-0.31195130945965327</v>
      </c>
      <c r="AH256" s="11">
        <f>-'OddsRatio_working_3-way'!U256/(3*'OddsRatio_working_3-way'!X256^(1/3))*COS(('OddsRatio_working_3-way'!Y256+4*PI())/3)</f>
        <v>-0.2054628824441796</v>
      </c>
      <c r="AI256" s="11">
        <f>'OddsRatio_working_3-way'!U256/(3*'OddsRatio_working_3-way'!X256^(1/3))*SIN(('OddsRatio_working_3-way'!Y256)/3)</f>
        <v>-6.1481122002963781E-2</v>
      </c>
      <c r="AJ256" s="11">
        <f>'OddsRatio_working_3-way'!U256/(3*'OddsRatio_working_3-way'!X256^(1/3))*SIN(('OddsRatio_working_3-way'!Y256+2*PI())/3)</f>
        <v>-0.41735327346583373</v>
      </c>
      <c r="AK256" s="11">
        <f>'OddsRatio_working_3-way'!U256/(3*'OddsRatio_working_3-way'!X256^(1/3))*SIN(('OddsRatio_working_3-way'!Y256+4*PI())/3)</f>
        <v>0.4788343954687973</v>
      </c>
      <c r="AL256" s="11">
        <f>'OddsRatio_working_3-way'!Z256+'OddsRatio_working_3-way'!AF256</f>
        <v>1.0348283838076653</v>
      </c>
      <c r="AM256" s="11">
        <f>'OddsRatio_working_3-way'!AA256+'OddsRatio_working_3-way'!AG256</f>
        <v>-0.62390261891930665</v>
      </c>
      <c r="AN256" s="11">
        <f>'OddsRatio_working_3-way'!AB256+'OddsRatio_working_3-way'!AH256</f>
        <v>-0.41092576488835919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1.0348283838076653</v>
      </c>
      <c r="AS256" s="11">
        <f>IF(('OddsRatio_working_3-way'!X256=0),IF(Q256&gt;0,-Q256^(1/3),(-Q256)^(1/3)),'OddsRatio_working_3-way'!AM256-'OddsRatio_working_3-way'!R256/3)</f>
        <v>-0.62390261891930665</v>
      </c>
      <c r="AT256" s="11">
        <f>IF(('OddsRatio_working_3-way'!X256=0),IF(Q256&gt;0,-Q256^(1/3),(-Q256)^(1/3)),'OddsRatio_working_3-way'!AN256-'OddsRatio_working_3-way'!R256/3)</f>
        <v>-0.41092576488835919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4.5999999999999996</v>
      </c>
      <c r="B257" s="4">
        <f>IF('True_Odds_Calculator_3-way'!B258="","",'True_Odds_Calculator_3-way'!B258)</f>
        <v>3.57</v>
      </c>
      <c r="C257" s="4">
        <f>IF('True_Odds_Calculator_3-way'!C258="","",'True_Odds_Calculator_3-way'!C258)</f>
        <v>1.88</v>
      </c>
      <c r="D257" s="9">
        <f t="shared" si="52"/>
        <v>0.20938460544900947</v>
      </c>
      <c r="E257" s="9">
        <f t="shared" si="53"/>
        <v>0.27059401261879812</v>
      </c>
      <c r="F257" s="9">
        <f t="shared" si="54"/>
        <v>0.52002138193219249</v>
      </c>
      <c r="G257" s="9">
        <f t="shared" si="55"/>
        <v>1.0488611944718982</v>
      </c>
      <c r="H257" s="9">
        <f t="shared" si="56"/>
        <v>4.7759003000988329</v>
      </c>
      <c r="I257" s="9">
        <f t="shared" si="57"/>
        <v>3.6955732697927779</v>
      </c>
      <c r="J257" s="9">
        <f t="shared" si="58"/>
        <v>1.9229978511352706</v>
      </c>
      <c r="K257" s="11">
        <f t="shared" si="59"/>
        <v>0.21739130434782611</v>
      </c>
      <c r="L257" s="11">
        <f t="shared" si="60"/>
        <v>0.28011204481792717</v>
      </c>
      <c r="M257" s="11">
        <f t="shared" si="61"/>
        <v>0.53191489361702127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-0.26371473658843758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0.22835221044939713</v>
      </c>
      <c r="Q257" s="11">
        <f>2*'OddsRatio_working_3-way'!K257*'OddsRatio_working_3-way'!L257*'OddsRatio_working_3-way'!M257</f>
        <v>6.4780768921814794E-2</v>
      </c>
      <c r="R257" s="11">
        <f t="shared" si="62"/>
        <v>0</v>
      </c>
      <c r="S257" s="11">
        <f t="shared" si="63"/>
        <v>-0.86590614314349656</v>
      </c>
      <c r="T257" s="11">
        <f t="shared" si="64"/>
        <v>-0.24564713280666572</v>
      </c>
      <c r="U257" s="11">
        <f>'OddsRatio_working_3-way'!S257-'OddsRatio_working_3-way'!R257^2/3</f>
        <v>-0.86590614314349656</v>
      </c>
      <c r="V257" s="11">
        <f>'OddsRatio_working_3-way'!S257*'OddsRatio_working_3-way'!R257/3-2*'OddsRatio_working_3-way'!R257^3/27-'OddsRatio_working_3-way'!T257</f>
        <v>0.24564713280666572</v>
      </c>
      <c r="W257" s="11">
        <f>'OddsRatio_working_3-way'!V257^2+4*'OddsRatio_working_3-way'!U257^3/27</f>
        <v>-3.5842782936043892E-2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0.15506877247868087</v>
      </c>
      <c r="Y257" s="11">
        <f>IF('OddsRatio_working_3-way'!W257&gt;=0,IF('OddsRatio_working_3-way'!V257+SQRT('OddsRatio_working_3-way'!W257)&gt;0,0,PI()),ACOS('OddsRatio_working_3-way'!V257/(2*'OddsRatio_working_3-way'!X257)))</f>
        <v>0.65662225296448773</v>
      </c>
      <c r="Z257" s="11">
        <f>'OddsRatio_working_3-way'!X257^(1/3)*COS('OddsRatio_working_3-way'!Y257/3)</f>
        <v>0.52443059723594909</v>
      </c>
      <c r="AA257" s="11">
        <f>'OddsRatio_working_3-way'!X257^(1/3)*COS(('OddsRatio_working_3-way'!Y257+2*PI())/3)</f>
        <v>-0.36323978722313166</v>
      </c>
      <c r="AB257" s="11">
        <f>'OddsRatio_working_3-way'!X257^(1/3)*COS(('OddsRatio_working_3-way'!Y257+4*PI())/3)</f>
        <v>-0.16119081001281749</v>
      </c>
      <c r="AC257" s="11">
        <f>'OddsRatio_working_3-way'!X257^(1/3)*SIN('OddsRatio_working_3-way'!Y257/3)</f>
        <v>0.11665303138186359</v>
      </c>
      <c r="AD257" s="11">
        <f>'OddsRatio_working_3-way'!X257^(1/3)*SIN(('OddsRatio_working_3-way'!Y257+2*PI())/3)</f>
        <v>0.39584370403724534</v>
      </c>
      <c r="AE257" s="11">
        <f>'OddsRatio_working_3-way'!X257^(1/3)*SIN(('OddsRatio_working_3-way'!Y257+4*PI())/3)</f>
        <v>-0.51249673541910878</v>
      </c>
      <c r="AF257" s="11">
        <f>-'OddsRatio_working_3-way'!U257/(3*'OddsRatio_working_3-way'!X257^(1/3))*COS(('OddsRatio_working_3-way'!Y257)/3)</f>
        <v>0.52443059723594898</v>
      </c>
      <c r="AG257" s="11">
        <f>-'OddsRatio_working_3-way'!U257/(3*'OddsRatio_working_3-way'!X257^(1/3))*COS(('OddsRatio_working_3-way'!Y257+2*PI())/3)</f>
        <v>-0.3632397872231316</v>
      </c>
      <c r="AH257" s="11">
        <f>-'OddsRatio_working_3-way'!U257/(3*'OddsRatio_working_3-way'!X257^(1/3))*COS(('OddsRatio_working_3-way'!Y257+4*PI())/3)</f>
        <v>-0.16119081001281746</v>
      </c>
      <c r="AI257" s="11">
        <f>'OddsRatio_working_3-way'!U257/(3*'OddsRatio_working_3-way'!X257^(1/3))*SIN(('OddsRatio_working_3-way'!Y257)/3)</f>
        <v>-0.11665303138186356</v>
      </c>
      <c r="AJ257" s="11">
        <f>'OddsRatio_working_3-way'!U257/(3*'OddsRatio_working_3-way'!X257^(1/3))*SIN(('OddsRatio_working_3-way'!Y257+2*PI())/3)</f>
        <v>-0.39584370403724523</v>
      </c>
      <c r="AK257" s="11">
        <f>'OddsRatio_working_3-way'!U257/(3*'OddsRatio_working_3-way'!X257^(1/3))*SIN(('OddsRatio_working_3-way'!Y257+4*PI())/3)</f>
        <v>0.51249673541910867</v>
      </c>
      <c r="AL257" s="11">
        <f>'OddsRatio_working_3-way'!Z257+'OddsRatio_working_3-way'!AF257</f>
        <v>1.0488611944718982</v>
      </c>
      <c r="AM257" s="11">
        <f>'OddsRatio_working_3-way'!AA257+'OddsRatio_working_3-way'!AG257</f>
        <v>-0.72647957444626332</v>
      </c>
      <c r="AN257" s="11">
        <f>'OddsRatio_working_3-way'!AB257+'OddsRatio_working_3-way'!AH257</f>
        <v>-0.32238162002563497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1.0488611944718982</v>
      </c>
      <c r="AS257" s="11">
        <f>IF(('OddsRatio_working_3-way'!X257=0),IF(Q257&gt;0,-Q257^(1/3),(-Q257)^(1/3)),'OddsRatio_working_3-way'!AM257-'OddsRatio_working_3-way'!R257/3)</f>
        <v>-0.72647957444626332</v>
      </c>
      <c r="AT257" s="11">
        <f>IF(('OddsRatio_working_3-way'!X257=0),IF(Q257&gt;0,-Q257^(1/3),(-Q257)^(1/3)),'OddsRatio_working_3-way'!AN257-'OddsRatio_working_3-way'!R257/3)</f>
        <v>-0.32238162002563497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3.28</v>
      </c>
      <c r="B258" s="4">
        <f>IF('True_Odds_Calculator_3-way'!B259="","",'True_Odds_Calculator_3-way'!B259)</f>
        <v>3.24</v>
      </c>
      <c r="C258" s="4">
        <f>IF('True_Odds_Calculator_3-way'!C259="","",'True_Odds_Calculator_3-way'!C259)</f>
        <v>2.35</v>
      </c>
      <c r="D258" s="9">
        <f t="shared" si="52"/>
        <v>0.29255383758056586</v>
      </c>
      <c r="E258" s="9">
        <f t="shared" si="53"/>
        <v>0.29623045332435682</v>
      </c>
      <c r="F258" s="9">
        <f t="shared" si="54"/>
        <v>0.41121570909507721</v>
      </c>
      <c r="G258" s="9">
        <f t="shared" si="55"/>
        <v>1.0606027496886923</v>
      </c>
      <c r="H258" s="9">
        <f t="shared" si="56"/>
        <v>3.4181742692902186</v>
      </c>
      <c r="I258" s="9">
        <f t="shared" si="57"/>
        <v>3.3757501593026711</v>
      </c>
      <c r="J258" s="9">
        <f t="shared" si="58"/>
        <v>2.4318137120797347</v>
      </c>
      <c r="K258" s="11">
        <f t="shared" si="59"/>
        <v>0.3048780487804878</v>
      </c>
      <c r="L258" s="11">
        <f t="shared" si="60"/>
        <v>0.30864197530864196</v>
      </c>
      <c r="M258" s="11">
        <f t="shared" si="61"/>
        <v>0.42553191489361702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-0.27607680332122464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0.23504519915175515</v>
      </c>
      <c r="Q258" s="11">
        <f>2*'OddsRatio_working_3-way'!K258*'OddsRatio_working_3-way'!L258*'OddsRatio_working_3-way'!M258</f>
        <v>8.0083543152216385E-2</v>
      </c>
      <c r="R258" s="11">
        <f t="shared" si="62"/>
        <v>0</v>
      </c>
      <c r="S258" s="11">
        <f t="shared" si="63"/>
        <v>-0.85137612549893282</v>
      </c>
      <c r="T258" s="11">
        <f t="shared" si="64"/>
        <v>-0.29007704446300941</v>
      </c>
      <c r="U258" s="11">
        <f>'OddsRatio_working_3-way'!S258-'OddsRatio_working_3-way'!R258^2/3</f>
        <v>-0.85137612549893282</v>
      </c>
      <c r="V258" s="11">
        <f>'OddsRatio_working_3-way'!S258*'OddsRatio_working_3-way'!R258/3-2*'OddsRatio_working_3-way'!R258^3/27-'OddsRatio_working_3-way'!T258</f>
        <v>0.29007704446300941</v>
      </c>
      <c r="W258" s="11">
        <f>'OddsRatio_working_3-way'!V258^2+4*'OddsRatio_working_3-way'!U258^3/27</f>
        <v>-7.2793947370091983E-3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0.15118208099953839</v>
      </c>
      <c r="Y258" s="11">
        <f>IF('OddsRatio_working_3-way'!W258&gt;=0,IF('OddsRatio_working_3-way'!V258+SQRT('OddsRatio_working_3-way'!W258)&gt;0,0,PI()),ACOS('OddsRatio_working_3-way'!V258/(2*'OddsRatio_working_3-way'!X258)))</f>
        <v>0.28605966353405088</v>
      </c>
      <c r="Z258" s="11">
        <f>'OddsRatio_working_3-way'!X258^(1/3)*COS('OddsRatio_working_3-way'!Y258/3)</f>
        <v>0.53030137484434625</v>
      </c>
      <c r="AA258" s="11">
        <f>'OddsRatio_working_3-way'!X258^(1/3)*COS(('OddsRatio_working_3-way'!Y258+2*PI())/3)</f>
        <v>-0.30907528478379265</v>
      </c>
      <c r="AB258" s="11">
        <f>'OddsRatio_working_3-way'!X258^(1/3)*COS(('OddsRatio_working_3-way'!Y258+4*PI())/3)</f>
        <v>-0.22122609006055344</v>
      </c>
      <c r="AC258" s="11">
        <f>'OddsRatio_working_3-way'!X258^(1/3)*SIN('OddsRatio_working_3-way'!Y258/3)</f>
        <v>5.071975622155403E-2</v>
      </c>
      <c r="AD258" s="11">
        <f>'OddsRatio_working_3-way'!X258^(1/3)*SIN(('OddsRatio_working_3-way'!Y258+2*PI())/3)</f>
        <v>0.43389458416624094</v>
      </c>
      <c r="AE258" s="11">
        <f>'OddsRatio_working_3-way'!X258^(1/3)*SIN(('OddsRatio_working_3-way'!Y258+4*PI())/3)</f>
        <v>-0.48461434038779488</v>
      </c>
      <c r="AF258" s="11">
        <f>-'OddsRatio_working_3-way'!U258/(3*'OddsRatio_working_3-way'!X258^(1/3))*COS(('OddsRatio_working_3-way'!Y258)/3)</f>
        <v>0.53030137484434614</v>
      </c>
      <c r="AG258" s="11">
        <f>-'OddsRatio_working_3-way'!U258/(3*'OddsRatio_working_3-way'!X258^(1/3))*COS(('OddsRatio_working_3-way'!Y258+2*PI())/3)</f>
        <v>-0.30907528478379259</v>
      </c>
      <c r="AH258" s="11">
        <f>-'OddsRatio_working_3-way'!U258/(3*'OddsRatio_working_3-way'!X258^(1/3))*COS(('OddsRatio_working_3-way'!Y258+4*PI())/3)</f>
        <v>-0.22122609006055341</v>
      </c>
      <c r="AI258" s="11">
        <f>'OddsRatio_working_3-way'!U258/(3*'OddsRatio_working_3-way'!X258^(1/3))*SIN(('OddsRatio_working_3-way'!Y258)/3)</f>
        <v>-5.0719756221554016E-2</v>
      </c>
      <c r="AJ258" s="11">
        <f>'OddsRatio_working_3-way'!U258/(3*'OddsRatio_working_3-way'!X258^(1/3))*SIN(('OddsRatio_working_3-way'!Y258+2*PI())/3)</f>
        <v>-0.43389458416624083</v>
      </c>
      <c r="AK258" s="11">
        <f>'OddsRatio_working_3-way'!U258/(3*'OddsRatio_working_3-way'!X258^(1/3))*SIN(('OddsRatio_working_3-way'!Y258+4*PI())/3)</f>
        <v>0.48461434038779477</v>
      </c>
      <c r="AL258" s="11">
        <f>'OddsRatio_working_3-way'!Z258+'OddsRatio_working_3-way'!AF258</f>
        <v>1.0606027496886923</v>
      </c>
      <c r="AM258" s="11">
        <f>'OddsRatio_working_3-way'!AA258+'OddsRatio_working_3-way'!AG258</f>
        <v>-0.6181505695675853</v>
      </c>
      <c r="AN258" s="11">
        <f>'OddsRatio_working_3-way'!AB258+'OddsRatio_working_3-way'!AH258</f>
        <v>-0.44245218012110687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1.0606027496886923</v>
      </c>
      <c r="AS258" s="11">
        <f>IF(('OddsRatio_working_3-way'!X258=0),IF(Q258&gt;0,-Q258^(1/3),(-Q258)^(1/3)),'OddsRatio_working_3-way'!AM258-'OddsRatio_working_3-way'!R258/3)</f>
        <v>-0.6181505695675853</v>
      </c>
      <c r="AT258" s="11">
        <f>IF(('OddsRatio_working_3-way'!X258=0),IF(Q258&gt;0,-Q258^(1/3),(-Q258)^(1/3)),'OddsRatio_working_3-way'!AN258-'OddsRatio_working_3-way'!R258/3)</f>
        <v>-0.44245218012110687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1.46</v>
      </c>
      <c r="B259" s="4">
        <f>IF('True_Odds_Calculator_3-way'!B260="","",'True_Odds_Calculator_3-way'!B260)</f>
        <v>4.5999999999999996</v>
      </c>
      <c r="C259" s="4">
        <f>IF('True_Odds_Calculator_3-way'!C260="","",'True_Odds_Calculator_3-way'!C260)</f>
        <v>6.82</v>
      </c>
      <c r="D259" s="9">
        <f t="shared" si="52"/>
        <v>0.66368886132671123</v>
      </c>
      <c r="E259" s="9">
        <f t="shared" si="53"/>
        <v>0.2013809087611716</v>
      </c>
      <c r="F259" s="9">
        <f t="shared" si="54"/>
        <v>0.13493022991211714</v>
      </c>
      <c r="G259" s="9">
        <f t="shared" si="55"/>
        <v>1.1015872250249921</v>
      </c>
      <c r="H259" s="9">
        <f t="shared" si="56"/>
        <v>1.5067301235114963</v>
      </c>
      <c r="I259" s="9">
        <f t="shared" si="57"/>
        <v>4.9657140100899708</v>
      </c>
      <c r="J259" s="9">
        <f t="shared" si="58"/>
        <v>7.4112376496454555</v>
      </c>
      <c r="K259" s="11">
        <f t="shared" si="59"/>
        <v>0.68493150684931503</v>
      </c>
      <c r="L259" s="11">
        <f t="shared" si="60"/>
        <v>0.21739130434782611</v>
      </c>
      <c r="M259" s="11">
        <f t="shared" si="61"/>
        <v>0.14662756598240467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-0.21042060016872211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0.21570582964653934</v>
      </c>
      <c r="Q259" s="11">
        <f>2*'OddsRatio_working_3-way'!K259*'OddsRatio_working_3-way'!L259*'OddsRatio_working_3-way'!M259</f>
        <v>4.3665147701728607E-2</v>
      </c>
      <c r="R259" s="11">
        <f t="shared" si="62"/>
        <v>0</v>
      </c>
      <c r="S259" s="11">
        <f t="shared" si="63"/>
        <v>-1.0251174527283895</v>
      </c>
      <c r="T259" s="11">
        <f t="shared" si="64"/>
        <v>-0.2075136543984594</v>
      </c>
      <c r="U259" s="11">
        <f>'OddsRatio_working_3-way'!S259-'OddsRatio_working_3-way'!R259^2/3</f>
        <v>-1.0251174527283895</v>
      </c>
      <c r="V259" s="11">
        <f>'OddsRatio_working_3-way'!S259*'OddsRatio_working_3-way'!R259/3-2*'OddsRatio_working_3-way'!R259^3/27-'OddsRatio_working_3-way'!T259</f>
        <v>0.2075136543984594</v>
      </c>
      <c r="W259" s="11">
        <f>'OddsRatio_working_3-way'!V259^2+4*'OddsRatio_working_3-way'!U259^3/27</f>
        <v>-0.1165322852737492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0.19974621525547889</v>
      </c>
      <c r="Y259" s="11">
        <f>IF('OddsRatio_working_3-way'!W259&gt;=0,IF('OddsRatio_working_3-way'!V259+SQRT('OddsRatio_working_3-way'!W259)&gt;0,0,PI()),ACOS('OddsRatio_working_3-way'!V259/(2*'OddsRatio_working_3-way'!X259)))</f>
        <v>1.0245970287949038</v>
      </c>
      <c r="Z259" s="11">
        <f>'OddsRatio_working_3-way'!X259^(1/3)*COS('OddsRatio_working_3-way'!Y259/3)</f>
        <v>0.55079361251249603</v>
      </c>
      <c r="AA259" s="11">
        <f>'OddsRatio_working_3-way'!X259^(1/3)*COS(('OddsRatio_working_3-way'!Y259+2*PI())/3)</f>
        <v>-0.44495258024720707</v>
      </c>
      <c r="AB259" s="11">
        <f>'OddsRatio_working_3-way'!X259^(1/3)*COS(('OddsRatio_working_3-way'!Y259+4*PI())/3)</f>
        <v>-0.10584103226528901</v>
      </c>
      <c r="AC259" s="11">
        <f>'OddsRatio_working_3-way'!X259^(1/3)*SIN('OddsRatio_working_3-way'!Y259/3)</f>
        <v>0.19578614351267104</v>
      </c>
      <c r="AD259" s="11">
        <f>'OddsRatio_working_3-way'!X259^(1/3)*SIN(('OddsRatio_working_3-way'!Y259+2*PI())/3)</f>
        <v>0.3791081889216884</v>
      </c>
      <c r="AE259" s="11">
        <f>'OddsRatio_working_3-way'!X259^(1/3)*SIN(('OddsRatio_working_3-way'!Y259+4*PI())/3)</f>
        <v>-0.5748943324343595</v>
      </c>
      <c r="AF259" s="11">
        <f>-'OddsRatio_working_3-way'!U259/(3*'OddsRatio_working_3-way'!X259^(1/3))*COS(('OddsRatio_working_3-way'!Y259)/3)</f>
        <v>0.55079361251249603</v>
      </c>
      <c r="AG259" s="11">
        <f>-'OddsRatio_working_3-way'!U259/(3*'OddsRatio_working_3-way'!X259^(1/3))*COS(('OddsRatio_working_3-way'!Y259+2*PI())/3)</f>
        <v>-0.44495258024720707</v>
      </c>
      <c r="AH259" s="11">
        <f>-'OddsRatio_working_3-way'!U259/(3*'OddsRatio_working_3-way'!X259^(1/3))*COS(('OddsRatio_working_3-way'!Y259+4*PI())/3)</f>
        <v>-0.10584103226528901</v>
      </c>
      <c r="AI259" s="11">
        <f>'OddsRatio_working_3-way'!U259/(3*'OddsRatio_working_3-way'!X259^(1/3))*SIN(('OddsRatio_working_3-way'!Y259)/3)</f>
        <v>-0.19578614351267104</v>
      </c>
      <c r="AJ259" s="11">
        <f>'OddsRatio_working_3-way'!U259/(3*'OddsRatio_working_3-way'!X259^(1/3))*SIN(('OddsRatio_working_3-way'!Y259+2*PI())/3)</f>
        <v>-0.3791081889216884</v>
      </c>
      <c r="AK259" s="11">
        <f>'OddsRatio_working_3-way'!U259/(3*'OddsRatio_working_3-way'!X259^(1/3))*SIN(('OddsRatio_working_3-way'!Y259+4*PI())/3)</f>
        <v>0.5748943324343595</v>
      </c>
      <c r="AL259" s="11">
        <f>'OddsRatio_working_3-way'!Z259+'OddsRatio_working_3-way'!AF259</f>
        <v>1.1015872250249921</v>
      </c>
      <c r="AM259" s="11">
        <f>'OddsRatio_working_3-way'!AA259+'OddsRatio_working_3-way'!AG259</f>
        <v>-0.88990516049441415</v>
      </c>
      <c r="AN259" s="11">
        <f>'OddsRatio_working_3-way'!AB259+'OddsRatio_working_3-way'!AH259</f>
        <v>-0.21168206453057803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1.1015872250249921</v>
      </c>
      <c r="AS259" s="11">
        <f>IF(('OddsRatio_working_3-way'!X259=0),IF(Q259&gt;0,-Q259^(1/3),(-Q259)^(1/3)),'OddsRatio_working_3-way'!AM259-'OddsRatio_working_3-way'!R259/3)</f>
        <v>-0.88990516049441415</v>
      </c>
      <c r="AT259" s="11">
        <f>IF(('OddsRatio_working_3-way'!X259=0),IF(Q259&gt;0,-Q259^(1/3),(-Q259)^(1/3)),'OddsRatio_working_3-way'!AN259-'OddsRatio_working_3-way'!R259/3)</f>
        <v>-0.21168206453057803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1.69</v>
      </c>
      <c r="B260" s="4">
        <f>IF('True_Odds_Calculator_3-way'!B261="","",'True_Odds_Calculator_3-way'!B261)</f>
        <v>3.93</v>
      </c>
      <c r="C260" s="4">
        <f>IF('True_Odds_Calculator_3-way'!C261="","",'True_Odds_Calculator_3-way'!C261)</f>
        <v>5.58</v>
      </c>
      <c r="D260" s="9">
        <f t="shared" ref="D260:D323" si="65">(K260/(AR260+K260-(AR260*K260)))</f>
        <v>0.58101431330017694</v>
      </c>
      <c r="E260" s="9">
        <f t="shared" ref="E260:E323" si="66">(L260/(AR260+L260-(AR260*L260)))</f>
        <v>0.24617316459327179</v>
      </c>
      <c r="F260" s="9">
        <f t="shared" ref="F260:F323" si="67">(M260/(AR260+M260-(AR260*M260)))</f>
        <v>0.1728125221065514</v>
      </c>
      <c r="G260" s="9">
        <f t="shared" ref="G260:G323" si="68">AR260</f>
        <v>1.0451130359409504</v>
      </c>
      <c r="H260" s="9">
        <f t="shared" ref="H260:H323" si="69">IF(A260="","",1/D260)</f>
        <v>1.7211279947992555</v>
      </c>
      <c r="I260" s="9">
        <f t="shared" ref="I260:I323" si="70">IF(B260="","",1/E260)</f>
        <v>4.0621811953069855</v>
      </c>
      <c r="J260" s="9">
        <f t="shared" ref="J260:J323" si="71">IF(C260="","",1/F260)</f>
        <v>5.7866177046095526</v>
      </c>
      <c r="K260" s="11">
        <f t="shared" ref="K260:K323" si="72">1/A260</f>
        <v>0.59171597633136097</v>
      </c>
      <c r="L260" s="11">
        <f t="shared" ref="L260:L323" si="73">1/B260</f>
        <v>0.2544529262086514</v>
      </c>
      <c r="M260" s="11">
        <f t="shared" ref="M260:M323" si="74">1/C260</f>
        <v>0.17921146953405018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-0.2498438911789167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0.22125872143866954</v>
      </c>
      <c r="Q260" s="11">
        <f>2*'OddsRatio_working_3-way'!K260*'OddsRatio_working_3-way'!L260*'OddsRatio_working_3-way'!M260</f>
        <v>5.3965541814309639E-2</v>
      </c>
      <c r="R260" s="11">
        <f t="shared" ref="R260:R323" si="75">O260/N260</f>
        <v>0</v>
      </c>
      <c r="S260" s="11">
        <f t="shared" ref="S260:S323" si="76">P260/N260</f>
        <v>-0.88558787807312478</v>
      </c>
      <c r="T260" s="11">
        <f t="shared" ref="T260:T323" si="77">Q260/N260</f>
        <v>-0.21599704343246945</v>
      </c>
      <c r="U260" s="11">
        <f>'OddsRatio_working_3-way'!S260-'OddsRatio_working_3-way'!R260^2/3</f>
        <v>-0.88558787807312478</v>
      </c>
      <c r="V260" s="11">
        <f>'OddsRatio_working_3-way'!S260*'OddsRatio_working_3-way'!R260/3-2*'OddsRatio_working_3-way'!R260^3/27-'OddsRatio_working_3-way'!T260</f>
        <v>0.21599704343246945</v>
      </c>
      <c r="W260" s="11">
        <f>'OddsRatio_working_3-way'!V260^2+4*'OddsRatio_working_3-way'!U260^3/27</f>
        <v>-5.6239553552033403E-2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0.16038568851646451</v>
      </c>
      <c r="Y260" s="11">
        <f>IF('OddsRatio_working_3-way'!W260&gt;=0,IF('OddsRatio_working_3-way'!V260+SQRT('OddsRatio_working_3-way'!W260)&gt;0,0,PI()),ACOS('OddsRatio_working_3-way'!V260/(2*'OddsRatio_working_3-way'!X260)))</f>
        <v>0.83204189973251963</v>
      </c>
      <c r="Z260" s="11">
        <f>'OddsRatio_working_3-way'!X260^(1/3)*COS('OddsRatio_working_3-way'!Y260/3)</f>
        <v>0.52255651797047531</v>
      </c>
      <c r="AA260" s="11">
        <f>'OddsRatio_working_3-way'!X260^(1/3)*COS(('OddsRatio_working_3-way'!Y260+2*PI())/3)</f>
        <v>-0.39011142111056341</v>
      </c>
      <c r="AB260" s="11">
        <f>'OddsRatio_working_3-way'!X260^(1/3)*COS(('OddsRatio_working_3-way'!Y260+4*PI())/3)</f>
        <v>-0.13244509685991204</v>
      </c>
      <c r="AC260" s="11">
        <f>'OddsRatio_working_3-way'!X260^(1/3)*SIN('OddsRatio_working_3-way'!Y260/3)</f>
        <v>0.14876372166721516</v>
      </c>
      <c r="AD260" s="11">
        <f>'OddsRatio_working_3-way'!X260^(1/3)*SIN(('OddsRatio_working_3-way'!Y260+2*PI())/3)</f>
        <v>0.37816535864196366</v>
      </c>
      <c r="AE260" s="11">
        <f>'OddsRatio_working_3-way'!X260^(1/3)*SIN(('OddsRatio_working_3-way'!Y260+4*PI())/3)</f>
        <v>-0.52692908030917862</v>
      </c>
      <c r="AF260" s="11">
        <f>-'OddsRatio_working_3-way'!U260/(3*'OddsRatio_working_3-way'!X260^(1/3))*COS(('OddsRatio_working_3-way'!Y260)/3)</f>
        <v>0.5225565179704752</v>
      </c>
      <c r="AG260" s="11">
        <f>-'OddsRatio_working_3-way'!U260/(3*'OddsRatio_working_3-way'!X260^(1/3))*COS(('OddsRatio_working_3-way'!Y260+2*PI())/3)</f>
        <v>-0.39011142111056335</v>
      </c>
      <c r="AH260" s="11">
        <f>-'OddsRatio_working_3-way'!U260/(3*'OddsRatio_working_3-way'!X260^(1/3))*COS(('OddsRatio_working_3-way'!Y260+4*PI())/3)</f>
        <v>-0.13244509685991201</v>
      </c>
      <c r="AI260" s="11">
        <f>'OddsRatio_working_3-way'!U260/(3*'OddsRatio_working_3-way'!X260^(1/3))*SIN(('OddsRatio_working_3-way'!Y260)/3)</f>
        <v>-0.14876372166721513</v>
      </c>
      <c r="AJ260" s="11">
        <f>'OddsRatio_working_3-way'!U260/(3*'OddsRatio_working_3-way'!X260^(1/3))*SIN(('OddsRatio_working_3-way'!Y260+2*PI())/3)</f>
        <v>-0.37816535864196354</v>
      </c>
      <c r="AK260" s="11">
        <f>'OddsRatio_working_3-way'!U260/(3*'OddsRatio_working_3-way'!X260^(1/3))*SIN(('OddsRatio_working_3-way'!Y260+4*PI())/3)</f>
        <v>0.52692908030917851</v>
      </c>
      <c r="AL260" s="11">
        <f>'OddsRatio_working_3-way'!Z260+'OddsRatio_working_3-way'!AF260</f>
        <v>1.0451130359409504</v>
      </c>
      <c r="AM260" s="11">
        <f>'OddsRatio_working_3-way'!AA260+'OddsRatio_working_3-way'!AG260</f>
        <v>-0.78022284222112681</v>
      </c>
      <c r="AN260" s="11">
        <f>'OddsRatio_working_3-way'!AB260+'OddsRatio_working_3-way'!AH260</f>
        <v>-0.26489019371982403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1.0451130359409504</v>
      </c>
      <c r="AS260" s="11">
        <f>IF(('OddsRatio_working_3-way'!X260=0),IF(Q260&gt;0,-Q260^(1/3),(-Q260)^(1/3)),'OddsRatio_working_3-way'!AM260-'OddsRatio_working_3-way'!R260/3)</f>
        <v>-0.78022284222112681</v>
      </c>
      <c r="AT260" s="11">
        <f>IF(('OddsRatio_working_3-way'!X260=0),IF(Q260&gt;0,-Q260^(1/3),(-Q260)^(1/3)),'OddsRatio_working_3-way'!AN260-'OddsRatio_working_3-way'!R260/3)</f>
        <v>-0.26489019371982403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4.18</v>
      </c>
      <c r="B261" s="4">
        <f>IF('True_Odds_Calculator_3-way'!B262="","",'True_Odds_Calculator_3-way'!B262)</f>
        <v>4.05</v>
      </c>
      <c r="C261" s="4">
        <f>IF('True_Odds_Calculator_3-way'!C262="","",'True_Odds_Calculator_3-way'!C262)</f>
        <v>1.86</v>
      </c>
      <c r="D261" s="9">
        <f t="shared" si="65"/>
        <v>0.23224710536973614</v>
      </c>
      <c r="E261" s="9">
        <f t="shared" si="66"/>
        <v>0.2397726393083123</v>
      </c>
      <c r="F261" s="9">
        <f t="shared" si="67"/>
        <v>0.52798025532195181</v>
      </c>
      <c r="G261" s="9">
        <f t="shared" si="68"/>
        <v>1.0395467684593711</v>
      </c>
      <c r="H261" s="9">
        <f t="shared" si="69"/>
        <v>4.3057587237007988</v>
      </c>
      <c r="I261" s="9">
        <f t="shared" si="70"/>
        <v>4.1706176438010818</v>
      </c>
      <c r="J261" s="9">
        <f t="shared" si="71"/>
        <v>1.8940102208750591</v>
      </c>
      <c r="K261" s="11">
        <f t="shared" si="72"/>
        <v>0.23923444976076558</v>
      </c>
      <c r="L261" s="11">
        <f t="shared" si="73"/>
        <v>0.24691358024691359</v>
      </c>
      <c r="M261" s="11">
        <f t="shared" si="74"/>
        <v>0.5376344086021505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-0.2648995139091348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0.22516557132667298</v>
      </c>
      <c r="Q261" s="11">
        <f>2*'OddsRatio_working_3-way'!K261*'OddsRatio_working_3-way'!L261*'OddsRatio_working_3-way'!M261</f>
        <v>6.3516381192291402E-2</v>
      </c>
      <c r="R261" s="11">
        <f t="shared" si="75"/>
        <v>0</v>
      </c>
      <c r="S261" s="11">
        <f t="shared" si="76"/>
        <v>-0.85000371651836526</v>
      </c>
      <c r="T261" s="11">
        <f t="shared" si="77"/>
        <v>-0.23977537842549096</v>
      </c>
      <c r="U261" s="11">
        <f>'OddsRatio_working_3-way'!S261-'OddsRatio_working_3-way'!R261^2/3</f>
        <v>-0.85000371651836526</v>
      </c>
      <c r="V261" s="11">
        <f>'OddsRatio_working_3-way'!S261*'OddsRatio_working_3-way'!R261/3-2*'OddsRatio_working_3-way'!R261^3/27-'OddsRatio_working_3-way'!T261</f>
        <v>0.23977537842549096</v>
      </c>
      <c r="W261" s="11">
        <f>'OddsRatio_working_3-way'!V261^2+4*'OddsRatio_working_3-way'!U261^3/27</f>
        <v>-3.3490442802953879E-2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0.15081667257140477</v>
      </c>
      <c r="Y261" s="11">
        <f>IF('OddsRatio_working_3-way'!W261&gt;=0,IF('OddsRatio_working_3-way'!V261+SQRT('OddsRatio_working_3-way'!W261)&gt;0,0,PI()),ACOS('OddsRatio_working_3-way'!V261/(2*'OddsRatio_working_3-way'!X261)))</f>
        <v>0.65191515374361786</v>
      </c>
      <c r="Z261" s="11">
        <f>'OddsRatio_working_3-way'!X261^(1/3)*COS('OddsRatio_working_3-way'!Y261/3)</f>
        <v>0.51977338422968555</v>
      </c>
      <c r="AA261" s="11">
        <f>'OddsRatio_working_3-way'!X261^(1/3)*COS(('OddsRatio_working_3-way'!Y261+2*PI())/3)</f>
        <v>-0.35927306398949194</v>
      </c>
      <c r="AB261" s="11">
        <f>'OddsRatio_working_3-way'!X261^(1/3)*COS(('OddsRatio_working_3-way'!Y261+4*PI())/3)</f>
        <v>-0.16050032024019362</v>
      </c>
      <c r="AC261" s="11">
        <f>'OddsRatio_working_3-way'!X261^(1/3)*SIN('OddsRatio_working_3-way'!Y261/3)</f>
        <v>0.11476149711121787</v>
      </c>
      <c r="AD261" s="11">
        <f>'OddsRatio_working_3-way'!X261^(1/3)*SIN(('OddsRatio_working_3-way'!Y261+2*PI())/3)</f>
        <v>0.39275620639830883</v>
      </c>
      <c r="AE261" s="11">
        <f>'OddsRatio_working_3-way'!X261^(1/3)*SIN(('OddsRatio_working_3-way'!Y261+4*PI())/3)</f>
        <v>-0.50751770350952663</v>
      </c>
      <c r="AF261" s="11">
        <f>-'OddsRatio_working_3-way'!U261/(3*'OddsRatio_working_3-way'!X261^(1/3))*COS(('OddsRatio_working_3-way'!Y261)/3)</f>
        <v>0.51977338422968555</v>
      </c>
      <c r="AG261" s="11">
        <f>-'OddsRatio_working_3-way'!U261/(3*'OddsRatio_working_3-way'!X261^(1/3))*COS(('OddsRatio_working_3-way'!Y261+2*PI())/3)</f>
        <v>-0.35927306398949194</v>
      </c>
      <c r="AH261" s="11">
        <f>-'OddsRatio_working_3-way'!U261/(3*'OddsRatio_working_3-way'!X261^(1/3))*COS(('OddsRatio_working_3-way'!Y261+4*PI())/3)</f>
        <v>-0.16050032024019362</v>
      </c>
      <c r="AI261" s="11">
        <f>'OddsRatio_working_3-way'!U261/(3*'OddsRatio_working_3-way'!X261^(1/3))*SIN(('OddsRatio_working_3-way'!Y261)/3)</f>
        <v>-0.11476149711121787</v>
      </c>
      <c r="AJ261" s="11">
        <f>'OddsRatio_working_3-way'!U261/(3*'OddsRatio_working_3-way'!X261^(1/3))*SIN(('OddsRatio_working_3-way'!Y261+2*PI())/3)</f>
        <v>-0.39275620639830883</v>
      </c>
      <c r="AK261" s="11">
        <f>'OddsRatio_working_3-way'!U261/(3*'OddsRatio_working_3-way'!X261^(1/3))*SIN(('OddsRatio_working_3-way'!Y261+4*PI())/3)</f>
        <v>0.50751770350952663</v>
      </c>
      <c r="AL261" s="11">
        <f>'OddsRatio_working_3-way'!Z261+'OddsRatio_working_3-way'!AF261</f>
        <v>1.0395467684593711</v>
      </c>
      <c r="AM261" s="11">
        <f>'OddsRatio_working_3-way'!AA261+'OddsRatio_working_3-way'!AG261</f>
        <v>-0.71854612797898387</v>
      </c>
      <c r="AN261" s="11">
        <f>'OddsRatio_working_3-way'!AB261+'OddsRatio_working_3-way'!AH261</f>
        <v>-0.32100064048038723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1.0395467684593711</v>
      </c>
      <c r="AS261" s="11">
        <f>IF(('OddsRatio_working_3-way'!X261=0),IF(Q261&gt;0,-Q261^(1/3),(-Q261)^(1/3)),'OddsRatio_working_3-way'!AM261-'OddsRatio_working_3-way'!R261/3)</f>
        <v>-0.71854612797898387</v>
      </c>
      <c r="AT261" s="11">
        <f>IF(('OddsRatio_working_3-way'!X261=0),IF(Q261&gt;0,-Q261^(1/3),(-Q261)^(1/3)),'OddsRatio_working_3-way'!AN261-'OddsRatio_working_3-way'!R261/3)</f>
        <v>-0.32100064048038723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1.79</v>
      </c>
      <c r="B262" s="4">
        <f>IF('True_Odds_Calculator_3-way'!B263="","",'True_Odds_Calculator_3-way'!B263)</f>
        <v>3.63</v>
      </c>
      <c r="C262" s="4">
        <f>IF('True_Odds_Calculator_3-way'!C263="","",'True_Odds_Calculator_3-way'!C263)</f>
        <v>4.84</v>
      </c>
      <c r="D262" s="9">
        <f t="shared" si="65"/>
        <v>0.54198233830476283</v>
      </c>
      <c r="E262" s="9">
        <f t="shared" si="66"/>
        <v>0.26223573255059029</v>
      </c>
      <c r="F262" s="9">
        <f t="shared" si="67"/>
        <v>0.19578192914464684</v>
      </c>
      <c r="G262" s="9">
        <f t="shared" si="68"/>
        <v>1.0697197141750334</v>
      </c>
      <c r="H262" s="9">
        <f t="shared" si="69"/>
        <v>1.8450785741982769</v>
      </c>
      <c r="I262" s="9">
        <f t="shared" si="70"/>
        <v>3.8133628482803381</v>
      </c>
      <c r="J262" s="9">
        <f t="shared" si="71"/>
        <v>5.1077237024321276</v>
      </c>
      <c r="K262" s="11">
        <f t="shared" si="72"/>
        <v>0.55865921787709494</v>
      </c>
      <c r="L262" s="11">
        <f t="shared" si="73"/>
        <v>0.27548209366391185</v>
      </c>
      <c r="M262" s="11">
        <f t="shared" si="74"/>
        <v>0.20661157024793389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-0.25369332848482828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0.23085091647813843</v>
      </c>
      <c r="Q262" s="11">
        <f>2*'OddsRatio_working_3-way'!K262*'OddsRatio_working_3-way'!L262*'OddsRatio_working_3-way'!M262</f>
        <v>6.359529379563042E-2</v>
      </c>
      <c r="R262" s="11">
        <f t="shared" si="75"/>
        <v>0</v>
      </c>
      <c r="S262" s="11">
        <f t="shared" si="76"/>
        <v>-0.909960533281994</v>
      </c>
      <c r="T262" s="11">
        <f t="shared" si="77"/>
        <v>-0.25067783286005346</v>
      </c>
      <c r="U262" s="11">
        <f>'OddsRatio_working_3-way'!S262-'OddsRatio_working_3-way'!R262^2/3</f>
        <v>-0.909960533281994</v>
      </c>
      <c r="V262" s="11">
        <f>'OddsRatio_working_3-way'!S262*'OddsRatio_working_3-way'!R262/3-2*'OddsRatio_working_3-way'!R262^3/27-'OddsRatio_working_3-way'!T262</f>
        <v>0.25067783286005346</v>
      </c>
      <c r="W262" s="11">
        <f>'OddsRatio_working_3-way'!V262^2+4*'OddsRatio_working_3-way'!U262^3/27</f>
        <v>-4.8786247384395076E-2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0.16705210509883434</v>
      </c>
      <c r="Y262" s="11">
        <f>IF('OddsRatio_working_3-way'!W262&gt;=0,IF('OddsRatio_working_3-way'!V262+SQRT('OddsRatio_working_3-way'!W262)&gt;0,0,PI()),ACOS('OddsRatio_working_3-way'!V262/(2*'OddsRatio_working_3-way'!X262)))</f>
        <v>0.72228309122530487</v>
      </c>
      <c r="Z262" s="11">
        <f>'OddsRatio_working_3-way'!X262^(1/3)*COS('OddsRatio_working_3-way'!Y262/3)</f>
        <v>0.53485985708751671</v>
      </c>
      <c r="AA262" s="11">
        <f>'OddsRatio_working_3-way'!X262^(1/3)*COS(('OddsRatio_working_3-way'!Y262+2*PI())/3)</f>
        <v>-0.38115694062857219</v>
      </c>
      <c r="AB262" s="11">
        <f>'OddsRatio_working_3-way'!X262^(1/3)*COS(('OddsRatio_working_3-way'!Y262+4*PI())/3)</f>
        <v>-0.15370291645894418</v>
      </c>
      <c r="AC262" s="11">
        <f>'OddsRatio_working_3-way'!X262^(1/3)*SIN('OddsRatio_working_3-way'!Y262/3)</f>
        <v>0.13132064208259833</v>
      </c>
      <c r="AD262" s="11">
        <f>'OddsRatio_working_3-way'!X262^(1/3)*SIN(('OddsRatio_working_3-way'!Y262+2*PI())/3)</f>
        <v>0.3975419026610047</v>
      </c>
      <c r="AE262" s="11">
        <f>'OddsRatio_working_3-way'!X262^(1/3)*SIN(('OddsRatio_working_3-way'!Y262+4*PI())/3)</f>
        <v>-0.52886254474360295</v>
      </c>
      <c r="AF262" s="11">
        <f>-'OddsRatio_working_3-way'!U262/(3*'OddsRatio_working_3-way'!X262^(1/3))*COS(('OddsRatio_working_3-way'!Y262)/3)</f>
        <v>0.53485985708751671</v>
      </c>
      <c r="AG262" s="11">
        <f>-'OddsRatio_working_3-way'!U262/(3*'OddsRatio_working_3-way'!X262^(1/3))*COS(('OddsRatio_working_3-way'!Y262+2*PI())/3)</f>
        <v>-0.38115694062857219</v>
      </c>
      <c r="AH262" s="11">
        <f>-'OddsRatio_working_3-way'!U262/(3*'OddsRatio_working_3-way'!X262^(1/3))*COS(('OddsRatio_working_3-way'!Y262+4*PI())/3)</f>
        <v>-0.15370291645894418</v>
      </c>
      <c r="AI262" s="11">
        <f>'OddsRatio_working_3-way'!U262/(3*'OddsRatio_working_3-way'!X262^(1/3))*SIN(('OddsRatio_working_3-way'!Y262)/3)</f>
        <v>-0.13132064208259833</v>
      </c>
      <c r="AJ262" s="11">
        <f>'OddsRatio_working_3-way'!U262/(3*'OddsRatio_working_3-way'!X262^(1/3))*SIN(('OddsRatio_working_3-way'!Y262+2*PI())/3)</f>
        <v>-0.3975419026610047</v>
      </c>
      <c r="AK262" s="11">
        <f>'OddsRatio_working_3-way'!U262/(3*'OddsRatio_working_3-way'!X262^(1/3))*SIN(('OddsRatio_working_3-way'!Y262+4*PI())/3)</f>
        <v>0.52886254474360295</v>
      </c>
      <c r="AL262" s="11">
        <f>'OddsRatio_working_3-way'!Z262+'OddsRatio_working_3-way'!AF262</f>
        <v>1.0697197141750334</v>
      </c>
      <c r="AM262" s="11">
        <f>'OddsRatio_working_3-way'!AA262+'OddsRatio_working_3-way'!AG262</f>
        <v>-0.76231388125714439</v>
      </c>
      <c r="AN262" s="11">
        <f>'OddsRatio_working_3-way'!AB262+'OddsRatio_working_3-way'!AH262</f>
        <v>-0.30740583291788837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1.0697197141750334</v>
      </c>
      <c r="AS262" s="11">
        <f>IF(('OddsRatio_working_3-way'!X262=0),IF(Q262&gt;0,-Q262^(1/3),(-Q262)^(1/3)),'OddsRatio_working_3-way'!AM262-'OddsRatio_working_3-way'!R262/3)</f>
        <v>-0.76231388125714439</v>
      </c>
      <c r="AT262" s="11">
        <f>IF(('OddsRatio_working_3-way'!X262=0),IF(Q262&gt;0,-Q262^(1/3),(-Q262)^(1/3)),'OddsRatio_working_3-way'!AN262-'OddsRatio_working_3-way'!R262/3)</f>
        <v>-0.30740583291788837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1.85</v>
      </c>
      <c r="B263" s="4">
        <f>IF('True_Odds_Calculator_3-way'!B264="","",'True_Odds_Calculator_3-way'!B264)</f>
        <v>3.47</v>
      </c>
      <c r="C263" s="4">
        <f>IF('True_Odds_Calculator_3-way'!C264="","",'True_Odds_Calculator_3-way'!C264)</f>
        <v>4.7</v>
      </c>
      <c r="D263" s="9">
        <f t="shared" si="65"/>
        <v>0.52375563719046614</v>
      </c>
      <c r="E263" s="9">
        <f t="shared" si="66"/>
        <v>0.2745531514466425</v>
      </c>
      <c r="F263" s="9">
        <f t="shared" si="67"/>
        <v>0.20169121136289114</v>
      </c>
      <c r="G263" s="9">
        <f t="shared" si="68"/>
        <v>1.0697497952743251</v>
      </c>
      <c r="H263" s="9">
        <f t="shared" si="69"/>
        <v>1.9092873259831769</v>
      </c>
      <c r="I263" s="9">
        <f t="shared" si="70"/>
        <v>3.642281994327583</v>
      </c>
      <c r="J263" s="9">
        <f t="shared" si="71"/>
        <v>4.9580742425150035</v>
      </c>
      <c r="K263" s="11">
        <f t="shared" si="72"/>
        <v>0.54054054054054046</v>
      </c>
      <c r="L263" s="11">
        <f t="shared" si="73"/>
        <v>0.28818443804034583</v>
      </c>
      <c r="M263" s="11">
        <f t="shared" si="74"/>
        <v>0.21276595744680851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-0.2574652032620024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0.2326687469859951</v>
      </c>
      <c r="Q263" s="11">
        <f>2*'OddsRatio_working_3-way'!K263*'OddsRatio_working_3-way'!L263*'OddsRatio_working_3-way'!M263</f>
        <v>6.62873923037023E-2</v>
      </c>
      <c r="R263" s="11">
        <f t="shared" si="75"/>
        <v>0</v>
      </c>
      <c r="S263" s="11">
        <f t="shared" si="76"/>
        <v>-0.90369006777675565</v>
      </c>
      <c r="T263" s="11">
        <f t="shared" si="77"/>
        <v>-0.25746155777115542</v>
      </c>
      <c r="U263" s="11">
        <f>'OddsRatio_working_3-way'!S263-'OddsRatio_working_3-way'!R263^2/3</f>
        <v>-0.90369006777675565</v>
      </c>
      <c r="V263" s="11">
        <f>'OddsRatio_working_3-way'!S263*'OddsRatio_working_3-way'!R263/3-2*'OddsRatio_working_3-way'!R263^3/27-'OddsRatio_working_3-way'!T263</f>
        <v>0.25746155777115542</v>
      </c>
      <c r="W263" s="11">
        <f>'OddsRatio_working_3-way'!V263^2+4*'OddsRatio_working_3-way'!U263^3/27</f>
        <v>-4.3047424753639013E-2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0.16532836907469103</v>
      </c>
      <c r="Y263" s="11">
        <f>IF('OddsRatio_working_3-way'!W263&gt;=0,IF('OddsRatio_working_3-way'!V263+SQRT('OddsRatio_working_3-way'!W263)&gt;0,0,PI()),ACOS('OddsRatio_working_3-way'!V263/(2*'OddsRatio_working_3-way'!X263)))</f>
        <v>0.67830570805996415</v>
      </c>
      <c r="Z263" s="11">
        <f>'OddsRatio_working_3-way'!X263^(1/3)*COS('OddsRatio_working_3-way'!Y263/3)</f>
        <v>0.53487489763716256</v>
      </c>
      <c r="AA263" s="11">
        <f>'OddsRatio_working_3-way'!X263^(1/3)*COS(('OddsRatio_working_3-way'!Y263+2*PI())/3)</f>
        <v>-0.37399330202437669</v>
      </c>
      <c r="AB263" s="11">
        <f>'OddsRatio_working_3-way'!X263^(1/3)*COS(('OddsRatio_working_3-way'!Y263+4*PI())/3)</f>
        <v>-0.16088159561278609</v>
      </c>
      <c r="AC263" s="11">
        <f>'OddsRatio_working_3-way'!X263^(1/3)*SIN('OddsRatio_working_3-way'!Y263/3)</f>
        <v>0.1230401010641923</v>
      </c>
      <c r="AD263" s="11">
        <f>'OddsRatio_working_3-way'!X263^(1/3)*SIN(('OddsRatio_working_3-way'!Y263+2*PI())/3)</f>
        <v>0.40169519866828785</v>
      </c>
      <c r="AE263" s="11">
        <f>'OddsRatio_working_3-way'!X263^(1/3)*SIN(('OddsRatio_working_3-way'!Y263+4*PI())/3)</f>
        <v>-0.52473529973248012</v>
      </c>
      <c r="AF263" s="11">
        <f>-'OddsRatio_working_3-way'!U263/(3*'OddsRatio_working_3-way'!X263^(1/3))*COS(('OddsRatio_working_3-way'!Y263)/3)</f>
        <v>0.53487489763716256</v>
      </c>
      <c r="AG263" s="11">
        <f>-'OddsRatio_working_3-way'!U263/(3*'OddsRatio_working_3-way'!X263^(1/3))*COS(('OddsRatio_working_3-way'!Y263+2*PI())/3)</f>
        <v>-0.37399330202437669</v>
      </c>
      <c r="AH263" s="11">
        <f>-'OddsRatio_working_3-way'!U263/(3*'OddsRatio_working_3-way'!X263^(1/3))*COS(('OddsRatio_working_3-way'!Y263+4*PI())/3)</f>
        <v>-0.16088159561278609</v>
      </c>
      <c r="AI263" s="11">
        <f>'OddsRatio_working_3-way'!U263/(3*'OddsRatio_working_3-way'!X263^(1/3))*SIN(('OddsRatio_working_3-way'!Y263)/3)</f>
        <v>-0.1230401010641923</v>
      </c>
      <c r="AJ263" s="11">
        <f>'OddsRatio_working_3-way'!U263/(3*'OddsRatio_working_3-way'!X263^(1/3))*SIN(('OddsRatio_working_3-way'!Y263+2*PI())/3)</f>
        <v>-0.40169519866828785</v>
      </c>
      <c r="AK263" s="11">
        <f>'OddsRatio_working_3-way'!U263/(3*'OddsRatio_working_3-way'!X263^(1/3))*SIN(('OddsRatio_working_3-way'!Y263+4*PI())/3)</f>
        <v>0.52473529973248012</v>
      </c>
      <c r="AL263" s="11">
        <f>'OddsRatio_working_3-way'!Z263+'OddsRatio_working_3-way'!AF263</f>
        <v>1.0697497952743251</v>
      </c>
      <c r="AM263" s="11">
        <f>'OddsRatio_working_3-way'!AA263+'OddsRatio_working_3-way'!AG263</f>
        <v>-0.74798660404875339</v>
      </c>
      <c r="AN263" s="11">
        <f>'OddsRatio_working_3-way'!AB263+'OddsRatio_working_3-way'!AH263</f>
        <v>-0.32176319122557218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1.0697497952743251</v>
      </c>
      <c r="AS263" s="11">
        <f>IF(('OddsRatio_working_3-way'!X263=0),IF(Q263&gt;0,-Q263^(1/3),(-Q263)^(1/3)),'OddsRatio_working_3-way'!AM263-'OddsRatio_working_3-way'!R263/3)</f>
        <v>-0.74798660404875339</v>
      </c>
      <c r="AT263" s="11">
        <f>IF(('OddsRatio_working_3-way'!X263=0),IF(Q263&gt;0,-Q263^(1/3),(-Q263)^(1/3)),'OddsRatio_working_3-way'!AN263-'OddsRatio_working_3-way'!R263/3)</f>
        <v>-0.32176319122557218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2.6</v>
      </c>
      <c r="B264" s="4">
        <f>IF('True_Odds_Calculator_3-way'!B265="","",'True_Odds_Calculator_3-way'!B265)</f>
        <v>2.96</v>
      </c>
      <c r="C264" s="4">
        <f>IF('True_Odds_Calculator_3-way'!C265="","",'True_Odds_Calculator_3-way'!C265)</f>
        <v>3.16</v>
      </c>
      <c r="D264" s="9">
        <f t="shared" si="65"/>
        <v>0.37097723503935065</v>
      </c>
      <c r="E264" s="9">
        <f t="shared" si="66"/>
        <v>0.32498243178343861</v>
      </c>
      <c r="F264" s="9">
        <f t="shared" si="67"/>
        <v>0.30404033317721058</v>
      </c>
      <c r="G264" s="9">
        <f t="shared" si="68"/>
        <v>1.0597394960332385</v>
      </c>
      <c r="H264" s="9">
        <f t="shared" si="69"/>
        <v>2.695583193653182</v>
      </c>
      <c r="I264" s="9">
        <f t="shared" si="70"/>
        <v>3.0770894122251469</v>
      </c>
      <c r="J264" s="9">
        <f t="shared" si="71"/>
        <v>3.2890373114317955</v>
      </c>
      <c r="K264" s="11">
        <f t="shared" si="72"/>
        <v>0.38461538461538458</v>
      </c>
      <c r="L264" s="11">
        <f t="shared" si="73"/>
        <v>0.33783783783783783</v>
      </c>
      <c r="M264" s="11">
        <f t="shared" si="74"/>
        <v>0.31645569620253161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-0.27853364562225313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0.23520355798836806</v>
      </c>
      <c r="Q264" s="11">
        <f>2*'OddsRatio_working_3-way'!K264*'OddsRatio_working_3-way'!L264*'OddsRatio_working_3-way'!M264</f>
        <v>8.2239006289639177E-2</v>
      </c>
      <c r="R264" s="11">
        <f t="shared" si="75"/>
        <v>0</v>
      </c>
      <c r="S264" s="11">
        <f t="shared" si="76"/>
        <v>-0.84443499622071061</v>
      </c>
      <c r="T264" s="11">
        <f t="shared" si="77"/>
        <v>-0.29525699168556313</v>
      </c>
      <c r="U264" s="11">
        <f>'OddsRatio_working_3-way'!S264-'OddsRatio_working_3-way'!R264^2/3</f>
        <v>-0.84443499622071061</v>
      </c>
      <c r="V264" s="11">
        <f>'OddsRatio_working_3-way'!S264*'OddsRatio_working_3-way'!R264/3-2*'OddsRatio_working_3-way'!R264^3/27-'OddsRatio_working_3-way'!T264</f>
        <v>0.29525699168556313</v>
      </c>
      <c r="W264" s="11">
        <f>'OddsRatio_working_3-way'!V264^2+4*'OddsRatio_working_3-way'!U264^3/27</f>
        <v>-2.0294797638007733E-3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0.14933701056922349</v>
      </c>
      <c r="Y264" s="11">
        <f>IF('OddsRatio_working_3-way'!W264&gt;=0,IF('OddsRatio_working_3-way'!V264+SQRT('OddsRatio_working_3-way'!W264)&gt;0,0,PI()),ACOS('OddsRatio_working_3-way'!V264/(2*'OddsRatio_working_3-way'!X264)))</f>
        <v>0.15141034781195151</v>
      </c>
      <c r="Z264" s="11">
        <f>'OddsRatio_working_3-way'!X264^(1/3)*COS('OddsRatio_working_3-way'!Y264/3)</f>
        <v>0.52986974801661924</v>
      </c>
      <c r="AA264" s="11">
        <f>'OddsRatio_working_3-way'!X264^(1/3)*COS(('OddsRatio_working_3-way'!Y264+2*PI())/3)</f>
        <v>-0.28811431873377757</v>
      </c>
      <c r="AB264" s="11">
        <f>'OddsRatio_working_3-way'!X264^(1/3)*COS(('OddsRatio_working_3-way'!Y264+4*PI())/3)</f>
        <v>-0.24175542928284166</v>
      </c>
      <c r="AC264" s="11">
        <f>'OddsRatio_working_3-way'!X264^(1/3)*SIN('OddsRatio_working_3-way'!Y264/3)</f>
        <v>2.6765317303830079E-2</v>
      </c>
      <c r="AD264" s="11">
        <f>'OddsRatio_working_3-way'!X264^(1/3)*SIN(('OddsRatio_working_3-way'!Y264+2*PI())/3)</f>
        <v>0.44549800382733634</v>
      </c>
      <c r="AE264" s="11">
        <f>'OddsRatio_working_3-way'!X264^(1/3)*SIN(('OddsRatio_working_3-way'!Y264+4*PI())/3)</f>
        <v>-0.47226332113116637</v>
      </c>
      <c r="AF264" s="11">
        <f>-'OddsRatio_working_3-way'!U264/(3*'OddsRatio_working_3-way'!X264^(1/3))*COS(('OddsRatio_working_3-way'!Y264)/3)</f>
        <v>0.52986974801661924</v>
      </c>
      <c r="AG264" s="11">
        <f>-'OddsRatio_working_3-way'!U264/(3*'OddsRatio_working_3-way'!X264^(1/3))*COS(('OddsRatio_working_3-way'!Y264+2*PI())/3)</f>
        <v>-0.28811431873377757</v>
      </c>
      <c r="AH264" s="11">
        <f>-'OddsRatio_working_3-way'!U264/(3*'OddsRatio_working_3-way'!X264^(1/3))*COS(('OddsRatio_working_3-way'!Y264+4*PI())/3)</f>
        <v>-0.24175542928284166</v>
      </c>
      <c r="AI264" s="11">
        <f>'OddsRatio_working_3-way'!U264/(3*'OddsRatio_working_3-way'!X264^(1/3))*SIN(('OddsRatio_working_3-way'!Y264)/3)</f>
        <v>-2.6765317303830079E-2</v>
      </c>
      <c r="AJ264" s="11">
        <f>'OddsRatio_working_3-way'!U264/(3*'OddsRatio_working_3-way'!X264^(1/3))*SIN(('OddsRatio_working_3-way'!Y264+2*PI())/3)</f>
        <v>-0.44549800382733634</v>
      </c>
      <c r="AK264" s="11">
        <f>'OddsRatio_working_3-way'!U264/(3*'OddsRatio_working_3-way'!X264^(1/3))*SIN(('OddsRatio_working_3-way'!Y264+4*PI())/3)</f>
        <v>0.47226332113116637</v>
      </c>
      <c r="AL264" s="11">
        <f>'OddsRatio_working_3-way'!Z264+'OddsRatio_working_3-way'!AF264</f>
        <v>1.0597394960332385</v>
      </c>
      <c r="AM264" s="11">
        <f>'OddsRatio_working_3-way'!AA264+'OddsRatio_working_3-way'!AG264</f>
        <v>-0.57622863746755515</v>
      </c>
      <c r="AN264" s="11">
        <f>'OddsRatio_working_3-way'!AB264+'OddsRatio_working_3-way'!AH264</f>
        <v>-0.48351085856568332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1.0597394960332385</v>
      </c>
      <c r="AS264" s="11">
        <f>IF(('OddsRatio_working_3-way'!X264=0),IF(Q264&gt;0,-Q264^(1/3),(-Q264)^(1/3)),'OddsRatio_working_3-way'!AM264-'OddsRatio_working_3-way'!R264/3)</f>
        <v>-0.57622863746755515</v>
      </c>
      <c r="AT264" s="11">
        <f>IF(('OddsRatio_working_3-way'!X264=0),IF(Q264&gt;0,-Q264^(1/3),(-Q264)^(1/3)),'OddsRatio_working_3-way'!AN264-'OddsRatio_working_3-way'!R264/3)</f>
        <v>-0.48351085856568332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1.32</v>
      </c>
      <c r="B265" s="4">
        <f>IF('True_Odds_Calculator_3-way'!B266="","",'True_Odds_Calculator_3-way'!B266)</f>
        <v>5.12</v>
      </c>
      <c r="C265" s="4">
        <f>IF('True_Odds_Calculator_3-way'!C266="","",'True_Odds_Calculator_3-way'!C266)</f>
        <v>10.94</v>
      </c>
      <c r="D265" s="9">
        <f t="shared" si="65"/>
        <v>0.73769859599540122</v>
      </c>
      <c r="E265" s="9">
        <f t="shared" si="66"/>
        <v>0.1792780611442529</v>
      </c>
      <c r="F265" s="9">
        <f t="shared" si="67"/>
        <v>8.3023342860345767E-2</v>
      </c>
      <c r="G265" s="9">
        <f t="shared" si="68"/>
        <v>1.1111474143560405</v>
      </c>
      <c r="H265" s="9">
        <f t="shared" si="69"/>
        <v>1.3555671725939329</v>
      </c>
      <c r="I265" s="9">
        <f t="shared" si="70"/>
        <v>5.5779273471468871</v>
      </c>
      <c r="J265" s="9">
        <f t="shared" si="71"/>
        <v>12.044805298699043</v>
      </c>
      <c r="K265" s="11">
        <f t="shared" si="72"/>
        <v>0.75757575757575757</v>
      </c>
      <c r="L265" s="11">
        <f t="shared" si="73"/>
        <v>0.1953125</v>
      </c>
      <c r="M265" s="11">
        <f t="shared" si="74"/>
        <v>9.1407678244972576E-2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-0.1772443354938783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0.19449017713700073</v>
      </c>
      <c r="Q265" s="11">
        <f>2*'OddsRatio_working_3-way'!K265*'OddsRatio_working_3-way'!L265*'OddsRatio_working_3-way'!M265</f>
        <v>2.7050094177607887E-2</v>
      </c>
      <c r="R265" s="11">
        <f t="shared" si="75"/>
        <v>0</v>
      </c>
      <c r="S265" s="11">
        <f t="shared" si="76"/>
        <v>-1.0972998183274414</v>
      </c>
      <c r="T265" s="11">
        <f t="shared" si="77"/>
        <v>-0.15261471743079849</v>
      </c>
      <c r="U265" s="11">
        <f>'OddsRatio_working_3-way'!S265-'OddsRatio_working_3-way'!R265^2/3</f>
        <v>-1.0972998183274414</v>
      </c>
      <c r="V265" s="11">
        <f>'OddsRatio_working_3-way'!S265*'OddsRatio_working_3-way'!R265/3-2*'OddsRatio_working_3-way'!R265^3/27-'OddsRatio_working_3-way'!T265</f>
        <v>0.15261471743079849</v>
      </c>
      <c r="W265" s="11">
        <f>'OddsRatio_working_3-way'!V265^2+4*'OddsRatio_working_3-way'!U265^3/27</f>
        <v>-0.17244539707228088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0.22121067393367536</v>
      </c>
      <c r="Y265" s="11">
        <f>IF('OddsRatio_working_3-way'!W265&gt;=0,IF('OddsRatio_working_3-way'!V265+SQRT('OddsRatio_working_3-way'!W265)&gt;0,0,PI()),ACOS('OddsRatio_working_3-way'!V265/(2*'OddsRatio_working_3-way'!X265)))</f>
        <v>1.2186072635610685</v>
      </c>
      <c r="Z265" s="11">
        <f>'OddsRatio_working_3-way'!X265^(1/3)*COS('OddsRatio_working_3-way'!Y265/3)</f>
        <v>0.55557370717802024</v>
      </c>
      <c r="AA265" s="11">
        <f>'OddsRatio_working_3-way'!X265^(1/3)*COS(('OddsRatio_working_3-way'!Y265+2*PI())/3)</f>
        <v>-0.48473695989778653</v>
      </c>
      <c r="AB265" s="11">
        <f>'OddsRatio_working_3-way'!X265^(1/3)*COS(('OddsRatio_working_3-way'!Y265+4*PI())/3)</f>
        <v>-7.0836747280233606E-2</v>
      </c>
      <c r="AC265" s="11">
        <f>'OddsRatio_working_3-way'!X265^(1/3)*SIN('OddsRatio_working_3-way'!Y265/3)</f>
        <v>0.23896539917238752</v>
      </c>
      <c r="AD265" s="11">
        <f>'OddsRatio_working_3-way'!X265^(1/3)*SIN(('OddsRatio_working_3-way'!Y265+2*PI())/3)</f>
        <v>0.36165824450466877</v>
      </c>
      <c r="AE265" s="11">
        <f>'OddsRatio_working_3-way'!X265^(1/3)*SIN(('OddsRatio_working_3-way'!Y265+4*PI())/3)</f>
        <v>-0.60062364367705623</v>
      </c>
      <c r="AF265" s="11">
        <f>-'OddsRatio_working_3-way'!U265/(3*'OddsRatio_working_3-way'!X265^(1/3))*COS(('OddsRatio_working_3-way'!Y265)/3)</f>
        <v>0.55557370717802024</v>
      </c>
      <c r="AG265" s="11">
        <f>-'OddsRatio_working_3-way'!U265/(3*'OddsRatio_working_3-way'!X265^(1/3))*COS(('OddsRatio_working_3-way'!Y265+2*PI())/3)</f>
        <v>-0.48473695989778653</v>
      </c>
      <c r="AH265" s="11">
        <f>-'OddsRatio_working_3-way'!U265/(3*'OddsRatio_working_3-way'!X265^(1/3))*COS(('OddsRatio_working_3-way'!Y265+4*PI())/3)</f>
        <v>-7.0836747280233606E-2</v>
      </c>
      <c r="AI265" s="11">
        <f>'OddsRatio_working_3-way'!U265/(3*'OddsRatio_working_3-way'!X265^(1/3))*SIN(('OddsRatio_working_3-way'!Y265)/3)</f>
        <v>-0.23896539917238752</v>
      </c>
      <c r="AJ265" s="11">
        <f>'OddsRatio_working_3-way'!U265/(3*'OddsRatio_working_3-way'!X265^(1/3))*SIN(('OddsRatio_working_3-way'!Y265+2*PI())/3)</f>
        <v>-0.36165824450466877</v>
      </c>
      <c r="AK265" s="11">
        <f>'OddsRatio_working_3-way'!U265/(3*'OddsRatio_working_3-way'!X265^(1/3))*SIN(('OddsRatio_working_3-way'!Y265+4*PI())/3)</f>
        <v>0.60062364367705623</v>
      </c>
      <c r="AL265" s="11">
        <f>'OddsRatio_working_3-way'!Z265+'OddsRatio_working_3-way'!AF265</f>
        <v>1.1111474143560405</v>
      </c>
      <c r="AM265" s="11">
        <f>'OddsRatio_working_3-way'!AA265+'OddsRatio_working_3-way'!AG265</f>
        <v>-0.96947391979557307</v>
      </c>
      <c r="AN265" s="11">
        <f>'OddsRatio_working_3-way'!AB265+'OddsRatio_working_3-way'!AH265</f>
        <v>-0.14167349456046721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1.1111474143560405</v>
      </c>
      <c r="AS265" s="11">
        <f>IF(('OddsRatio_working_3-way'!X265=0),IF(Q265&gt;0,-Q265^(1/3),(-Q265)^(1/3)),'OddsRatio_working_3-way'!AM265-'OddsRatio_working_3-way'!R265/3)</f>
        <v>-0.96947391979557307</v>
      </c>
      <c r="AT265" s="11">
        <f>IF(('OddsRatio_working_3-way'!X265=0),IF(Q265&gt;0,-Q265^(1/3),(-Q265)^(1/3)),'OddsRatio_working_3-way'!AN265-'OddsRatio_working_3-way'!R265/3)</f>
        <v>-0.14167349456046721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</v>
      </c>
      <c r="B266" s="4">
        <f>IF('True_Odds_Calculator_3-way'!B267="","",'True_Odds_Calculator_3-way'!B267)</f>
        <v>3.12</v>
      </c>
      <c r="C266" s="4">
        <f>IF('True_Odds_Calculator_3-way'!C267="","",'True_Odds_Calculator_3-way'!C267)</f>
        <v>4.53</v>
      </c>
      <c r="D266" s="9">
        <f t="shared" si="65"/>
        <v>0.48373461561402464</v>
      </c>
      <c r="E266" s="9">
        <f t="shared" si="66"/>
        <v>0.30650699172572293</v>
      </c>
      <c r="F266" s="9">
        <f t="shared" si="67"/>
        <v>0.20975839266025256</v>
      </c>
      <c r="G266" s="9">
        <f t="shared" si="68"/>
        <v>1.0672492059115062</v>
      </c>
      <c r="H266" s="9">
        <f t="shared" si="69"/>
        <v>2.067249205911506</v>
      </c>
      <c r="I266" s="9">
        <f t="shared" si="70"/>
        <v>3.2625683165323931</v>
      </c>
      <c r="J266" s="9">
        <f t="shared" si="71"/>
        <v>4.7673896968676166</v>
      </c>
      <c r="K266" s="11">
        <f t="shared" si="72"/>
        <v>0.5</v>
      </c>
      <c r="L266" s="11">
        <f t="shared" si="73"/>
        <v>0.32051282051282048</v>
      </c>
      <c r="M266" s="11">
        <f t="shared" si="74"/>
        <v>0.22075055187637968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-0.26474500481122998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0.23525499518877002</v>
      </c>
      <c r="Q266" s="11">
        <f>2*'OddsRatio_working_3-way'!K266*'OddsRatio_working_3-way'!L266*'OddsRatio_working_3-way'!M266</f>
        <v>7.0753382011660149E-2</v>
      </c>
      <c r="R266" s="11">
        <f t="shared" si="75"/>
        <v>0</v>
      </c>
      <c r="S266" s="11">
        <f t="shared" si="76"/>
        <v>-0.88860976000855207</v>
      </c>
      <c r="T266" s="11">
        <f t="shared" si="77"/>
        <v>-0.26725105564166973</v>
      </c>
      <c r="U266" s="11">
        <f>'OddsRatio_working_3-way'!S266-'OddsRatio_working_3-way'!R266^2/3</f>
        <v>-0.88860976000855207</v>
      </c>
      <c r="V266" s="11">
        <f>'OddsRatio_working_3-way'!S266*'OddsRatio_working_3-way'!R266/3-2*'OddsRatio_working_3-way'!R266^3/27-'OddsRatio_working_3-way'!T266</f>
        <v>0.26725105564166973</v>
      </c>
      <c r="W266" s="11">
        <f>'OddsRatio_working_3-way'!V266^2+4*'OddsRatio_working_3-way'!U266^3/27</f>
        <v>-3.2528062963572607E-2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0.16120731195045052</v>
      </c>
      <c r="Y266" s="11">
        <f>IF('OddsRatio_working_3-way'!W266&gt;=0,IF('OddsRatio_working_3-way'!V266+SQRT('OddsRatio_working_3-way'!W266)&gt;0,0,PI()),ACOS('OddsRatio_working_3-way'!V266/(2*'OddsRatio_working_3-way'!X266)))</f>
        <v>0.59364919413290074</v>
      </c>
      <c r="Z266" s="11">
        <f>'OddsRatio_working_3-way'!X266^(1/3)*COS('OddsRatio_working_3-way'!Y266/3)</f>
        <v>0.53362460295575309</v>
      </c>
      <c r="AA266" s="11">
        <f>'OddsRatio_working_3-way'!X266^(1/3)*COS(('OddsRatio_working_3-way'!Y266+2*PI())/3)</f>
        <v>-0.35947312028698342</v>
      </c>
      <c r="AB266" s="11">
        <f>'OddsRatio_working_3-way'!X266^(1/3)*COS(('OddsRatio_working_3-way'!Y266+4*PI())/3)</f>
        <v>-0.17415148266876981</v>
      </c>
      <c r="AC266" s="11">
        <f>'OddsRatio_working_3-way'!X266^(1/3)*SIN('OddsRatio_working_3-way'!Y266/3)</f>
        <v>0.10699549736553791</v>
      </c>
      <c r="AD266" s="11">
        <f>'OddsRatio_working_3-way'!X266^(1/3)*SIN(('OddsRatio_working_3-way'!Y266+2*PI())/3)</f>
        <v>0.40863471356129782</v>
      </c>
      <c r="AE266" s="11">
        <f>'OddsRatio_working_3-way'!X266^(1/3)*SIN(('OddsRatio_working_3-way'!Y266+4*PI())/3)</f>
        <v>-0.51563021092683581</v>
      </c>
      <c r="AF266" s="11">
        <f>-'OddsRatio_working_3-way'!U266/(3*'OddsRatio_working_3-way'!X266^(1/3))*COS(('OddsRatio_working_3-way'!Y266)/3)</f>
        <v>0.53362460295575309</v>
      </c>
      <c r="AG266" s="11">
        <f>-'OddsRatio_working_3-way'!U266/(3*'OddsRatio_working_3-way'!X266^(1/3))*COS(('OddsRatio_working_3-way'!Y266+2*PI())/3)</f>
        <v>-0.35947312028698342</v>
      </c>
      <c r="AH266" s="11">
        <f>-'OddsRatio_working_3-way'!U266/(3*'OddsRatio_working_3-way'!X266^(1/3))*COS(('OddsRatio_working_3-way'!Y266+4*PI())/3)</f>
        <v>-0.17415148266876981</v>
      </c>
      <c r="AI266" s="11">
        <f>'OddsRatio_working_3-way'!U266/(3*'OddsRatio_working_3-way'!X266^(1/3))*SIN(('OddsRatio_working_3-way'!Y266)/3)</f>
        <v>-0.10699549736553791</v>
      </c>
      <c r="AJ266" s="11">
        <f>'OddsRatio_working_3-way'!U266/(3*'OddsRatio_working_3-way'!X266^(1/3))*SIN(('OddsRatio_working_3-way'!Y266+2*PI())/3)</f>
        <v>-0.40863471356129782</v>
      </c>
      <c r="AK266" s="11">
        <f>'OddsRatio_working_3-way'!U266/(3*'OddsRatio_working_3-way'!X266^(1/3))*SIN(('OddsRatio_working_3-way'!Y266+4*PI())/3)</f>
        <v>0.51563021092683581</v>
      </c>
      <c r="AL266" s="11">
        <f>'OddsRatio_working_3-way'!Z266+'OddsRatio_working_3-way'!AF266</f>
        <v>1.0672492059115062</v>
      </c>
      <c r="AM266" s="11">
        <f>'OddsRatio_working_3-way'!AA266+'OddsRatio_working_3-way'!AG266</f>
        <v>-0.71894624057396683</v>
      </c>
      <c r="AN266" s="11">
        <f>'OddsRatio_working_3-way'!AB266+'OddsRatio_working_3-way'!AH266</f>
        <v>-0.34830296533753963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1.0672492059115062</v>
      </c>
      <c r="AS266" s="11">
        <f>IF(('OddsRatio_working_3-way'!X266=0),IF(Q266&gt;0,-Q266^(1/3),(-Q266)^(1/3)),'OddsRatio_working_3-way'!AM266-'OddsRatio_working_3-way'!R266/3)</f>
        <v>-0.71894624057396683</v>
      </c>
      <c r="AT266" s="11">
        <f>IF(('OddsRatio_working_3-way'!X266=0),IF(Q266&gt;0,-Q266^(1/3),(-Q266)^(1/3)),'OddsRatio_working_3-way'!AN266-'OddsRatio_working_3-way'!R266/3)</f>
        <v>-0.34830296533753963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1.79</v>
      </c>
      <c r="B267" s="4">
        <f>IF('True_Odds_Calculator_3-way'!B268="","",'True_Odds_Calculator_3-way'!B268)</f>
        <v>3.33</v>
      </c>
      <c r="C267" s="4">
        <f>IF('True_Odds_Calculator_3-way'!C268="","",'True_Odds_Calculator_3-way'!C268)</f>
        <v>5.41</v>
      </c>
      <c r="D267" s="9">
        <f t="shared" si="65"/>
        <v>0.54064307112636922</v>
      </c>
      <c r="E267" s="9">
        <f t="shared" si="66"/>
        <v>0.28523124607381989</v>
      </c>
      <c r="F267" s="9">
        <f t="shared" si="67"/>
        <v>0.17412568279981078</v>
      </c>
      <c r="G267" s="9">
        <f t="shared" si="68"/>
        <v>1.07550526027686</v>
      </c>
      <c r="H267" s="9">
        <f t="shared" si="69"/>
        <v>1.8496491556187193</v>
      </c>
      <c r="I267" s="9">
        <f t="shared" si="70"/>
        <v>3.5059272564450841</v>
      </c>
      <c r="J267" s="9">
        <f t="shared" si="71"/>
        <v>5.7429781978209515</v>
      </c>
      <c r="K267" s="11">
        <f t="shared" si="72"/>
        <v>0.55865921787709494</v>
      </c>
      <c r="L267" s="11">
        <f t="shared" si="73"/>
        <v>0.3003003003003003</v>
      </c>
      <c r="M267" s="11">
        <f t="shared" si="74"/>
        <v>0.18484288354898337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-0.25172541886882172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0.23350729161404613</v>
      </c>
      <c r="Q267" s="11">
        <f>2*'OddsRatio_working_3-way'!K267*'OddsRatio_working_3-way'!L267*'OddsRatio_working_3-way'!M267</f>
        <v>6.2020528981154351E-2</v>
      </c>
      <c r="R267" s="11">
        <f t="shared" si="75"/>
        <v>0</v>
      </c>
      <c r="S267" s="11">
        <f t="shared" si="76"/>
        <v>-0.92762698603644256</v>
      </c>
      <c r="T267" s="11">
        <f t="shared" si="77"/>
        <v>-0.24638166959799271</v>
      </c>
      <c r="U267" s="11">
        <f>'OddsRatio_working_3-way'!S267-'OddsRatio_working_3-way'!R267^2/3</f>
        <v>-0.92762698603644256</v>
      </c>
      <c r="V267" s="11">
        <f>'OddsRatio_working_3-way'!S267*'OddsRatio_working_3-way'!R267/3-2*'OddsRatio_working_3-way'!R267^3/27-'OddsRatio_working_3-way'!T267</f>
        <v>0.24638166959799271</v>
      </c>
      <c r="W267" s="11">
        <f>'OddsRatio_working_3-way'!V267^2+4*'OddsRatio_working_3-way'!U267^3/27</f>
        <v>-5.7550211899536567E-2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0.17194049771173095</v>
      </c>
      <c r="Y267" s="11">
        <f>IF('OddsRatio_working_3-way'!W267&gt;=0,IF('OddsRatio_working_3-way'!V267+SQRT('OddsRatio_working_3-way'!W267)&gt;0,0,PI()),ACOS('OddsRatio_working_3-way'!V267/(2*'OddsRatio_working_3-way'!X267)))</f>
        <v>0.77206210092051575</v>
      </c>
      <c r="Z267" s="11">
        <f>'OddsRatio_working_3-way'!X267^(1/3)*COS('OddsRatio_working_3-way'!Y267/3)</f>
        <v>0.53775263013843</v>
      </c>
      <c r="AA267" s="11">
        <f>'OddsRatio_working_3-way'!X267^(1/3)*COS(('OddsRatio_working_3-way'!Y267+2*PI())/3)</f>
        <v>-0.39144600175198052</v>
      </c>
      <c r="AB267" s="11">
        <f>'OddsRatio_working_3-way'!X267^(1/3)*COS(('OddsRatio_working_3-way'!Y267+4*PI())/3)</f>
        <v>-0.14630662838644914</v>
      </c>
      <c r="AC267" s="11">
        <f>'OddsRatio_working_3-way'!X267^(1/3)*SIN('OddsRatio_working_3-way'!Y267/3)</f>
        <v>0.14153128320156563</v>
      </c>
      <c r="AD267" s="11">
        <f>'OddsRatio_working_3-way'!X267^(1/3)*SIN(('OddsRatio_working_3-way'!Y267+2*PI())/3)</f>
        <v>0.39494179705099497</v>
      </c>
      <c r="AE267" s="11">
        <f>'OddsRatio_working_3-way'!X267^(1/3)*SIN(('OddsRatio_working_3-way'!Y267+4*PI())/3)</f>
        <v>-0.53647308025256057</v>
      </c>
      <c r="AF267" s="11">
        <f>-'OddsRatio_working_3-way'!U267/(3*'OddsRatio_working_3-way'!X267^(1/3))*COS(('OddsRatio_working_3-way'!Y267)/3)</f>
        <v>0.53775263013843</v>
      </c>
      <c r="AG267" s="11">
        <f>-'OddsRatio_working_3-way'!U267/(3*'OddsRatio_working_3-way'!X267^(1/3))*COS(('OddsRatio_working_3-way'!Y267+2*PI())/3)</f>
        <v>-0.39144600175198052</v>
      </c>
      <c r="AH267" s="11">
        <f>-'OddsRatio_working_3-way'!U267/(3*'OddsRatio_working_3-way'!X267^(1/3))*COS(('OddsRatio_working_3-way'!Y267+4*PI())/3)</f>
        <v>-0.14630662838644914</v>
      </c>
      <c r="AI267" s="11">
        <f>'OddsRatio_working_3-way'!U267/(3*'OddsRatio_working_3-way'!X267^(1/3))*SIN(('OddsRatio_working_3-way'!Y267)/3)</f>
        <v>-0.14153128320156563</v>
      </c>
      <c r="AJ267" s="11">
        <f>'OddsRatio_working_3-way'!U267/(3*'OddsRatio_working_3-way'!X267^(1/3))*SIN(('OddsRatio_working_3-way'!Y267+2*PI())/3)</f>
        <v>-0.39494179705099497</v>
      </c>
      <c r="AK267" s="11">
        <f>'OddsRatio_working_3-way'!U267/(3*'OddsRatio_working_3-way'!X267^(1/3))*SIN(('OddsRatio_working_3-way'!Y267+4*PI())/3)</f>
        <v>0.53647308025256057</v>
      </c>
      <c r="AL267" s="11">
        <f>'OddsRatio_working_3-way'!Z267+'OddsRatio_working_3-way'!AF267</f>
        <v>1.07550526027686</v>
      </c>
      <c r="AM267" s="11">
        <f>'OddsRatio_working_3-way'!AA267+'OddsRatio_working_3-way'!AG267</f>
        <v>-0.78289200350396104</v>
      </c>
      <c r="AN267" s="11">
        <f>'OddsRatio_working_3-way'!AB267+'OddsRatio_working_3-way'!AH267</f>
        <v>-0.29261325677289829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1.07550526027686</v>
      </c>
      <c r="AS267" s="11">
        <f>IF(('OddsRatio_working_3-way'!X267=0),IF(Q267&gt;0,-Q267^(1/3),(-Q267)^(1/3)),'OddsRatio_working_3-way'!AM267-'OddsRatio_working_3-way'!R267/3)</f>
        <v>-0.78289200350396104</v>
      </c>
      <c r="AT267" s="11">
        <f>IF(('OddsRatio_working_3-way'!X267=0),IF(Q267&gt;0,-Q267^(1/3),(-Q267)^(1/3)),'OddsRatio_working_3-way'!AN267-'OddsRatio_working_3-way'!R267/3)</f>
        <v>-0.29261325677289829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3.14</v>
      </c>
      <c r="C268" s="4">
        <f>IF('True_Odds_Calculator_3-way'!C269="","",'True_Odds_Calculator_3-way'!C269)</f>
        <v>3</v>
      </c>
      <c r="D268" s="9">
        <f t="shared" si="65"/>
        <v>0.37278640690450066</v>
      </c>
      <c r="E268" s="9">
        <f t="shared" si="66"/>
        <v>0.30632576219907354</v>
      </c>
      <c r="F268" s="9">
        <f t="shared" si="67"/>
        <v>0.32088783089642586</v>
      </c>
      <c r="G268" s="9">
        <f t="shared" si="68"/>
        <v>1.0581768825673756</v>
      </c>
      <c r="H268" s="9">
        <f t="shared" si="69"/>
        <v>2.6825012432821271</v>
      </c>
      <c r="I268" s="9">
        <f t="shared" si="70"/>
        <v>3.2644985286941837</v>
      </c>
      <c r="J268" s="9">
        <f t="shared" si="71"/>
        <v>3.1163537651347508</v>
      </c>
      <c r="K268" s="11">
        <f t="shared" si="72"/>
        <v>0.38610038610038611</v>
      </c>
      <c r="L268" s="11">
        <f t="shared" si="73"/>
        <v>0.31847133757961782</v>
      </c>
      <c r="M268" s="11">
        <f t="shared" si="74"/>
        <v>0.33333333333333331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-0.27892678848092856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0.23485724122666796</v>
      </c>
      <c r="Q268" s="11">
        <f>2*'OddsRatio_working_3-way'!K268*'OddsRatio_working_3-way'!L268*'OddsRatio_working_3-way'!M268</f>
        <v>8.1974604267597895E-2</v>
      </c>
      <c r="R268" s="11">
        <f t="shared" si="75"/>
        <v>0</v>
      </c>
      <c r="S268" s="11">
        <f t="shared" si="76"/>
        <v>-0.84200317404337865</v>
      </c>
      <c r="T268" s="11">
        <f t="shared" si="77"/>
        <v>-0.29389290542526308</v>
      </c>
      <c r="U268" s="11">
        <f>'OddsRatio_working_3-way'!S268-'OddsRatio_working_3-way'!R268^2/3</f>
        <v>-0.84200317404337865</v>
      </c>
      <c r="V268" s="11">
        <f>'OddsRatio_working_3-way'!S268*'OddsRatio_working_3-way'!R268/3-2*'OddsRatio_working_3-way'!R268^3/27-'OddsRatio_working_3-way'!T268</f>
        <v>0.29389290542526308</v>
      </c>
      <c r="W268" s="11">
        <f>'OddsRatio_working_3-way'!V268^2+4*'OddsRatio_working_3-way'!U268^3/27</f>
        <v>-2.0646547885370958E-3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0.14869237930021811</v>
      </c>
      <c r="Y268" s="11">
        <f>IF('OddsRatio_working_3-way'!W268&gt;=0,IF('OddsRatio_working_3-way'!V268+SQRT('OddsRatio_working_3-way'!W268)&gt;0,0,PI()),ACOS('OddsRatio_working_3-way'!V268/(2*'OddsRatio_working_3-way'!X268)))</f>
        <v>0.15339439889792117</v>
      </c>
      <c r="Z268" s="11">
        <f>'OddsRatio_working_3-way'!X268^(1/3)*COS('OddsRatio_working_3-way'!Y268/3)</f>
        <v>0.52908844128368782</v>
      </c>
      <c r="AA268" s="11">
        <f>'OddsRatio_working_3-way'!X268^(1/3)*COS(('OddsRatio_working_3-way'!Y268+2*PI())/3)</f>
        <v>-0.28799330347770047</v>
      </c>
      <c r="AB268" s="11">
        <f>'OddsRatio_working_3-way'!X268^(1/3)*COS(('OddsRatio_working_3-way'!Y268+4*PI())/3)</f>
        <v>-0.24109513780598751</v>
      </c>
      <c r="AC268" s="11">
        <f>'OddsRatio_working_3-way'!X268^(1/3)*SIN('OddsRatio_working_3-way'!Y268/3)</f>
        <v>2.7076668575063124E-2</v>
      </c>
      <c r="AD268" s="11">
        <f>'OddsRatio_working_3-way'!X268^(1/3)*SIN(('OddsRatio_working_3-way'!Y268+2*PI())/3)</f>
        <v>0.44466569671285344</v>
      </c>
      <c r="AE268" s="11">
        <f>'OddsRatio_working_3-way'!X268^(1/3)*SIN(('OddsRatio_working_3-way'!Y268+4*PI())/3)</f>
        <v>-0.47174236528791658</v>
      </c>
      <c r="AF268" s="11">
        <f>-'OddsRatio_working_3-way'!U268/(3*'OddsRatio_working_3-way'!X268^(1/3))*COS(('OddsRatio_working_3-way'!Y268)/3)</f>
        <v>0.52908844128368793</v>
      </c>
      <c r="AG268" s="11">
        <f>-'OddsRatio_working_3-way'!U268/(3*'OddsRatio_working_3-way'!X268^(1/3))*COS(('OddsRatio_working_3-way'!Y268+2*PI())/3)</f>
        <v>-0.28799330347770052</v>
      </c>
      <c r="AH268" s="11">
        <f>-'OddsRatio_working_3-way'!U268/(3*'OddsRatio_working_3-way'!X268^(1/3))*COS(('OddsRatio_working_3-way'!Y268+4*PI())/3)</f>
        <v>-0.24109513780598757</v>
      </c>
      <c r="AI268" s="11">
        <f>'OddsRatio_working_3-way'!U268/(3*'OddsRatio_working_3-way'!X268^(1/3))*SIN(('OddsRatio_working_3-way'!Y268)/3)</f>
        <v>-2.7076668575063131E-2</v>
      </c>
      <c r="AJ268" s="11">
        <f>'OddsRatio_working_3-way'!U268/(3*'OddsRatio_working_3-way'!X268^(1/3))*SIN(('OddsRatio_working_3-way'!Y268+2*PI())/3)</f>
        <v>-0.44466569671285355</v>
      </c>
      <c r="AK268" s="11">
        <f>'OddsRatio_working_3-way'!U268/(3*'OddsRatio_working_3-way'!X268^(1/3))*SIN(('OddsRatio_working_3-way'!Y268+4*PI())/3)</f>
        <v>0.47174236528791663</v>
      </c>
      <c r="AL268" s="11">
        <f>'OddsRatio_working_3-way'!Z268+'OddsRatio_working_3-way'!AF268</f>
        <v>1.0581768825673756</v>
      </c>
      <c r="AM268" s="11">
        <f>'OddsRatio_working_3-way'!AA268+'OddsRatio_working_3-way'!AG268</f>
        <v>-0.57598660695540094</v>
      </c>
      <c r="AN268" s="11">
        <f>'OddsRatio_working_3-way'!AB268+'OddsRatio_working_3-way'!AH268</f>
        <v>-0.48219027561197508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1.0581768825673756</v>
      </c>
      <c r="AS268" s="11">
        <f>IF(('OddsRatio_working_3-way'!X268=0),IF(Q268&gt;0,-Q268^(1/3),(-Q268)^(1/3)),'OddsRatio_working_3-way'!AM268-'OddsRatio_working_3-way'!R268/3)</f>
        <v>-0.57598660695540094</v>
      </c>
      <c r="AT268" s="11">
        <f>IF(('OddsRatio_working_3-way'!X268=0),IF(Q268&gt;0,-Q268^(1/3),(-Q268)^(1/3)),'OddsRatio_working_3-way'!AN268-'OddsRatio_working_3-way'!R268/3)</f>
        <v>-0.48219027561197508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1.72</v>
      </c>
      <c r="B269" s="4">
        <f>IF('True_Odds_Calculator_3-way'!B270="","",'True_Odds_Calculator_3-way'!B270)</f>
        <v>3.65</v>
      </c>
      <c r="C269" s="4">
        <f>IF('True_Odds_Calculator_3-way'!C270="","",'True_Odds_Calculator_3-way'!C270)</f>
        <v>5.28</v>
      </c>
      <c r="D269" s="9">
        <f t="shared" si="65"/>
        <v>0.56283023635601004</v>
      </c>
      <c r="E269" s="9">
        <f t="shared" si="66"/>
        <v>0.25914690470905521</v>
      </c>
      <c r="F269" s="9">
        <f t="shared" si="67"/>
        <v>0.17802285893493502</v>
      </c>
      <c r="G269" s="9">
        <f t="shared" si="68"/>
        <v>1.0787981669471938</v>
      </c>
      <c r="H269" s="9">
        <f t="shared" si="69"/>
        <v>1.7767346802019794</v>
      </c>
      <c r="I269" s="9">
        <f t="shared" si="70"/>
        <v>3.8588151424100632</v>
      </c>
      <c r="J269" s="9">
        <f t="shared" si="71"/>
        <v>5.6172561545339894</v>
      </c>
      <c r="K269" s="11">
        <f t="shared" si="72"/>
        <v>0.58139534883720934</v>
      </c>
      <c r="L269" s="11">
        <f t="shared" si="73"/>
        <v>0.27397260273972601</v>
      </c>
      <c r="M269" s="11">
        <f t="shared" si="74"/>
        <v>0.18939393939393939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-0.24635813374265125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0.23078426829621476</v>
      </c>
      <c r="Q269" s="11">
        <f>2*'OddsRatio_working_3-way'!K269*'OddsRatio_working_3-way'!L269*'OddsRatio_working_3-way'!M269</f>
        <v>6.0335756417311058E-2</v>
      </c>
      <c r="R269" s="11">
        <f t="shared" si="75"/>
        <v>0</v>
      </c>
      <c r="S269" s="11">
        <f t="shared" si="76"/>
        <v>-0.93678363604302528</v>
      </c>
      <c r="T269" s="11">
        <f t="shared" si="77"/>
        <v>-0.2449107545210524</v>
      </c>
      <c r="U269" s="11">
        <f>'OddsRatio_working_3-way'!S269-'OddsRatio_working_3-way'!R269^2/3</f>
        <v>-0.93678363604302528</v>
      </c>
      <c r="V269" s="11">
        <f>'OddsRatio_working_3-way'!S269*'OddsRatio_working_3-way'!R269/3-2*'OddsRatio_working_3-way'!R269^3/27-'OddsRatio_working_3-way'!T269</f>
        <v>0.2449107545210524</v>
      </c>
      <c r="W269" s="11">
        <f>'OddsRatio_working_3-way'!V269^2+4*'OddsRatio_working_3-way'!U269^3/27</f>
        <v>-6.180941891865592E-2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0.17449261918396944</v>
      </c>
      <c r="Y269" s="11">
        <f>IF('OddsRatio_working_3-way'!W269&gt;=0,IF('OddsRatio_working_3-way'!V269+SQRT('OddsRatio_working_3-way'!W269)&gt;0,0,PI()),ACOS('OddsRatio_working_3-way'!V269/(2*'OddsRatio_working_3-way'!X269)))</f>
        <v>0.79290370342661243</v>
      </c>
      <c r="Z269" s="11">
        <f>'OddsRatio_working_3-way'!X269^(1/3)*COS('OddsRatio_working_3-way'!Y269/3)</f>
        <v>0.539399083473597</v>
      </c>
      <c r="AA269" s="11">
        <f>'OddsRatio_working_3-way'!X269^(1/3)*COS(('OddsRatio_working_3-way'!Y269+2*PI())/3)</f>
        <v>-0.39612098205306356</v>
      </c>
      <c r="AB269" s="11">
        <f>'OddsRatio_working_3-way'!X269^(1/3)*COS(('OddsRatio_working_3-way'!Y269+4*PI())/3)</f>
        <v>-0.14327810142053363</v>
      </c>
      <c r="AC269" s="11">
        <f>'OddsRatio_working_3-way'!X269^(1/3)*SIN('OddsRatio_working_3-way'!Y269/3)</f>
        <v>0.14597890519587184</v>
      </c>
      <c r="AD269" s="11">
        <f>'OddsRatio_working_3-way'!X269^(1/3)*SIN(('OddsRatio_working_3-way'!Y269+2*PI())/3)</f>
        <v>0.39414385646824224</v>
      </c>
      <c r="AE269" s="11">
        <f>'OddsRatio_working_3-way'!X269^(1/3)*SIN(('OddsRatio_working_3-way'!Y269+4*PI())/3)</f>
        <v>-0.54012276166411377</v>
      </c>
      <c r="AF269" s="11">
        <f>-'OddsRatio_working_3-way'!U269/(3*'OddsRatio_working_3-way'!X269^(1/3))*COS(('OddsRatio_working_3-way'!Y269)/3)</f>
        <v>0.53939908347359689</v>
      </c>
      <c r="AG269" s="11">
        <f>-'OddsRatio_working_3-way'!U269/(3*'OddsRatio_working_3-way'!X269^(1/3))*COS(('OddsRatio_working_3-way'!Y269+2*PI())/3)</f>
        <v>-0.39612098205306351</v>
      </c>
      <c r="AH269" s="11">
        <f>-'OddsRatio_working_3-way'!U269/(3*'OddsRatio_working_3-way'!X269^(1/3))*COS(('OddsRatio_working_3-way'!Y269+4*PI())/3)</f>
        <v>-0.1432781014205336</v>
      </c>
      <c r="AI269" s="11">
        <f>'OddsRatio_working_3-way'!U269/(3*'OddsRatio_working_3-way'!X269^(1/3))*SIN(('OddsRatio_working_3-way'!Y269)/3)</f>
        <v>-0.14597890519587181</v>
      </c>
      <c r="AJ269" s="11">
        <f>'OddsRatio_working_3-way'!U269/(3*'OddsRatio_working_3-way'!X269^(1/3))*SIN(('OddsRatio_working_3-way'!Y269+2*PI())/3)</f>
        <v>-0.39414385646824213</v>
      </c>
      <c r="AK269" s="11">
        <f>'OddsRatio_working_3-way'!U269/(3*'OddsRatio_working_3-way'!X269^(1/3))*SIN(('OddsRatio_working_3-way'!Y269+4*PI())/3)</f>
        <v>0.54012276166411366</v>
      </c>
      <c r="AL269" s="11">
        <f>'OddsRatio_working_3-way'!Z269+'OddsRatio_working_3-way'!AF269</f>
        <v>1.0787981669471938</v>
      </c>
      <c r="AM269" s="11">
        <f>'OddsRatio_working_3-way'!AA269+'OddsRatio_working_3-way'!AG269</f>
        <v>-0.79224196410612713</v>
      </c>
      <c r="AN269" s="11">
        <f>'OddsRatio_working_3-way'!AB269+'OddsRatio_working_3-way'!AH269</f>
        <v>-0.2865562028410672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1.0787981669471938</v>
      </c>
      <c r="AS269" s="11">
        <f>IF(('OddsRatio_working_3-way'!X269=0),IF(Q269&gt;0,-Q269^(1/3),(-Q269)^(1/3)),'OddsRatio_working_3-way'!AM269-'OddsRatio_working_3-way'!R269/3)</f>
        <v>-0.79224196410612713</v>
      </c>
      <c r="AT269" s="11">
        <f>IF(('OddsRatio_working_3-way'!X269=0),IF(Q269&gt;0,-Q269^(1/3),(-Q269)^(1/3)),'OddsRatio_working_3-way'!AN269-'OddsRatio_working_3-way'!R269/3)</f>
        <v>-0.2865562028410672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1.88</v>
      </c>
      <c r="B270" s="4">
        <f>IF('True_Odds_Calculator_3-way'!B271="","",'True_Odds_Calculator_3-way'!B271)</f>
        <v>2.98</v>
      </c>
      <c r="C270" s="4">
        <f>IF('True_Odds_Calculator_3-way'!C271="","",'True_Odds_Calculator_3-way'!C271)</f>
        <v>5.36</v>
      </c>
      <c r="D270" s="9">
        <f t="shared" si="65"/>
        <v>0.51004810038707971</v>
      </c>
      <c r="E270" s="9">
        <f t="shared" si="66"/>
        <v>0.3163206941530961</v>
      </c>
      <c r="F270" s="9">
        <f t="shared" si="67"/>
        <v>0.17363120545982419</v>
      </c>
      <c r="G270" s="9">
        <f t="shared" si="68"/>
        <v>1.0915902281860805</v>
      </c>
      <c r="H270" s="9">
        <f t="shared" si="69"/>
        <v>1.9605994008037513</v>
      </c>
      <c r="I270" s="9">
        <f t="shared" si="70"/>
        <v>3.161348651808439</v>
      </c>
      <c r="J270" s="9">
        <f t="shared" si="71"/>
        <v>5.7593333948913115</v>
      </c>
      <c r="K270" s="11">
        <f t="shared" si="72"/>
        <v>0.53191489361702127</v>
      </c>
      <c r="L270" s="11">
        <f t="shared" si="73"/>
        <v>0.33557046979865773</v>
      </c>
      <c r="M270" s="11">
        <f t="shared" si="74"/>
        <v>0.18656716417910446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-0.25298539431927902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0.24043533581556731</v>
      </c>
      <c r="Q270" s="11">
        <f>2*'OddsRatio_working_3-way'!K270*'OddsRatio_working_3-way'!L270*'OddsRatio_working_3-way'!M270</f>
        <v>6.6602586098495106E-2</v>
      </c>
      <c r="R270" s="11">
        <f t="shared" si="75"/>
        <v>0</v>
      </c>
      <c r="S270" s="11">
        <f t="shared" si="76"/>
        <v>-0.95039216181834996</v>
      </c>
      <c r="T270" s="11">
        <f t="shared" si="77"/>
        <v>-0.26326652681948753</v>
      </c>
      <c r="U270" s="11">
        <f>'OddsRatio_working_3-way'!S270-'OddsRatio_working_3-way'!R270^2/3</f>
        <v>-0.95039216181834996</v>
      </c>
      <c r="V270" s="11">
        <f>'OddsRatio_working_3-way'!S270*'OddsRatio_working_3-way'!R270/3-2*'OddsRatio_working_3-way'!R270^3/27-'OddsRatio_working_3-way'!T270</f>
        <v>0.26326652681948753</v>
      </c>
      <c r="W270" s="11">
        <f>'OddsRatio_working_3-way'!V270^2+4*'OddsRatio_working_3-way'!U270^3/27</f>
        <v>-5.7866619780483297E-2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0.17830863967015118</v>
      </c>
      <c r="Y270" s="11">
        <f>IF('OddsRatio_working_3-way'!W270&gt;=0,IF('OddsRatio_working_3-way'!V270+SQRT('OddsRatio_working_3-way'!W270)&gt;0,0,PI()),ACOS('OddsRatio_working_3-way'!V270/(2*'OddsRatio_working_3-way'!X270)))</f>
        <v>0.74034976467867997</v>
      </c>
      <c r="Z270" s="11">
        <f>'OddsRatio_working_3-way'!X270^(1/3)*COS('OddsRatio_working_3-way'!Y270/3)</f>
        <v>0.54579511409304027</v>
      </c>
      <c r="AA270" s="11">
        <f>'OddsRatio_working_3-way'!X270^(1/3)*COS(('OddsRatio_working_3-way'!Y270+2*PI())/3)</f>
        <v>-0.3919723676855103</v>
      </c>
      <c r="AB270" s="11">
        <f>'OddsRatio_working_3-way'!X270^(1/3)*COS(('OddsRatio_working_3-way'!Y270+4*PI())/3)</f>
        <v>-0.15382274640753016</v>
      </c>
      <c r="AC270" s="11">
        <f>'OddsRatio_working_3-way'!X270^(1/3)*SIN('OddsRatio_working_3-way'!Y270/3)</f>
        <v>0.13749574795224948</v>
      </c>
      <c r="AD270" s="11">
        <f>'OddsRatio_working_3-way'!X270^(1/3)*SIN(('OddsRatio_working_3-way'!Y270+2*PI())/3)</f>
        <v>0.40392456008987437</v>
      </c>
      <c r="AE270" s="11">
        <f>'OddsRatio_working_3-way'!X270^(1/3)*SIN(('OddsRatio_working_3-way'!Y270+4*PI())/3)</f>
        <v>-0.5414203080421236</v>
      </c>
      <c r="AF270" s="11">
        <f>-'OddsRatio_working_3-way'!U270/(3*'OddsRatio_working_3-way'!X270^(1/3))*COS(('OddsRatio_working_3-way'!Y270)/3)</f>
        <v>0.54579511409304027</v>
      </c>
      <c r="AG270" s="11">
        <f>-'OddsRatio_working_3-way'!U270/(3*'OddsRatio_working_3-way'!X270^(1/3))*COS(('OddsRatio_working_3-way'!Y270+2*PI())/3)</f>
        <v>-0.3919723676855103</v>
      </c>
      <c r="AH270" s="11">
        <f>-'OddsRatio_working_3-way'!U270/(3*'OddsRatio_working_3-way'!X270^(1/3))*COS(('OddsRatio_working_3-way'!Y270+4*PI())/3)</f>
        <v>-0.15382274640753016</v>
      </c>
      <c r="AI270" s="11">
        <f>'OddsRatio_working_3-way'!U270/(3*'OddsRatio_working_3-way'!X270^(1/3))*SIN(('OddsRatio_working_3-way'!Y270)/3)</f>
        <v>-0.13749574795224948</v>
      </c>
      <c r="AJ270" s="11">
        <f>'OddsRatio_working_3-way'!U270/(3*'OddsRatio_working_3-way'!X270^(1/3))*SIN(('OddsRatio_working_3-way'!Y270+2*PI())/3)</f>
        <v>-0.40392456008987437</v>
      </c>
      <c r="AK270" s="11">
        <f>'OddsRatio_working_3-way'!U270/(3*'OddsRatio_working_3-way'!X270^(1/3))*SIN(('OddsRatio_working_3-way'!Y270+4*PI())/3)</f>
        <v>0.5414203080421236</v>
      </c>
      <c r="AL270" s="11">
        <f>'OddsRatio_working_3-way'!Z270+'OddsRatio_working_3-way'!AF270</f>
        <v>1.0915902281860805</v>
      </c>
      <c r="AM270" s="11">
        <f>'OddsRatio_working_3-way'!AA270+'OddsRatio_working_3-way'!AG270</f>
        <v>-0.78394473537102061</v>
      </c>
      <c r="AN270" s="11">
        <f>'OddsRatio_working_3-way'!AB270+'OddsRatio_working_3-way'!AH270</f>
        <v>-0.30764549281506032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1.0915902281860805</v>
      </c>
      <c r="AS270" s="11">
        <f>IF(('OddsRatio_working_3-way'!X270=0),IF(Q270&gt;0,-Q270^(1/3),(-Q270)^(1/3)),'OddsRatio_working_3-way'!AM270-'OddsRatio_working_3-way'!R270/3)</f>
        <v>-0.78394473537102061</v>
      </c>
      <c r="AT270" s="11">
        <f>IF(('OddsRatio_working_3-way'!X270=0),IF(Q270&gt;0,-Q270^(1/3),(-Q270)^(1/3)),'OddsRatio_working_3-way'!AN270-'OddsRatio_working_3-way'!R270/3)</f>
        <v>-0.30764549281506032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2.2400000000000002</v>
      </c>
      <c r="B271" s="4">
        <f>IF('True_Odds_Calculator_3-way'!B272="","",'True_Odds_Calculator_3-way'!B272)</f>
        <v>3.3</v>
      </c>
      <c r="C271" s="4">
        <f>IF('True_Odds_Calculator_3-way'!C272="","",'True_Odds_Calculator_3-way'!C272)</f>
        <v>3.32</v>
      </c>
      <c r="D271" s="9">
        <f t="shared" si="65"/>
        <v>0.42757867692775658</v>
      </c>
      <c r="E271" s="9">
        <f t="shared" si="66"/>
        <v>0.28709505504655919</v>
      </c>
      <c r="F271" s="9">
        <f t="shared" si="67"/>
        <v>0.28532626802568417</v>
      </c>
      <c r="G271" s="9">
        <f t="shared" si="68"/>
        <v>1.0796377933734189</v>
      </c>
      <c r="H271" s="9">
        <f t="shared" si="69"/>
        <v>2.3387508637830399</v>
      </c>
      <c r="I271" s="9">
        <f t="shared" si="70"/>
        <v>3.4831669247588626</v>
      </c>
      <c r="J271" s="9">
        <f t="shared" si="71"/>
        <v>3.5047596806263317</v>
      </c>
      <c r="K271" s="11">
        <f t="shared" si="72"/>
        <v>0.4464285714285714</v>
      </c>
      <c r="L271" s="11">
        <f t="shared" si="73"/>
        <v>0.30303030303030304</v>
      </c>
      <c r="M271" s="11">
        <f t="shared" si="74"/>
        <v>0.30120481927710846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-0.26961091117717628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0.23877979450268605</v>
      </c>
      <c r="Q271" s="11">
        <f>2*'OddsRatio_working_3-way'!K271*'OddsRatio_working_3-way'!L271*'OddsRatio_working_3-way'!M271</f>
        <v>8.1494810410473073E-2</v>
      </c>
      <c r="R271" s="11">
        <f t="shared" si="75"/>
        <v>0</v>
      </c>
      <c r="S271" s="11">
        <f t="shared" si="76"/>
        <v>-0.88564588673405209</v>
      </c>
      <c r="T271" s="11">
        <f t="shared" si="77"/>
        <v>-0.30226822072834547</v>
      </c>
      <c r="U271" s="11">
        <f>'OddsRatio_working_3-way'!S271-'OddsRatio_working_3-way'!R271^2/3</f>
        <v>-0.88564588673405209</v>
      </c>
      <c r="V271" s="11">
        <f>'OddsRatio_working_3-way'!S271*'OddsRatio_working_3-way'!R271/3-2*'OddsRatio_working_3-way'!R271^3/27-'OddsRatio_working_3-way'!T271</f>
        <v>0.30226822072834547</v>
      </c>
      <c r="W271" s="11">
        <f>'OddsRatio_working_3-way'!V271^2+4*'OddsRatio_working_3-way'!U271^3/27</f>
        <v>-1.1548420036499557E-2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0.16040144738965056</v>
      </c>
      <c r="Y271" s="11">
        <f>IF('OddsRatio_working_3-way'!W271&gt;=0,IF('OddsRatio_working_3-way'!V271+SQRT('OddsRatio_working_3-way'!W271)&gt;0,0,PI()),ACOS('OddsRatio_working_3-way'!V271/(2*'OddsRatio_working_3-way'!X271)))</f>
        <v>0.3415873837864023</v>
      </c>
      <c r="Z271" s="11">
        <f>'OddsRatio_working_3-way'!X271^(1/3)*COS('OddsRatio_working_3-way'!Y271/3)</f>
        <v>0.53981889668670935</v>
      </c>
      <c r="AA271" s="11">
        <f>'OddsRatio_working_3-way'!X271^(1/3)*COS(('OddsRatio_working_3-way'!Y271+2*PI())/3)</f>
        <v>-0.32337103051663951</v>
      </c>
      <c r="AB271" s="11">
        <f>'OddsRatio_working_3-way'!X271^(1/3)*COS(('OddsRatio_working_3-way'!Y271+4*PI())/3)</f>
        <v>-0.21644786617006992</v>
      </c>
      <c r="AC271" s="11">
        <f>'OddsRatio_working_3-way'!X271^(1/3)*SIN('OddsRatio_working_3-way'!Y271/3)</f>
        <v>6.1732117718098584E-2</v>
      </c>
      <c r="AD271" s="11">
        <f>'OddsRatio_working_3-way'!X271^(1/3)*SIN(('OddsRatio_working_3-way'!Y271+2*PI())/3)</f>
        <v>0.43663081911452828</v>
      </c>
      <c r="AE271" s="11">
        <f>'OddsRatio_working_3-way'!X271^(1/3)*SIN(('OddsRatio_working_3-way'!Y271+4*PI())/3)</f>
        <v>-0.49836293683262683</v>
      </c>
      <c r="AF271" s="11">
        <f>-'OddsRatio_working_3-way'!U271/(3*'OddsRatio_working_3-way'!X271^(1/3))*COS(('OddsRatio_working_3-way'!Y271)/3)</f>
        <v>0.53981889668670946</v>
      </c>
      <c r="AG271" s="11">
        <f>-'OddsRatio_working_3-way'!U271/(3*'OddsRatio_working_3-way'!X271^(1/3))*COS(('OddsRatio_working_3-way'!Y271+2*PI())/3)</f>
        <v>-0.32337103051663957</v>
      </c>
      <c r="AH271" s="11">
        <f>-'OddsRatio_working_3-way'!U271/(3*'OddsRatio_working_3-way'!X271^(1/3))*COS(('OddsRatio_working_3-way'!Y271+4*PI())/3)</f>
        <v>-0.21644786617006997</v>
      </c>
      <c r="AI271" s="11">
        <f>'OddsRatio_working_3-way'!U271/(3*'OddsRatio_working_3-way'!X271^(1/3))*SIN(('OddsRatio_working_3-way'!Y271)/3)</f>
        <v>-6.1732117718098597E-2</v>
      </c>
      <c r="AJ271" s="11">
        <f>'OddsRatio_working_3-way'!U271/(3*'OddsRatio_working_3-way'!X271^(1/3))*SIN(('OddsRatio_working_3-way'!Y271+2*PI())/3)</f>
        <v>-0.43663081911452839</v>
      </c>
      <c r="AK271" s="11">
        <f>'OddsRatio_working_3-way'!U271/(3*'OddsRatio_working_3-way'!X271^(1/3))*SIN(('OddsRatio_working_3-way'!Y271+4*PI())/3)</f>
        <v>0.49836293683262695</v>
      </c>
      <c r="AL271" s="11">
        <f>'OddsRatio_working_3-way'!Z271+'OddsRatio_working_3-way'!AF271</f>
        <v>1.0796377933734189</v>
      </c>
      <c r="AM271" s="11">
        <f>'OddsRatio_working_3-way'!AA271+'OddsRatio_working_3-way'!AG271</f>
        <v>-0.64674206103327903</v>
      </c>
      <c r="AN271" s="11">
        <f>'OddsRatio_working_3-way'!AB271+'OddsRatio_working_3-way'!AH271</f>
        <v>-0.43289573234013989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1.0796377933734189</v>
      </c>
      <c r="AS271" s="11">
        <f>IF(('OddsRatio_working_3-way'!X271=0),IF(Q271&gt;0,-Q271^(1/3),(-Q271)^(1/3)),'OddsRatio_working_3-way'!AM271-'OddsRatio_working_3-way'!R271/3)</f>
        <v>-0.64674206103327903</v>
      </c>
      <c r="AT271" s="11">
        <f>IF(('OddsRatio_working_3-way'!X271=0),IF(Q271&gt;0,-Q271^(1/3),(-Q271)^(1/3)),'OddsRatio_working_3-way'!AN271-'OddsRatio_working_3-way'!R271/3)</f>
        <v>-0.43289573234013989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1.91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4.33</v>
      </c>
      <c r="D272" s="9">
        <f t="shared" si="65"/>
        <v>0.50285668729138955</v>
      </c>
      <c r="E272" s="9">
        <f t="shared" si="66"/>
        <v>0.28058827966083394</v>
      </c>
      <c r="F272" s="9">
        <f t="shared" si="67"/>
        <v>0.21655503304777646</v>
      </c>
      <c r="G272" s="9">
        <f t="shared" si="68"/>
        <v>1.0864155662113217</v>
      </c>
      <c r="H272" s="9">
        <f t="shared" si="69"/>
        <v>1.9886381652523031</v>
      </c>
      <c r="I272" s="9">
        <f t="shared" si="70"/>
        <v>3.5639407362587194</v>
      </c>
      <c r="J272" s="9">
        <f t="shared" si="71"/>
        <v>4.6177638354837018</v>
      </c>
      <c r="K272" s="11">
        <f t="shared" si="72"/>
        <v>0.52356020942408377</v>
      </c>
      <c r="L272" s="11">
        <f t="shared" si="73"/>
        <v>0.29761904761904762</v>
      </c>
      <c r="M272" s="11">
        <f t="shared" si="74"/>
        <v>0.23094688221709006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-0.25735765328948168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0.23751081753814424</v>
      </c>
      <c r="Q272" s="11">
        <f>2*'OddsRatio_working_3-way'!K272*'OddsRatio_working_3-way'!L272*'OddsRatio_working_3-way'!M272</f>
        <v>7.197297501155886E-2</v>
      </c>
      <c r="R272" s="11">
        <f t="shared" si="75"/>
        <v>0</v>
      </c>
      <c r="S272" s="11">
        <f t="shared" si="76"/>
        <v>-0.92288227881448204</v>
      </c>
      <c r="T272" s="11">
        <f t="shared" si="77"/>
        <v>-0.27966129661044908</v>
      </c>
      <c r="U272" s="11">
        <f>'OddsRatio_working_3-way'!S272-'OddsRatio_working_3-way'!R272^2/3</f>
        <v>-0.92288227881448204</v>
      </c>
      <c r="V272" s="11">
        <f>'OddsRatio_working_3-way'!S272*'OddsRatio_working_3-way'!R272/3-2*'OddsRatio_working_3-way'!R272^3/27-'OddsRatio_working_3-way'!T272</f>
        <v>0.27966129661044908</v>
      </c>
      <c r="W272" s="11">
        <f>'OddsRatio_working_3-way'!V272^2+4*'OddsRatio_working_3-way'!U272^3/27</f>
        <v>-3.8238394007253929E-2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0.17062300169459238</v>
      </c>
      <c r="Y272" s="11">
        <f>IF('OddsRatio_working_3-way'!W272&gt;=0,IF('OddsRatio_working_3-way'!V272+SQRT('OddsRatio_working_3-way'!W272)&gt;0,0,PI()),ACOS('OddsRatio_working_3-way'!V272/(2*'OddsRatio_working_3-way'!X272)))</f>
        <v>0.61020618948001992</v>
      </c>
      <c r="Z272" s="11">
        <f>'OddsRatio_working_3-way'!X272^(1/3)*COS('OddsRatio_working_3-way'!Y272/3)</f>
        <v>0.54320778310566087</v>
      </c>
      <c r="AA272" s="11">
        <f>'OddsRatio_working_3-way'!X272^(1/3)*COS(('OddsRatio_working_3-way'!Y272+2*PI())/3)</f>
        <v>-0.36863248519251729</v>
      </c>
      <c r="AB272" s="11">
        <f>'OddsRatio_working_3-way'!X272^(1/3)*COS(('OddsRatio_working_3-way'!Y272+4*PI())/3)</f>
        <v>-0.1745752979131433</v>
      </c>
      <c r="AC272" s="11">
        <f>'OddsRatio_working_3-way'!X272^(1/3)*SIN('OddsRatio_working_3-way'!Y272/3)</f>
        <v>0.11203896931392809</v>
      </c>
      <c r="AD272" s="11">
        <f>'OddsRatio_working_3-way'!X272^(1/3)*SIN(('OddsRatio_working_3-way'!Y272+2*PI())/3)</f>
        <v>0.41441225504596579</v>
      </c>
      <c r="AE272" s="11">
        <f>'OddsRatio_working_3-way'!X272^(1/3)*SIN(('OddsRatio_working_3-way'!Y272+4*PI())/3)</f>
        <v>-0.52645122435989389</v>
      </c>
      <c r="AF272" s="11">
        <f>-'OddsRatio_working_3-way'!U272/(3*'OddsRatio_working_3-way'!X272^(1/3))*COS(('OddsRatio_working_3-way'!Y272)/3)</f>
        <v>0.54320778310566087</v>
      </c>
      <c r="AG272" s="11">
        <f>-'OddsRatio_working_3-way'!U272/(3*'OddsRatio_working_3-way'!X272^(1/3))*COS(('OddsRatio_working_3-way'!Y272+2*PI())/3)</f>
        <v>-0.36863248519251729</v>
      </c>
      <c r="AH272" s="11">
        <f>-'OddsRatio_working_3-way'!U272/(3*'OddsRatio_working_3-way'!X272^(1/3))*COS(('OddsRatio_working_3-way'!Y272+4*PI())/3)</f>
        <v>-0.1745752979131433</v>
      </c>
      <c r="AI272" s="11">
        <f>'OddsRatio_working_3-way'!U272/(3*'OddsRatio_working_3-way'!X272^(1/3))*SIN(('OddsRatio_working_3-way'!Y272)/3)</f>
        <v>-0.11203896931392809</v>
      </c>
      <c r="AJ272" s="11">
        <f>'OddsRatio_working_3-way'!U272/(3*'OddsRatio_working_3-way'!X272^(1/3))*SIN(('OddsRatio_working_3-way'!Y272+2*PI())/3)</f>
        <v>-0.41441225504596579</v>
      </c>
      <c r="AK272" s="11">
        <f>'OddsRatio_working_3-way'!U272/(3*'OddsRatio_working_3-way'!X272^(1/3))*SIN(('OddsRatio_working_3-way'!Y272+4*PI())/3)</f>
        <v>0.52645122435989389</v>
      </c>
      <c r="AL272" s="11">
        <f>'OddsRatio_working_3-way'!Z272+'OddsRatio_working_3-way'!AF272</f>
        <v>1.0864155662113217</v>
      </c>
      <c r="AM272" s="11">
        <f>'OddsRatio_working_3-way'!AA272+'OddsRatio_working_3-way'!AG272</f>
        <v>-0.73726497038503458</v>
      </c>
      <c r="AN272" s="11">
        <f>'OddsRatio_working_3-way'!AB272+'OddsRatio_working_3-way'!AH272</f>
        <v>-0.3491505958262866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1.0864155662113217</v>
      </c>
      <c r="AS272" s="11">
        <f>IF(('OddsRatio_working_3-way'!X272=0),IF(Q272&gt;0,-Q272^(1/3),(-Q272)^(1/3)),'OddsRatio_working_3-way'!AM272-'OddsRatio_working_3-way'!R272/3)</f>
        <v>-0.73726497038503458</v>
      </c>
      <c r="AT272" s="11">
        <f>IF(('OddsRatio_working_3-way'!X272=0),IF(Q272&gt;0,-Q272^(1/3),(-Q272)^(1/3)),'OddsRatio_working_3-way'!AN272-'OddsRatio_working_3-way'!R272/3)</f>
        <v>-0.3491505958262866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2.0099999999999998</v>
      </c>
      <c r="B273" s="4">
        <f>IF('True_Odds_Calculator_3-way'!B274="","",'True_Odds_Calculator_3-way'!B274)</f>
        <v>3.35</v>
      </c>
      <c r="C273" s="4">
        <f>IF('True_Odds_Calculator_3-way'!C274="","",'True_Odds_Calculator_3-way'!C274)</f>
        <v>3.92</v>
      </c>
      <c r="D273" s="9">
        <f t="shared" si="65"/>
        <v>0.47762299197736008</v>
      </c>
      <c r="E273" s="9">
        <f t="shared" si="66"/>
        <v>0.28210725128295289</v>
      </c>
      <c r="F273" s="9">
        <f t="shared" si="67"/>
        <v>0.24026975673968695</v>
      </c>
      <c r="G273" s="9">
        <f t="shared" si="68"/>
        <v>1.0828728246457062</v>
      </c>
      <c r="H273" s="9">
        <f t="shared" si="69"/>
        <v>2.093701552892163</v>
      </c>
      <c r="I273" s="9">
        <f t="shared" si="70"/>
        <v>3.5447511379174101</v>
      </c>
      <c r="J273" s="9">
        <f t="shared" si="71"/>
        <v>4.1619886479654618</v>
      </c>
      <c r="K273" s="11">
        <f t="shared" si="72"/>
        <v>0.49751243781094534</v>
      </c>
      <c r="L273" s="11">
        <f t="shared" si="73"/>
        <v>0.29850746268656714</v>
      </c>
      <c r="M273" s="11">
        <f t="shared" si="74"/>
        <v>0.25510204081632654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-0.262570031354043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0.23792096477708927</v>
      </c>
      <c r="Q273" s="11">
        <f>2*'OddsRatio_working_3-way'!K273*'OddsRatio_working_3-way'!L273*'OddsRatio_working_3-way'!M273</f>
        <v>7.5771007890792774E-2</v>
      </c>
      <c r="R273" s="11">
        <f t="shared" si="75"/>
        <v>0</v>
      </c>
      <c r="S273" s="11">
        <f t="shared" si="76"/>
        <v>-0.9061238388484727</v>
      </c>
      <c r="T273" s="11">
        <f t="shared" si="77"/>
        <v>-0.2885744709708512</v>
      </c>
      <c r="U273" s="11">
        <f>'OddsRatio_working_3-way'!S273-'OddsRatio_working_3-way'!R273^2/3</f>
        <v>-0.9061238388484727</v>
      </c>
      <c r="V273" s="11">
        <f>'OddsRatio_working_3-way'!S273*'OddsRatio_working_3-way'!R273/3-2*'OddsRatio_working_3-way'!R273^3/27-'OddsRatio_working_3-way'!T273</f>
        <v>0.2885744709708512</v>
      </c>
      <c r="W273" s="11">
        <f>'OddsRatio_working_3-way'!V273^2+4*'OddsRatio_working_3-way'!U273^3/27</f>
        <v>-2.6944391272839444E-2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0.16599669919078669</v>
      </c>
      <c r="Y273" s="11">
        <f>IF('OddsRatio_working_3-way'!W273&gt;=0,IF('OddsRatio_working_3-way'!V273+SQRT('OddsRatio_working_3-way'!W273)&gt;0,0,PI()),ACOS('OddsRatio_working_3-way'!V273/(2*'OddsRatio_working_3-way'!X273)))</f>
        <v>0.51717885031154864</v>
      </c>
      <c r="Z273" s="11">
        <f>'OddsRatio_working_3-way'!X273^(1/3)*COS('OddsRatio_working_3-way'!Y273/3)</f>
        <v>0.54143641232285311</v>
      </c>
      <c r="AA273" s="11">
        <f>'OddsRatio_working_3-way'!X273^(1/3)*COS(('OddsRatio_working_3-way'!Y273+2*PI())/3)</f>
        <v>-0.35236328115273408</v>
      </c>
      <c r="AB273" s="11">
        <f>'OddsRatio_working_3-way'!X273^(1/3)*COS(('OddsRatio_working_3-way'!Y273+4*PI())/3)</f>
        <v>-0.18907313117011895</v>
      </c>
      <c r="AC273" s="11">
        <f>'OddsRatio_working_3-way'!X273^(1/3)*SIN('OddsRatio_working_3-way'!Y273/3)</f>
        <v>9.4275612048477175E-2</v>
      </c>
      <c r="AD273" s="11">
        <f>'OddsRatio_working_3-way'!X273^(1/3)*SIN(('OddsRatio_working_3-way'!Y273+2*PI())/3)</f>
        <v>0.42175988158125816</v>
      </c>
      <c r="AE273" s="11">
        <f>'OddsRatio_working_3-way'!X273^(1/3)*SIN(('OddsRatio_working_3-way'!Y273+4*PI())/3)</f>
        <v>-0.51603549362973533</v>
      </c>
      <c r="AF273" s="11">
        <f>-'OddsRatio_working_3-way'!U273/(3*'OddsRatio_working_3-way'!X273^(1/3))*COS(('OddsRatio_working_3-way'!Y273)/3)</f>
        <v>0.54143641232285311</v>
      </c>
      <c r="AG273" s="11">
        <f>-'OddsRatio_working_3-way'!U273/(3*'OddsRatio_working_3-way'!X273^(1/3))*COS(('OddsRatio_working_3-way'!Y273+2*PI())/3)</f>
        <v>-0.35236328115273408</v>
      </c>
      <c r="AH273" s="11">
        <f>-'OddsRatio_working_3-way'!U273/(3*'OddsRatio_working_3-way'!X273^(1/3))*COS(('OddsRatio_working_3-way'!Y273+4*PI())/3)</f>
        <v>-0.18907313117011895</v>
      </c>
      <c r="AI273" s="11">
        <f>'OddsRatio_working_3-way'!U273/(3*'OddsRatio_working_3-way'!X273^(1/3))*SIN(('OddsRatio_working_3-way'!Y273)/3)</f>
        <v>-9.4275612048477175E-2</v>
      </c>
      <c r="AJ273" s="11">
        <f>'OddsRatio_working_3-way'!U273/(3*'OddsRatio_working_3-way'!X273^(1/3))*SIN(('OddsRatio_working_3-way'!Y273+2*PI())/3)</f>
        <v>-0.42175988158125816</v>
      </c>
      <c r="AK273" s="11">
        <f>'OddsRatio_working_3-way'!U273/(3*'OddsRatio_working_3-way'!X273^(1/3))*SIN(('OddsRatio_working_3-way'!Y273+4*PI())/3)</f>
        <v>0.51603549362973533</v>
      </c>
      <c r="AL273" s="11">
        <f>'OddsRatio_working_3-way'!Z273+'OddsRatio_working_3-way'!AF273</f>
        <v>1.0828728246457062</v>
      </c>
      <c r="AM273" s="11">
        <f>'OddsRatio_working_3-way'!AA273+'OddsRatio_working_3-way'!AG273</f>
        <v>-0.70472656230546815</v>
      </c>
      <c r="AN273" s="11">
        <f>'OddsRatio_working_3-way'!AB273+'OddsRatio_working_3-way'!AH273</f>
        <v>-0.3781462623402379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1.0828728246457062</v>
      </c>
      <c r="AS273" s="11">
        <f>IF(('OddsRatio_working_3-way'!X273=0),IF(Q273&gt;0,-Q273^(1/3),(-Q273)^(1/3)),'OddsRatio_working_3-way'!AM273-'OddsRatio_working_3-way'!R273/3)</f>
        <v>-0.70472656230546815</v>
      </c>
      <c r="AT273" s="11">
        <f>IF(('OddsRatio_working_3-way'!X273=0),IF(Q273&gt;0,-Q273^(1/3),(-Q273)^(1/3)),'OddsRatio_working_3-way'!AN273-'OddsRatio_working_3-way'!R273/3)</f>
        <v>-0.3781462623402379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1.53</v>
      </c>
      <c r="B274" s="4">
        <f>IF('True_Odds_Calculator_3-way'!B275="","",'True_Odds_Calculator_3-way'!B275)</f>
        <v>4.42</v>
      </c>
      <c r="C274" s="4">
        <f>IF('True_Odds_Calculator_3-way'!C275="","",'True_Odds_Calculator_3-way'!C275)</f>
        <v>6.78</v>
      </c>
      <c r="D274" s="9">
        <f t="shared" si="65"/>
        <v>0.64169684293361562</v>
      </c>
      <c r="E274" s="9">
        <f t="shared" si="66"/>
        <v>0.21724699381740134</v>
      </c>
      <c r="F274" s="9">
        <f t="shared" si="67"/>
        <v>0.14105616324898304</v>
      </c>
      <c r="G274" s="9">
        <f t="shared" si="68"/>
        <v>1.0535250407146255</v>
      </c>
      <c r="H274" s="9">
        <f t="shared" si="69"/>
        <v>1.5583682715787512</v>
      </c>
      <c r="I274" s="9">
        <f t="shared" si="70"/>
        <v>4.6030556392440198</v>
      </c>
      <c r="J274" s="9">
        <f t="shared" si="71"/>
        <v>7.0893747353305354</v>
      </c>
      <c r="K274" s="11">
        <f t="shared" si="72"/>
        <v>0.65359477124183007</v>
      </c>
      <c r="L274" s="11">
        <f t="shared" si="73"/>
        <v>0.22624434389140272</v>
      </c>
      <c r="M274" s="11">
        <f t="shared" si="74"/>
        <v>0.14749262536873156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-0.22850011345586563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0.21221175950636709</v>
      </c>
      <c r="Q274" s="11">
        <f>2*'OddsRatio_working_3-way'!K274*'OddsRatio_working_3-way'!L274*'OddsRatio_working_3-way'!M274</f>
        <v>4.3620094451462914E-2</v>
      </c>
      <c r="R274" s="11">
        <f t="shared" si="75"/>
        <v>0</v>
      </c>
      <c r="S274" s="11">
        <f t="shared" si="76"/>
        <v>-0.92871621066987087</v>
      </c>
      <c r="T274" s="11">
        <f t="shared" si="77"/>
        <v>-0.19089747393008649</v>
      </c>
      <c r="U274" s="11">
        <f>'OddsRatio_working_3-way'!S274-'OddsRatio_working_3-way'!R274^2/3</f>
        <v>-0.92871621066987087</v>
      </c>
      <c r="V274" s="11">
        <f>'OddsRatio_working_3-way'!S274*'OddsRatio_working_3-way'!R274/3-2*'OddsRatio_working_3-way'!R274^3/27-'OddsRatio_working_3-way'!T274</f>
        <v>0.19089747393008649</v>
      </c>
      <c r="W274" s="11">
        <f>'OddsRatio_working_3-way'!V274^2+4*'OddsRatio_working_3-way'!U274^3/27</f>
        <v>-8.2229346736038558E-2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0.17224342678962137</v>
      </c>
      <c r="Y274" s="11">
        <f>IF('OddsRatio_working_3-way'!W274&gt;=0,IF('OddsRatio_working_3-way'!V274+SQRT('OddsRatio_working_3-way'!W274)&gt;0,0,PI()),ACOS('OddsRatio_working_3-way'!V274/(2*'OddsRatio_working_3-way'!X274)))</f>
        <v>0.98345453817669637</v>
      </c>
      <c r="Z274" s="11">
        <f>'OddsRatio_working_3-way'!X274^(1/3)*COS('OddsRatio_working_3-way'!Y274/3)</f>
        <v>0.52676252035731286</v>
      </c>
      <c r="AA274" s="11">
        <f>'OddsRatio_working_3-way'!X274^(1/3)*COS(('OddsRatio_working_3-way'!Y274+2*PI())/3)</f>
        <v>-0.41852631497440712</v>
      </c>
      <c r="AB274" s="11">
        <f>'OddsRatio_working_3-way'!X274^(1/3)*COS(('OddsRatio_working_3-way'!Y274+4*PI())/3)</f>
        <v>-0.10823620538290585</v>
      </c>
      <c r="AC274" s="11">
        <f>'OddsRatio_working_3-way'!X274^(1/3)*SIN('OddsRatio_working_3-way'!Y274/3)</f>
        <v>0.17914607829953183</v>
      </c>
      <c r="AD274" s="11">
        <f>'OddsRatio_working_3-way'!X274^(1/3)*SIN(('OddsRatio_working_3-way'!Y274+2*PI())/3)</f>
        <v>0.36661668524118457</v>
      </c>
      <c r="AE274" s="11">
        <f>'OddsRatio_working_3-way'!X274^(1/3)*SIN(('OddsRatio_working_3-way'!Y274+4*PI())/3)</f>
        <v>-0.5457627635407164</v>
      </c>
      <c r="AF274" s="11">
        <f>-'OddsRatio_working_3-way'!U274/(3*'OddsRatio_working_3-way'!X274^(1/3))*COS(('OddsRatio_working_3-way'!Y274)/3)</f>
        <v>0.52676252035731264</v>
      </c>
      <c r="AG274" s="11">
        <f>-'OddsRatio_working_3-way'!U274/(3*'OddsRatio_working_3-way'!X274^(1/3))*COS(('OddsRatio_working_3-way'!Y274+2*PI())/3)</f>
        <v>-0.41852631497440695</v>
      </c>
      <c r="AH274" s="11">
        <f>-'OddsRatio_working_3-way'!U274/(3*'OddsRatio_working_3-way'!X274^(1/3))*COS(('OddsRatio_working_3-way'!Y274+4*PI())/3)</f>
        <v>-0.10823620538290581</v>
      </c>
      <c r="AI274" s="11">
        <f>'OddsRatio_working_3-way'!U274/(3*'OddsRatio_working_3-way'!X274^(1/3))*SIN(('OddsRatio_working_3-way'!Y274)/3)</f>
        <v>-0.17914607829953175</v>
      </c>
      <c r="AJ274" s="11">
        <f>'OddsRatio_working_3-way'!U274/(3*'OddsRatio_working_3-way'!X274^(1/3))*SIN(('OddsRatio_working_3-way'!Y274+2*PI())/3)</f>
        <v>-0.3666166852411844</v>
      </c>
      <c r="AK274" s="11">
        <f>'OddsRatio_working_3-way'!U274/(3*'OddsRatio_working_3-way'!X274^(1/3))*SIN(('OddsRatio_working_3-way'!Y274+4*PI())/3)</f>
        <v>0.54576276354071618</v>
      </c>
      <c r="AL274" s="11">
        <f>'OddsRatio_working_3-way'!Z274+'OddsRatio_working_3-way'!AF274</f>
        <v>1.0535250407146255</v>
      </c>
      <c r="AM274" s="11">
        <f>'OddsRatio_working_3-way'!AA274+'OddsRatio_working_3-way'!AG274</f>
        <v>-0.83705262994881413</v>
      </c>
      <c r="AN274" s="11">
        <f>'OddsRatio_working_3-way'!AB274+'OddsRatio_working_3-way'!AH274</f>
        <v>-0.21647241076581164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1.0535250407146255</v>
      </c>
      <c r="AS274" s="11">
        <f>IF(('OddsRatio_working_3-way'!X274=0),IF(Q274&gt;0,-Q274^(1/3),(-Q274)^(1/3)),'OddsRatio_working_3-way'!AM274-'OddsRatio_working_3-way'!R274/3)</f>
        <v>-0.83705262994881413</v>
      </c>
      <c r="AT274" s="11">
        <f>IF(('OddsRatio_working_3-way'!X274=0),IF(Q274&gt;0,-Q274^(1/3),(-Q274)^(1/3)),'OddsRatio_working_3-way'!AN274-'OddsRatio_working_3-way'!R274/3)</f>
        <v>-0.21647241076581164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1.47</v>
      </c>
      <c r="B275" s="4">
        <f>IF('True_Odds_Calculator_3-way'!B276="","",'True_Odds_Calculator_3-way'!B276)</f>
        <v>4.55</v>
      </c>
      <c r="C275" s="4">
        <f>IF('True_Odds_Calculator_3-way'!C276="","",'True_Odds_Calculator_3-way'!C276)</f>
        <v>7.99</v>
      </c>
      <c r="D275" s="9">
        <f t="shared" si="65"/>
        <v>0.66911616798577567</v>
      </c>
      <c r="E275" s="9">
        <f t="shared" si="66"/>
        <v>0.21118790546767824</v>
      </c>
      <c r="F275" s="9">
        <f t="shared" si="67"/>
        <v>0.11969592654654632</v>
      </c>
      <c r="G275" s="9">
        <f t="shared" si="68"/>
        <v>1.0521463789180481</v>
      </c>
      <c r="H275" s="9">
        <f t="shared" si="69"/>
        <v>1.4945087980914824</v>
      </c>
      <c r="I275" s="9">
        <f t="shared" si="70"/>
        <v>4.7351196451590711</v>
      </c>
      <c r="J275" s="9">
        <f t="shared" si="71"/>
        <v>8.3545031886371568</v>
      </c>
      <c r="K275" s="11">
        <f t="shared" si="72"/>
        <v>0.68027210884353739</v>
      </c>
      <c r="L275" s="11">
        <f t="shared" si="73"/>
        <v>0.21978021978021978</v>
      </c>
      <c r="M275" s="11">
        <f t="shared" si="74"/>
        <v>0.12515644555694619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-0.21823674524754966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0.20602115056918252</v>
      </c>
      <c r="Q275" s="11">
        <f>2*'OddsRatio_working_3-way'!K275*'OddsRatio_working_3-way'!L275*'OddsRatio_working_3-way'!M275</f>
        <v>3.7424368859070405E-2</v>
      </c>
      <c r="R275" s="11">
        <f t="shared" si="75"/>
        <v>0</v>
      </c>
      <c r="S275" s="11">
        <f t="shared" si="76"/>
        <v>-0.9440259491383507</v>
      </c>
      <c r="T275" s="11">
        <f t="shared" si="77"/>
        <v>-0.1714851860378476</v>
      </c>
      <c r="U275" s="11">
        <f>'OddsRatio_working_3-way'!S275-'OddsRatio_working_3-way'!R275^2/3</f>
        <v>-0.9440259491383507</v>
      </c>
      <c r="V275" s="11">
        <f>'OddsRatio_working_3-way'!S275*'OddsRatio_working_3-way'!R275/3-2*'OddsRatio_working_3-way'!R275^3/27-'OddsRatio_working_3-way'!T275</f>
        <v>0.1714851860378476</v>
      </c>
      <c r="W275" s="11">
        <f>'OddsRatio_working_3-way'!V275^2+4*'OddsRatio_working_3-way'!U275^3/27</f>
        <v>-9.523012853119836E-2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0.17652003962839005</v>
      </c>
      <c r="Y275" s="11">
        <f>IF('OddsRatio_working_3-way'!W275&gt;=0,IF('OddsRatio_working_3-way'!V275+SQRT('OddsRatio_working_3-way'!W275)&gt;0,0,PI()),ACOS('OddsRatio_working_3-way'!V275/(2*'OddsRatio_working_3-way'!X275)))</f>
        <v>1.0635884031646508</v>
      </c>
      <c r="Z275" s="11">
        <f>'OddsRatio_working_3-way'!X275^(1/3)*COS('OddsRatio_working_3-way'!Y275/3)</f>
        <v>0.52607318945902415</v>
      </c>
      <c r="AA275" s="11">
        <f>'OddsRatio_working_3-way'!X275^(1/3)*COS(('OddsRatio_working_3-way'!Y275+2*PI())/3)</f>
        <v>-0.43168337585472377</v>
      </c>
      <c r="AB275" s="11">
        <f>'OddsRatio_working_3-way'!X275^(1/3)*COS(('OddsRatio_working_3-way'!Y275+4*PI())/3)</f>
        <v>-9.438981360430046E-2</v>
      </c>
      <c r="AC275" s="11">
        <f>'OddsRatio_working_3-way'!X275^(1/3)*SIN('OddsRatio_working_3-way'!Y275/3)</f>
        <v>0.19473652896120963</v>
      </c>
      <c r="AD275" s="11">
        <f>'OddsRatio_working_3-way'!X275^(1/3)*SIN(('OddsRatio_working_3-way'!Y275+2*PI())/3)</f>
        <v>0.35822448184081396</v>
      </c>
      <c r="AE275" s="11">
        <f>'OddsRatio_working_3-way'!X275^(1/3)*SIN(('OddsRatio_working_3-way'!Y275+4*PI())/3)</f>
        <v>-0.55296101080202376</v>
      </c>
      <c r="AF275" s="11">
        <f>-'OddsRatio_working_3-way'!U275/(3*'OddsRatio_working_3-way'!X275^(1/3))*COS(('OddsRatio_working_3-way'!Y275)/3)</f>
        <v>0.52607318945902393</v>
      </c>
      <c r="AG275" s="11">
        <f>-'OddsRatio_working_3-way'!U275/(3*'OddsRatio_working_3-way'!X275^(1/3))*COS(('OddsRatio_working_3-way'!Y275+2*PI())/3)</f>
        <v>-0.43168337585472361</v>
      </c>
      <c r="AH275" s="11">
        <f>-'OddsRatio_working_3-way'!U275/(3*'OddsRatio_working_3-way'!X275^(1/3))*COS(('OddsRatio_working_3-way'!Y275+4*PI())/3)</f>
        <v>-9.4389813604300418E-2</v>
      </c>
      <c r="AI275" s="11">
        <f>'OddsRatio_working_3-way'!U275/(3*'OddsRatio_working_3-way'!X275^(1/3))*SIN(('OddsRatio_working_3-way'!Y275)/3)</f>
        <v>-0.19473652896120955</v>
      </c>
      <c r="AJ275" s="11">
        <f>'OddsRatio_working_3-way'!U275/(3*'OddsRatio_working_3-way'!X275^(1/3))*SIN(('OddsRatio_working_3-way'!Y275+2*PI())/3)</f>
        <v>-0.35822448184081379</v>
      </c>
      <c r="AK275" s="11">
        <f>'OddsRatio_working_3-way'!U275/(3*'OddsRatio_working_3-way'!X275^(1/3))*SIN(('OddsRatio_working_3-way'!Y275+4*PI())/3)</f>
        <v>0.55296101080202353</v>
      </c>
      <c r="AL275" s="11">
        <f>'OddsRatio_working_3-way'!Z275+'OddsRatio_working_3-way'!AF275</f>
        <v>1.0521463789180481</v>
      </c>
      <c r="AM275" s="11">
        <f>'OddsRatio_working_3-way'!AA275+'OddsRatio_working_3-way'!AG275</f>
        <v>-0.86336675170944743</v>
      </c>
      <c r="AN275" s="11">
        <f>'OddsRatio_working_3-way'!AB275+'OddsRatio_working_3-way'!AH275</f>
        <v>-0.18877962720860086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1.0521463789180481</v>
      </c>
      <c r="AS275" s="11">
        <f>IF(('OddsRatio_working_3-way'!X275=0),IF(Q275&gt;0,-Q275^(1/3),(-Q275)^(1/3)),'OddsRatio_working_3-way'!AM275-'OddsRatio_working_3-way'!R275/3)</f>
        <v>-0.86336675170944743</v>
      </c>
      <c r="AT275" s="11">
        <f>IF(('OddsRatio_working_3-way'!X275=0),IF(Q275&gt;0,-Q275^(1/3),(-Q275)^(1/3)),'OddsRatio_working_3-way'!AN275-'OddsRatio_working_3-way'!R275/3)</f>
        <v>-0.18877962720860086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2.77</v>
      </c>
      <c r="B276" s="4">
        <f>IF('True_Odds_Calculator_3-way'!B277="","",'True_Odds_Calculator_3-way'!B277)</f>
        <v>3.41</v>
      </c>
      <c r="C276" s="4">
        <f>IF('True_Odds_Calculator_3-way'!C277="","",'True_Odds_Calculator_3-way'!C277)</f>
        <v>2.72</v>
      </c>
      <c r="D276" s="9">
        <f t="shared" si="65"/>
        <v>0.35346629587627681</v>
      </c>
      <c r="E276" s="9">
        <f t="shared" si="66"/>
        <v>0.28649172248389715</v>
      </c>
      <c r="F276" s="9">
        <f t="shared" si="67"/>
        <v>0.36004198163982598</v>
      </c>
      <c r="G276" s="9">
        <f t="shared" si="68"/>
        <v>1.0334034204319196</v>
      </c>
      <c r="H276" s="9">
        <f t="shared" si="69"/>
        <v>2.8291240541644975</v>
      </c>
      <c r="I276" s="9">
        <f t="shared" si="70"/>
        <v>3.4905022432409267</v>
      </c>
      <c r="J276" s="9">
        <f t="shared" si="71"/>
        <v>2.7774538831429019</v>
      </c>
      <c r="K276" s="11">
        <f t="shared" si="72"/>
        <v>0.36101083032490977</v>
      </c>
      <c r="L276" s="11">
        <f t="shared" si="73"/>
        <v>0.29325513196480935</v>
      </c>
      <c r="M276" s="11">
        <f t="shared" si="74"/>
        <v>0.36764705882352938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-0.28557205301634292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0.22964075156513794</v>
      </c>
      <c r="Q276" s="11">
        <f>2*'OddsRatio_working_3-way'!K276*'OddsRatio_working_3-way'!L276*'OddsRatio_working_3-way'!M276</f>
        <v>7.7844322564453533E-2</v>
      </c>
      <c r="R276" s="11">
        <f t="shared" si="75"/>
        <v>0</v>
      </c>
      <c r="S276" s="11">
        <f t="shared" si="76"/>
        <v>-0.8041429444498055</v>
      </c>
      <c r="T276" s="11">
        <f t="shared" si="77"/>
        <v>-0.27259082862705269</v>
      </c>
      <c r="U276" s="11">
        <f>'OddsRatio_working_3-way'!S276-'OddsRatio_working_3-way'!R276^2/3</f>
        <v>-0.8041429444498055</v>
      </c>
      <c r="V276" s="11">
        <f>'OddsRatio_working_3-way'!S276*'OddsRatio_working_3-way'!R276/3-2*'OddsRatio_working_3-way'!R276^3/27-'OddsRatio_working_3-way'!T276</f>
        <v>0.27259082862705269</v>
      </c>
      <c r="W276" s="11">
        <f>'OddsRatio_working_3-way'!V276^2+4*'OddsRatio_working_3-way'!U276^3/27</f>
        <v>-2.7306428189341758E-3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0.13877716190940548</v>
      </c>
      <c r="Y276" s="11">
        <f>IF('OddsRatio_working_3-way'!W276&gt;=0,IF('OddsRatio_working_3-way'!V276+SQRT('OddsRatio_working_3-way'!W276)&gt;0,0,PI()),ACOS('OddsRatio_working_3-way'!V276/(2*'OddsRatio_working_3-way'!X276)))</f>
        <v>0.18940181679669066</v>
      </c>
      <c r="Z276" s="11">
        <f>'OddsRatio_working_3-way'!X276^(1/3)*COS('OddsRatio_working_3-way'!Y276/3)</f>
        <v>0.51670171021595979</v>
      </c>
      <c r="AA276" s="11">
        <f>'OddsRatio_working_3-way'!X276^(1/3)*COS(('OddsRatio_working_3-way'!Y276+2*PI())/3)</f>
        <v>-0.2866394236008909</v>
      </c>
      <c r="AB276" s="11">
        <f>'OddsRatio_working_3-way'!X276^(1/3)*COS(('OddsRatio_working_3-way'!Y276+4*PI())/3)</f>
        <v>-0.23006228661506897</v>
      </c>
      <c r="AC276" s="11">
        <f>'OddsRatio_working_3-way'!X276^(1/3)*SIN('OddsRatio_working_3-way'!Y276/3)</f>
        <v>3.2664825268742752E-2</v>
      </c>
      <c r="AD276" s="11">
        <f>'OddsRatio_working_3-way'!X276^(1/3)*SIN(('OddsRatio_working_3-way'!Y276+2*PI())/3)</f>
        <v>0.43114439459151521</v>
      </c>
      <c r="AE276" s="11">
        <f>'OddsRatio_working_3-way'!X276^(1/3)*SIN(('OddsRatio_working_3-way'!Y276+4*PI())/3)</f>
        <v>-0.46380921986025786</v>
      </c>
      <c r="AF276" s="11">
        <f>-'OddsRatio_working_3-way'!U276/(3*'OddsRatio_working_3-way'!X276^(1/3))*COS(('OddsRatio_working_3-way'!Y276)/3)</f>
        <v>0.51670171021595979</v>
      </c>
      <c r="AG276" s="11">
        <f>-'OddsRatio_working_3-way'!U276/(3*'OddsRatio_working_3-way'!X276^(1/3))*COS(('OddsRatio_working_3-way'!Y276+2*PI())/3)</f>
        <v>-0.2866394236008909</v>
      </c>
      <c r="AH276" s="11">
        <f>-'OddsRatio_working_3-way'!U276/(3*'OddsRatio_working_3-way'!X276^(1/3))*COS(('OddsRatio_working_3-way'!Y276+4*PI())/3)</f>
        <v>-0.23006228661506897</v>
      </c>
      <c r="AI276" s="11">
        <f>'OddsRatio_working_3-way'!U276/(3*'OddsRatio_working_3-way'!X276^(1/3))*SIN(('OddsRatio_working_3-way'!Y276)/3)</f>
        <v>-3.2664825268742752E-2</v>
      </c>
      <c r="AJ276" s="11">
        <f>'OddsRatio_working_3-way'!U276/(3*'OddsRatio_working_3-way'!X276^(1/3))*SIN(('OddsRatio_working_3-way'!Y276+2*PI())/3)</f>
        <v>-0.43114439459151521</v>
      </c>
      <c r="AK276" s="11">
        <f>'OddsRatio_working_3-way'!U276/(3*'OddsRatio_working_3-way'!X276^(1/3))*SIN(('OddsRatio_working_3-way'!Y276+4*PI())/3)</f>
        <v>0.46380921986025786</v>
      </c>
      <c r="AL276" s="11">
        <f>'OddsRatio_working_3-way'!Z276+'OddsRatio_working_3-way'!AF276</f>
        <v>1.0334034204319196</v>
      </c>
      <c r="AM276" s="11">
        <f>'OddsRatio_working_3-way'!AA276+'OddsRatio_working_3-way'!AG276</f>
        <v>-0.57327884720178179</v>
      </c>
      <c r="AN276" s="11">
        <f>'OddsRatio_working_3-way'!AB276+'OddsRatio_working_3-way'!AH276</f>
        <v>-0.46012457323013795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1.0334034204319196</v>
      </c>
      <c r="AS276" s="11">
        <f>IF(('OddsRatio_working_3-way'!X276=0),IF(Q276&gt;0,-Q276^(1/3),(-Q276)^(1/3)),'OddsRatio_working_3-way'!AM276-'OddsRatio_working_3-way'!R276/3)</f>
        <v>-0.57327884720178179</v>
      </c>
      <c r="AT276" s="11">
        <f>IF(('OddsRatio_working_3-way'!X276=0),IF(Q276&gt;0,-Q276^(1/3),(-Q276)^(1/3)),'OddsRatio_working_3-way'!AN276-'OddsRatio_working_3-way'!R276/3)</f>
        <v>-0.46012457323013795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2.62</v>
      </c>
      <c r="B277" s="4">
        <f>IF('True_Odds_Calculator_3-way'!B278="","",'True_Odds_Calculator_3-way'!B278)</f>
        <v>3.34</v>
      </c>
      <c r="C277" s="4">
        <f>IF('True_Odds_Calculator_3-way'!C278="","",'True_Odds_Calculator_3-way'!C278)</f>
        <v>2.94</v>
      </c>
      <c r="D277" s="9">
        <f t="shared" si="65"/>
        <v>0.37419894657690045</v>
      </c>
      <c r="E277" s="9">
        <f t="shared" si="66"/>
        <v>0.29276977584935715</v>
      </c>
      <c r="F277" s="9">
        <f t="shared" si="67"/>
        <v>0.33303127757374229</v>
      </c>
      <c r="G277" s="9">
        <f t="shared" si="68"/>
        <v>1.0323303956123835</v>
      </c>
      <c r="H277" s="9">
        <f t="shared" si="69"/>
        <v>2.6723752408920616</v>
      </c>
      <c r="I277" s="9">
        <f t="shared" si="70"/>
        <v>3.4156531257329776</v>
      </c>
      <c r="J277" s="9">
        <f t="shared" si="71"/>
        <v>3.0027209674880235</v>
      </c>
      <c r="K277" s="11">
        <f t="shared" si="72"/>
        <v>0.38167938931297707</v>
      </c>
      <c r="L277" s="11">
        <f t="shared" si="73"/>
        <v>0.29940119760479045</v>
      </c>
      <c r="M277" s="11">
        <f t="shared" si="74"/>
        <v>0.3401360544217687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-0.28584955031516646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0.22932791528642357</v>
      </c>
      <c r="Q277" s="11">
        <f>2*'OddsRatio_working_3-way'!K277*'OddsRatio_working_3-way'!L277*'OddsRatio_working_3-way'!M277</f>
        <v>7.7738276368279166E-2</v>
      </c>
      <c r="R277" s="11">
        <f t="shared" si="75"/>
        <v>0</v>
      </c>
      <c r="S277" s="11">
        <f t="shared" si="76"/>
        <v>-0.80226788894219225</v>
      </c>
      <c r="T277" s="11">
        <f t="shared" si="77"/>
        <v>-0.27195521659057365</v>
      </c>
      <c r="U277" s="11">
        <f>'OddsRatio_working_3-way'!S277-'OddsRatio_working_3-way'!R277^2/3</f>
        <v>-0.80226788894219225</v>
      </c>
      <c r="V277" s="11">
        <f>'OddsRatio_working_3-way'!S277*'OddsRatio_working_3-way'!R277/3-2*'OddsRatio_working_3-way'!R277^3/27-'OddsRatio_working_3-way'!T277</f>
        <v>0.27195521659057365</v>
      </c>
      <c r="W277" s="11">
        <f>'OddsRatio_working_3-way'!V277^2+4*'OddsRatio_working_3-way'!U277^3/27</f>
        <v>-2.5391308954109404E-3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0.13829205574276199</v>
      </c>
      <c r="Y277" s="11">
        <f>IF('OddsRatio_working_3-way'!W277&gt;=0,IF('OddsRatio_working_3-way'!V277+SQRT('OddsRatio_working_3-way'!W277)&gt;0,0,PI()),ACOS('OddsRatio_working_3-way'!V277/(2*'OddsRatio_working_3-way'!X277)))</f>
        <v>0.18320933757063784</v>
      </c>
      <c r="Z277" s="11">
        <f>'OddsRatio_working_3-way'!X277^(1/3)*COS('OddsRatio_working_3-way'!Y277/3)</f>
        <v>0.51616519780619174</v>
      </c>
      <c r="AA277" s="11">
        <f>'OddsRatio_working_3-way'!X277^(1/3)*COS(('OddsRatio_working_3-way'!Y277+2*PI())/3)</f>
        <v>-0.28541552164873885</v>
      </c>
      <c r="AB277" s="11">
        <f>'OddsRatio_working_3-way'!X277^(1/3)*COS(('OddsRatio_working_3-way'!Y277+4*PI())/3)</f>
        <v>-0.23074967615745304</v>
      </c>
      <c r="AC277" s="11">
        <f>'OddsRatio_working_3-way'!X277^(1/3)*SIN('OddsRatio_working_3-way'!Y277/3)</f>
        <v>3.1561340609872528E-2</v>
      </c>
      <c r="AD277" s="11">
        <f>'OddsRatio_working_3-way'!X277^(1/3)*SIN(('OddsRatio_working_3-way'!Y277+2*PI())/3)</f>
        <v>0.43123150354464562</v>
      </c>
      <c r="AE277" s="11">
        <f>'OddsRatio_working_3-way'!X277^(1/3)*SIN(('OddsRatio_working_3-way'!Y277+4*PI())/3)</f>
        <v>-0.46279284415451799</v>
      </c>
      <c r="AF277" s="11">
        <f>-'OddsRatio_working_3-way'!U277/(3*'OddsRatio_working_3-way'!X277^(1/3))*COS(('OddsRatio_working_3-way'!Y277)/3)</f>
        <v>0.51616519780619174</v>
      </c>
      <c r="AG277" s="11">
        <f>-'OddsRatio_working_3-way'!U277/(3*'OddsRatio_working_3-way'!X277^(1/3))*COS(('OddsRatio_working_3-way'!Y277+2*PI())/3)</f>
        <v>-0.28541552164873885</v>
      </c>
      <c r="AH277" s="11">
        <f>-'OddsRatio_working_3-way'!U277/(3*'OddsRatio_working_3-way'!X277^(1/3))*COS(('OddsRatio_working_3-way'!Y277+4*PI())/3)</f>
        <v>-0.23074967615745304</v>
      </c>
      <c r="AI277" s="11">
        <f>'OddsRatio_working_3-way'!U277/(3*'OddsRatio_working_3-way'!X277^(1/3))*SIN(('OddsRatio_working_3-way'!Y277)/3)</f>
        <v>-3.1561340609872528E-2</v>
      </c>
      <c r="AJ277" s="11">
        <f>'OddsRatio_working_3-way'!U277/(3*'OddsRatio_working_3-way'!X277^(1/3))*SIN(('OddsRatio_working_3-way'!Y277+2*PI())/3)</f>
        <v>-0.43123150354464562</v>
      </c>
      <c r="AK277" s="11">
        <f>'OddsRatio_working_3-way'!U277/(3*'OddsRatio_working_3-way'!X277^(1/3))*SIN(('OddsRatio_working_3-way'!Y277+4*PI())/3)</f>
        <v>0.46279284415451799</v>
      </c>
      <c r="AL277" s="11">
        <f>'OddsRatio_working_3-way'!Z277+'OddsRatio_working_3-way'!AF277</f>
        <v>1.0323303956123835</v>
      </c>
      <c r="AM277" s="11">
        <f>'OddsRatio_working_3-way'!AA277+'OddsRatio_working_3-way'!AG277</f>
        <v>-0.57083104329747769</v>
      </c>
      <c r="AN277" s="11">
        <f>'OddsRatio_working_3-way'!AB277+'OddsRatio_working_3-way'!AH277</f>
        <v>-0.46149935231490608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1.0323303956123835</v>
      </c>
      <c r="AS277" s="11">
        <f>IF(('OddsRatio_working_3-way'!X277=0),IF(Q277&gt;0,-Q277^(1/3),(-Q277)^(1/3)),'OddsRatio_working_3-way'!AM277-'OddsRatio_working_3-way'!R277/3)</f>
        <v>-0.57083104329747769</v>
      </c>
      <c r="AT277" s="11">
        <f>IF(('OddsRatio_working_3-way'!X277=0),IF(Q277&gt;0,-Q277^(1/3),(-Q277)^(1/3)),'OddsRatio_working_3-way'!AN277-'OddsRatio_working_3-way'!R277/3)</f>
        <v>-0.46149935231490608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3.41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2.52</v>
      </c>
      <c r="D278" s="9">
        <f t="shared" si="65"/>
        <v>0.28635057562760224</v>
      </c>
      <c r="E278" s="9">
        <f t="shared" si="66"/>
        <v>0.32482552104036977</v>
      </c>
      <c r="F278" s="9">
        <f t="shared" si="67"/>
        <v>0.3888239033320281</v>
      </c>
      <c r="G278" s="9">
        <f t="shared" si="68"/>
        <v>1.0341173313570806</v>
      </c>
      <c r="H278" s="9">
        <f t="shared" si="69"/>
        <v>3.4922227685705649</v>
      </c>
      <c r="I278" s="9">
        <f t="shared" si="70"/>
        <v>3.0785758360277318</v>
      </c>
      <c r="J278" s="9">
        <f t="shared" si="71"/>
        <v>2.5718583436627629</v>
      </c>
      <c r="K278" s="11">
        <f t="shared" si="72"/>
        <v>0.29325513196480935</v>
      </c>
      <c r="L278" s="11">
        <f t="shared" si="73"/>
        <v>0.33222591362126247</v>
      </c>
      <c r="M278" s="11">
        <f t="shared" si="74"/>
        <v>0.3968253968253968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-0.28466578611257654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0.22964924904695558</v>
      </c>
      <c r="Q278" s="11">
        <f>2*'OddsRatio_working_3-way'!K278*'OddsRatio_working_3-way'!L278*'OddsRatio_working_3-way'!M278</f>
        <v>7.7322979477089424E-2</v>
      </c>
      <c r="R278" s="11">
        <f t="shared" si="75"/>
        <v>0</v>
      </c>
      <c r="S278" s="11">
        <f t="shared" si="76"/>
        <v>-0.80673287852069575</v>
      </c>
      <c r="T278" s="11">
        <f t="shared" si="77"/>
        <v>-0.27162723182515008</v>
      </c>
      <c r="U278" s="11">
        <f>'OddsRatio_working_3-way'!S278-'OddsRatio_working_3-way'!R278^2/3</f>
        <v>-0.80673287852069575</v>
      </c>
      <c r="V278" s="11">
        <f>'OddsRatio_working_3-way'!S278*'OddsRatio_working_3-way'!R278/3-2*'OddsRatio_working_3-way'!R278^3/27-'OddsRatio_working_3-way'!T278</f>
        <v>0.27162723182515008</v>
      </c>
      <c r="W278" s="11">
        <f>'OddsRatio_working_3-way'!V278^2+4*'OddsRatio_working_3-way'!U278^3/27</f>
        <v>-4.0017918109866851E-3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0.13944814885825887</v>
      </c>
      <c r="Y278" s="11">
        <f>IF('OddsRatio_working_3-way'!W278&gt;=0,IF('OddsRatio_working_3-way'!V278+SQRT('OddsRatio_working_3-way'!W278)&gt;0,0,PI()),ACOS('OddsRatio_working_3-way'!V278/(2*'OddsRatio_working_3-way'!X278)))</f>
        <v>0.22881302479607513</v>
      </c>
      <c r="Z278" s="11">
        <f>'OddsRatio_working_3-way'!X278^(1/3)*COS('OddsRatio_working_3-way'!Y278/3)</f>
        <v>0.5170586656785402</v>
      </c>
      <c r="AA278" s="11">
        <f>'OddsRatio_working_3-way'!X278^(1/3)*COS(('OddsRatio_working_3-way'!Y278+2*PI())/3)</f>
        <v>-0.29274879828248768</v>
      </c>
      <c r="AB278" s="11">
        <f>'OddsRatio_working_3-way'!X278^(1/3)*COS(('OddsRatio_working_3-way'!Y278+4*PI())/3)</f>
        <v>-0.22430986739605269</v>
      </c>
      <c r="AC278" s="11">
        <f>'OddsRatio_working_3-way'!X278^(1/3)*SIN('OddsRatio_working_3-way'!Y278/3)</f>
        <v>3.9513235170333616E-2</v>
      </c>
      <c r="AD278" s="11">
        <f>'OddsRatio_working_3-way'!X278^(1/3)*SIN(('OddsRatio_working_3-way'!Y278+2*PI())/3)</f>
        <v>0.42802932213933415</v>
      </c>
      <c r="AE278" s="11">
        <f>'OddsRatio_working_3-way'!X278^(1/3)*SIN(('OddsRatio_working_3-way'!Y278+4*PI())/3)</f>
        <v>-0.46754255730966759</v>
      </c>
      <c r="AF278" s="11">
        <f>-'OddsRatio_working_3-way'!U278/(3*'OddsRatio_working_3-way'!X278^(1/3))*COS(('OddsRatio_working_3-way'!Y278)/3)</f>
        <v>0.51705866567854031</v>
      </c>
      <c r="AG278" s="11">
        <f>-'OddsRatio_working_3-way'!U278/(3*'OddsRatio_working_3-way'!X278^(1/3))*COS(('OddsRatio_working_3-way'!Y278+2*PI())/3)</f>
        <v>-0.29274879828248773</v>
      </c>
      <c r="AH278" s="11">
        <f>-'OddsRatio_working_3-way'!U278/(3*'OddsRatio_working_3-way'!X278^(1/3))*COS(('OddsRatio_working_3-way'!Y278+4*PI())/3)</f>
        <v>-0.22430986739605274</v>
      </c>
      <c r="AI278" s="11">
        <f>'OddsRatio_working_3-way'!U278/(3*'OddsRatio_working_3-way'!X278^(1/3))*SIN(('OddsRatio_working_3-way'!Y278)/3)</f>
        <v>-3.9513235170333623E-2</v>
      </c>
      <c r="AJ278" s="11">
        <f>'OddsRatio_working_3-way'!U278/(3*'OddsRatio_working_3-way'!X278^(1/3))*SIN(('OddsRatio_working_3-way'!Y278+2*PI())/3)</f>
        <v>-0.42802932213933426</v>
      </c>
      <c r="AK278" s="11">
        <f>'OddsRatio_working_3-way'!U278/(3*'OddsRatio_working_3-way'!X278^(1/3))*SIN(('OddsRatio_working_3-way'!Y278+4*PI())/3)</f>
        <v>0.46754255730966771</v>
      </c>
      <c r="AL278" s="11">
        <f>'OddsRatio_working_3-way'!Z278+'OddsRatio_working_3-way'!AF278</f>
        <v>1.0341173313570806</v>
      </c>
      <c r="AM278" s="11">
        <f>'OddsRatio_working_3-way'!AA278+'OddsRatio_working_3-way'!AG278</f>
        <v>-0.58549759656497535</v>
      </c>
      <c r="AN278" s="11">
        <f>'OddsRatio_working_3-way'!AB278+'OddsRatio_working_3-way'!AH278</f>
        <v>-0.44861973479210543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1.0341173313570806</v>
      </c>
      <c r="AS278" s="11">
        <f>IF(('OddsRatio_working_3-way'!X278=0),IF(Q278&gt;0,-Q278^(1/3),(-Q278)^(1/3)),'OddsRatio_working_3-way'!AM278-'OddsRatio_working_3-way'!R278/3)</f>
        <v>-0.58549759656497535</v>
      </c>
      <c r="AT278" s="11">
        <f>IF(('OddsRatio_working_3-way'!X278=0),IF(Q278&gt;0,-Q278^(1/3),(-Q278)^(1/3)),'OddsRatio_working_3-way'!AN278-'OddsRatio_working_3-way'!R278/3)</f>
        <v>-0.44861973479210543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1.47</v>
      </c>
      <c r="B279" s="4">
        <f>IF('True_Odds_Calculator_3-way'!B280="","",'True_Odds_Calculator_3-way'!B280)</f>
        <v>4.66</v>
      </c>
      <c r="C279" s="4">
        <f>IF('True_Odds_Calculator_3-way'!C280="","",'True_Odds_Calculator_3-way'!C280)</f>
        <v>7.73</v>
      </c>
      <c r="D279" s="9">
        <f t="shared" si="65"/>
        <v>0.66955862035434199</v>
      </c>
      <c r="E279" s="9">
        <f t="shared" si="66"/>
        <v>0.20647654322769993</v>
      </c>
      <c r="F279" s="9">
        <f t="shared" si="67"/>
        <v>0.12396483641795829</v>
      </c>
      <c r="G279" s="9">
        <f t="shared" si="68"/>
        <v>1.0500451249980962</v>
      </c>
      <c r="H279" s="9">
        <f t="shared" si="69"/>
        <v>1.493521208749105</v>
      </c>
      <c r="I279" s="9">
        <f t="shared" si="70"/>
        <v>4.843165157493031</v>
      </c>
      <c r="J279" s="9">
        <f t="shared" si="71"/>
        <v>8.0668036912371868</v>
      </c>
      <c r="K279" s="11">
        <f t="shared" si="72"/>
        <v>0.68027210884353739</v>
      </c>
      <c r="L279" s="11">
        <f t="shared" si="73"/>
        <v>0.21459227467811159</v>
      </c>
      <c r="M279" s="11">
        <f t="shared" si="74"/>
        <v>0.12936610608020699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-0.21863075885679673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0.20509122537021521</v>
      </c>
      <c r="Q279" s="11">
        <f>2*'OddsRatio_working_3-way'!K279*'OddsRatio_working_3-way'!L279*'OddsRatio_working_3-way'!M279</f>
        <v>3.7770023088437417E-2</v>
      </c>
      <c r="R279" s="11">
        <f t="shared" si="75"/>
        <v>0</v>
      </c>
      <c r="S279" s="11">
        <f t="shared" si="76"/>
        <v>-0.93807123225762612</v>
      </c>
      <c r="T279" s="11">
        <f t="shared" si="77"/>
        <v>-0.17275713301245413</v>
      </c>
      <c r="U279" s="11">
        <f>'OddsRatio_working_3-way'!S279-'OddsRatio_working_3-way'!R279^2/3</f>
        <v>-0.93807123225762612</v>
      </c>
      <c r="V279" s="11">
        <f>'OddsRatio_working_3-way'!S279*'OddsRatio_working_3-way'!R279/3-2*'OddsRatio_working_3-way'!R279^3/27-'OddsRatio_working_3-way'!T279</f>
        <v>0.17275713301245413</v>
      </c>
      <c r="W279" s="11">
        <f>'OddsRatio_working_3-way'!V279^2+4*'OddsRatio_working_3-way'!U279^3/27</f>
        <v>-9.2448559082521836E-2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0.17485249933101085</v>
      </c>
      <c r="Y279" s="11">
        <f>IF('OddsRatio_working_3-way'!W279&gt;=0,IF('OddsRatio_working_3-way'!V279+SQRT('OddsRatio_working_3-way'!W279)&gt;0,0,PI()),ACOS('OddsRatio_working_3-way'!V279/(2*'OddsRatio_working_3-way'!X279)))</f>
        <v>1.0541025898081833</v>
      </c>
      <c r="Z279" s="11">
        <f>'OddsRatio_working_3-way'!X279^(1/3)*COS('OddsRatio_working_3-way'!Y279/3)</f>
        <v>0.52502256249904811</v>
      </c>
      <c r="AA279" s="11">
        <f>'OddsRatio_working_3-way'!X279^(1/3)*COS(('OddsRatio_working_3-way'!Y279+2*PI())/3)</f>
        <v>-0.42918848339368748</v>
      </c>
      <c r="AB279" s="11">
        <f>'OddsRatio_working_3-way'!X279^(1/3)*COS(('OddsRatio_working_3-way'!Y279+4*PI())/3)</f>
        <v>-9.5834079105360764E-2</v>
      </c>
      <c r="AC279" s="11">
        <f>'OddsRatio_working_3-way'!X279^(1/3)*SIN('OddsRatio_working_3-way'!Y279/3)</f>
        <v>0.19246225505141301</v>
      </c>
      <c r="AD279" s="11">
        <f>'OddsRatio_working_3-way'!X279^(1/3)*SIN(('OddsRatio_working_3-way'!Y279+2*PI())/3)</f>
        <v>0.35845174915847244</v>
      </c>
      <c r="AE279" s="11">
        <f>'OddsRatio_working_3-way'!X279^(1/3)*SIN(('OddsRatio_working_3-way'!Y279+4*PI())/3)</f>
        <v>-0.55091400420988523</v>
      </c>
      <c r="AF279" s="11">
        <f>-'OddsRatio_working_3-way'!U279/(3*'OddsRatio_working_3-way'!X279^(1/3))*COS(('OddsRatio_working_3-way'!Y279)/3)</f>
        <v>0.52502256249904811</v>
      </c>
      <c r="AG279" s="11">
        <f>-'OddsRatio_working_3-way'!U279/(3*'OddsRatio_working_3-way'!X279^(1/3))*COS(('OddsRatio_working_3-way'!Y279+2*PI())/3)</f>
        <v>-0.42918848339368748</v>
      </c>
      <c r="AH279" s="11">
        <f>-'OddsRatio_working_3-way'!U279/(3*'OddsRatio_working_3-way'!X279^(1/3))*COS(('OddsRatio_working_3-way'!Y279+4*PI())/3)</f>
        <v>-9.5834079105360764E-2</v>
      </c>
      <c r="AI279" s="11">
        <f>'OddsRatio_working_3-way'!U279/(3*'OddsRatio_working_3-way'!X279^(1/3))*SIN(('OddsRatio_working_3-way'!Y279)/3)</f>
        <v>-0.19246225505141301</v>
      </c>
      <c r="AJ279" s="11">
        <f>'OddsRatio_working_3-way'!U279/(3*'OddsRatio_working_3-way'!X279^(1/3))*SIN(('OddsRatio_working_3-way'!Y279+2*PI())/3)</f>
        <v>-0.35845174915847244</v>
      </c>
      <c r="AK279" s="11">
        <f>'OddsRatio_working_3-way'!U279/(3*'OddsRatio_working_3-way'!X279^(1/3))*SIN(('OddsRatio_working_3-way'!Y279+4*PI())/3)</f>
        <v>0.55091400420988523</v>
      </c>
      <c r="AL279" s="11">
        <f>'OddsRatio_working_3-way'!Z279+'OddsRatio_working_3-way'!AF279</f>
        <v>1.0500451249980962</v>
      </c>
      <c r="AM279" s="11">
        <f>'OddsRatio_working_3-way'!AA279+'OddsRatio_working_3-way'!AG279</f>
        <v>-0.85837696678737496</v>
      </c>
      <c r="AN279" s="11">
        <f>'OddsRatio_working_3-way'!AB279+'OddsRatio_working_3-way'!AH279</f>
        <v>-0.19166815821072153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1.0500451249980962</v>
      </c>
      <c r="AS279" s="11">
        <f>IF(('OddsRatio_working_3-way'!X279=0),IF(Q279&gt;0,-Q279^(1/3),(-Q279)^(1/3)),'OddsRatio_working_3-way'!AM279-'OddsRatio_working_3-way'!R279/3)</f>
        <v>-0.85837696678737496</v>
      </c>
      <c r="AT279" s="11">
        <f>IF(('OddsRatio_working_3-way'!X279=0),IF(Q279&gt;0,-Q279^(1/3),(-Q279)^(1/3)),'OddsRatio_working_3-way'!AN279-'OddsRatio_working_3-way'!R279/3)</f>
        <v>-0.19166815821072153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1.23</v>
      </c>
      <c r="B280" s="4">
        <f>IF('True_Odds_Calculator_3-way'!B281="","",'True_Odds_Calculator_3-way'!B281)</f>
        <v>6.8</v>
      </c>
      <c r="C280" s="4">
        <f>IF('True_Odds_Calculator_3-way'!C281="","",'True_Odds_Calculator_3-way'!C281)</f>
        <v>14.28</v>
      </c>
      <c r="D280" s="9">
        <f t="shared" si="65"/>
        <v>0.79919867686017398</v>
      </c>
      <c r="E280" s="9">
        <f t="shared" si="66"/>
        <v>0.13631493430406941</v>
      </c>
      <c r="F280" s="9">
        <f t="shared" si="67"/>
        <v>6.4486388835756456E-2</v>
      </c>
      <c r="G280" s="9">
        <f t="shared" si="68"/>
        <v>1.0924057513116585</v>
      </c>
      <c r="H280" s="9">
        <f t="shared" si="69"/>
        <v>1.2512533228016816</v>
      </c>
      <c r="I280" s="9">
        <f t="shared" si="70"/>
        <v>7.335953357607619</v>
      </c>
      <c r="J280" s="9">
        <f t="shared" si="71"/>
        <v>15.507148377418822</v>
      </c>
      <c r="K280" s="11">
        <f t="shared" si="72"/>
        <v>0.81300813008130079</v>
      </c>
      <c r="L280" s="11">
        <f t="shared" si="73"/>
        <v>0.14705882352941177</v>
      </c>
      <c r="M280" s="11">
        <f t="shared" si="74"/>
        <v>7.0028011204481794E-2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-0.14832408333969638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0.16167394743645905</v>
      </c>
      <c r="Q280" s="11">
        <f>2*'OddsRatio_working_3-way'!K280*'OddsRatio_working_3-way'!L280*'OddsRatio_working_3-way'!M280</f>
        <v>1.6745100718431803E-2</v>
      </c>
      <c r="R280" s="11">
        <f t="shared" si="75"/>
        <v>0</v>
      </c>
      <c r="S280" s="11">
        <f t="shared" si="76"/>
        <v>-1.0900046964469581</v>
      </c>
      <c r="T280" s="11">
        <f t="shared" si="77"/>
        <v>-0.11289535954914118</v>
      </c>
      <c r="U280" s="11">
        <f>'OddsRatio_working_3-way'!S280-'OddsRatio_working_3-way'!R280^2/3</f>
        <v>-1.0900046964469581</v>
      </c>
      <c r="V280" s="11">
        <f>'OddsRatio_working_3-way'!S280*'OddsRatio_working_3-way'!R280/3-2*'OddsRatio_working_3-way'!R280^3/27-'OddsRatio_working_3-way'!T280</f>
        <v>0.11289535954914118</v>
      </c>
      <c r="W280" s="11">
        <f>'OddsRatio_working_3-way'!V280^2+4*'OddsRatio_working_3-way'!U280^3/27</f>
        <v>-0.17911326588382834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0.21900834920817414</v>
      </c>
      <c r="Y280" s="11">
        <f>IF('OddsRatio_working_3-way'!W280&gt;=0,IF('OddsRatio_working_3-way'!V280+SQRT('OddsRatio_working_3-way'!W280)&gt;0,0,PI()),ACOS('OddsRatio_working_3-way'!V280/(2*'OddsRatio_working_3-way'!X280)))</f>
        <v>1.3101116708624092</v>
      </c>
      <c r="Z280" s="11">
        <f>'OddsRatio_working_3-way'!X280^(1/3)*COS('OddsRatio_working_3-way'!Y280/3)</f>
        <v>0.54620287565582926</v>
      </c>
      <c r="AA280" s="11">
        <f>'OddsRatio_working_3-way'!X280^(1/3)*COS(('OddsRatio_working_3-way'!Y280+2*PI())/3)</f>
        <v>-0.4938909033391039</v>
      </c>
      <c r="AB280" s="11">
        <f>'OddsRatio_working_3-way'!X280^(1/3)*COS(('OddsRatio_working_3-way'!Y280+4*PI())/3)</f>
        <v>-5.2311972316725505E-2</v>
      </c>
      <c r="AC280" s="11">
        <f>'OddsRatio_working_3-way'!X280^(1/3)*SIN('OddsRatio_working_3-way'!Y280/3)</f>
        <v>0.25494571469423744</v>
      </c>
      <c r="AD280" s="11">
        <f>'OddsRatio_working_3-way'!X280^(1/3)*SIN(('OddsRatio_working_3-way'!Y280+2*PI())/3)</f>
        <v>0.34555270859094239</v>
      </c>
      <c r="AE280" s="11">
        <f>'OddsRatio_working_3-way'!X280^(1/3)*SIN(('OddsRatio_working_3-way'!Y280+4*PI())/3)</f>
        <v>-0.60049842328517977</v>
      </c>
      <c r="AF280" s="11">
        <f>-'OddsRatio_working_3-way'!U280/(3*'OddsRatio_working_3-way'!X280^(1/3))*COS(('OddsRatio_working_3-way'!Y280)/3)</f>
        <v>0.54620287565582926</v>
      </c>
      <c r="AG280" s="11">
        <f>-'OddsRatio_working_3-way'!U280/(3*'OddsRatio_working_3-way'!X280^(1/3))*COS(('OddsRatio_working_3-way'!Y280+2*PI())/3)</f>
        <v>-0.49389090333910379</v>
      </c>
      <c r="AH280" s="11">
        <f>-'OddsRatio_working_3-way'!U280/(3*'OddsRatio_working_3-way'!X280^(1/3))*COS(('OddsRatio_working_3-way'!Y280+4*PI())/3)</f>
        <v>-5.2311972316725491E-2</v>
      </c>
      <c r="AI280" s="11">
        <f>'OddsRatio_working_3-way'!U280/(3*'OddsRatio_working_3-way'!X280^(1/3))*SIN(('OddsRatio_working_3-way'!Y280)/3)</f>
        <v>-0.25494571469423738</v>
      </c>
      <c r="AJ280" s="11">
        <f>'OddsRatio_working_3-way'!U280/(3*'OddsRatio_working_3-way'!X280^(1/3))*SIN(('OddsRatio_working_3-way'!Y280+2*PI())/3)</f>
        <v>-0.34555270859094234</v>
      </c>
      <c r="AK280" s="11">
        <f>'OddsRatio_working_3-way'!U280/(3*'OddsRatio_working_3-way'!X280^(1/3))*SIN(('OddsRatio_working_3-way'!Y280+4*PI())/3)</f>
        <v>0.60049842328517966</v>
      </c>
      <c r="AL280" s="11">
        <f>'OddsRatio_working_3-way'!Z280+'OddsRatio_working_3-way'!AF280</f>
        <v>1.0924057513116585</v>
      </c>
      <c r="AM280" s="11">
        <f>'OddsRatio_working_3-way'!AA280+'OddsRatio_working_3-way'!AG280</f>
        <v>-0.9877818066782077</v>
      </c>
      <c r="AN280" s="11">
        <f>'OddsRatio_working_3-way'!AB280+'OddsRatio_working_3-way'!AH280</f>
        <v>-0.104623944633451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1.0924057513116585</v>
      </c>
      <c r="AS280" s="11">
        <f>IF(('OddsRatio_working_3-way'!X280=0),IF(Q280&gt;0,-Q280^(1/3),(-Q280)^(1/3)),'OddsRatio_working_3-way'!AM280-'OddsRatio_working_3-way'!R280/3)</f>
        <v>-0.9877818066782077</v>
      </c>
      <c r="AT280" s="11">
        <f>IF(('OddsRatio_working_3-way'!X280=0),IF(Q280&gt;0,-Q280^(1/3),(-Q280)^(1/3)),'OddsRatio_working_3-way'!AN280-'OddsRatio_working_3-way'!R280/3)</f>
        <v>-0.104623944633451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4.6900000000000004</v>
      </c>
      <c r="B281" s="4">
        <f>IF('True_Odds_Calculator_3-way'!B282="","",'True_Odds_Calculator_3-way'!B282)</f>
        <v>4.45</v>
      </c>
      <c r="C281" s="4">
        <f>IF('True_Odds_Calculator_3-way'!C282="","",'True_Odds_Calculator_3-way'!C282)</f>
        <v>1.64</v>
      </c>
      <c r="D281" s="9">
        <f t="shared" si="65"/>
        <v>0.19961227505324078</v>
      </c>
      <c r="E281" s="9">
        <f t="shared" si="66"/>
        <v>0.21057429666219826</v>
      </c>
      <c r="F281" s="9">
        <f t="shared" si="67"/>
        <v>0.58981342828456085</v>
      </c>
      <c r="G281" s="9">
        <f t="shared" si="68"/>
        <v>1.0866428052841106</v>
      </c>
      <c r="H281" s="9">
        <f t="shared" si="69"/>
        <v>5.0097119514983683</v>
      </c>
      <c r="I281" s="9">
        <f t="shared" si="70"/>
        <v>4.748917678230181</v>
      </c>
      <c r="J281" s="9">
        <f t="shared" si="71"/>
        <v>1.6954513953818307</v>
      </c>
      <c r="K281" s="11">
        <f t="shared" si="72"/>
        <v>0.21321961620469082</v>
      </c>
      <c r="L281" s="11">
        <f t="shared" si="73"/>
        <v>0.2247191011235955</v>
      </c>
      <c r="M281" s="11">
        <f t="shared" si="74"/>
        <v>0.6097560975609756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-0.23803933782132669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0.22730181064298369</v>
      </c>
      <c r="Q281" s="11">
        <f>2*'OddsRatio_working_3-way'!K281*'OddsRatio_working_3-way'!L281*'OddsRatio_working_3-way'!M281</f>
        <v>5.8432342067605045E-2</v>
      </c>
      <c r="R281" s="11">
        <f t="shared" si="75"/>
        <v>0</v>
      </c>
      <c r="S281" s="11">
        <f t="shared" si="76"/>
        <v>-0.95489179529476498</v>
      </c>
      <c r="T281" s="11">
        <f t="shared" si="77"/>
        <v>-0.24547346922744592</v>
      </c>
      <c r="U281" s="11">
        <f>'OddsRatio_working_3-way'!S281-'OddsRatio_working_3-way'!R281^2/3</f>
        <v>-0.95489179529476498</v>
      </c>
      <c r="V281" s="11">
        <f>'OddsRatio_working_3-way'!S281*'OddsRatio_working_3-way'!R281/3-2*'OddsRatio_working_3-way'!R281^3/27-'OddsRatio_working_3-way'!T281</f>
        <v>0.24547346922744592</v>
      </c>
      <c r="W281" s="11">
        <f>'OddsRatio_working_3-way'!V281^2+4*'OddsRatio_working_3-way'!U281^3/27</f>
        <v>-6.8733568846778031E-2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0.17957644120355534</v>
      </c>
      <c r="Y281" s="11">
        <f>IF('OddsRatio_working_3-way'!W281&gt;=0,IF('OddsRatio_working_3-way'!V281+SQRT('OddsRatio_working_3-way'!W281)&gt;0,0,PI()),ACOS('OddsRatio_working_3-way'!V281/(2*'OddsRatio_working_3-way'!X281)))</f>
        <v>0.81827825052346759</v>
      </c>
      <c r="Z281" s="11">
        <f>'OddsRatio_working_3-way'!X281^(1/3)*COS('OddsRatio_working_3-way'!Y281/3)</f>
        <v>0.54332140264205531</v>
      </c>
      <c r="AA281" s="11">
        <f>'OddsRatio_working_3-way'!X281^(1/3)*COS(('OddsRatio_working_3-way'!Y281+2*PI())/3)</f>
        <v>-0.40328265578529426</v>
      </c>
      <c r="AB281" s="11">
        <f>'OddsRatio_working_3-way'!X281^(1/3)*COS(('OddsRatio_working_3-way'!Y281+4*PI())/3)</f>
        <v>-0.14003874685676113</v>
      </c>
      <c r="AC281" s="11">
        <f>'OddsRatio_working_3-way'!X281^(1/3)*SIN('OddsRatio_working_3-way'!Y281/3)</f>
        <v>0.15198394168241805</v>
      </c>
      <c r="AD281" s="11">
        <f>'OddsRatio_working_3-way'!X281^(1/3)*SIN(('OddsRatio_working_3-way'!Y281+2*PI())/3)</f>
        <v>0.39453816626660454</v>
      </c>
      <c r="AE281" s="11">
        <f>'OddsRatio_working_3-way'!X281^(1/3)*SIN(('OddsRatio_working_3-way'!Y281+4*PI())/3)</f>
        <v>-0.54652210794902245</v>
      </c>
      <c r="AF281" s="11">
        <f>-'OddsRatio_working_3-way'!U281/(3*'OddsRatio_working_3-way'!X281^(1/3))*COS(('OddsRatio_working_3-way'!Y281)/3)</f>
        <v>0.54332140264205531</v>
      </c>
      <c r="AG281" s="11">
        <f>-'OddsRatio_working_3-way'!U281/(3*'OddsRatio_working_3-way'!X281^(1/3))*COS(('OddsRatio_working_3-way'!Y281+2*PI())/3)</f>
        <v>-0.40328265578529426</v>
      </c>
      <c r="AH281" s="11">
        <f>-'OddsRatio_working_3-way'!U281/(3*'OddsRatio_working_3-way'!X281^(1/3))*COS(('OddsRatio_working_3-way'!Y281+4*PI())/3)</f>
        <v>-0.14003874685676113</v>
      </c>
      <c r="AI281" s="11">
        <f>'OddsRatio_working_3-way'!U281/(3*'OddsRatio_working_3-way'!X281^(1/3))*SIN(('OddsRatio_working_3-way'!Y281)/3)</f>
        <v>-0.15198394168241805</v>
      </c>
      <c r="AJ281" s="11">
        <f>'OddsRatio_working_3-way'!U281/(3*'OddsRatio_working_3-way'!X281^(1/3))*SIN(('OddsRatio_working_3-way'!Y281+2*PI())/3)</f>
        <v>-0.39453816626660454</v>
      </c>
      <c r="AK281" s="11">
        <f>'OddsRatio_working_3-way'!U281/(3*'OddsRatio_working_3-way'!X281^(1/3))*SIN(('OddsRatio_working_3-way'!Y281+4*PI())/3)</f>
        <v>0.54652210794902245</v>
      </c>
      <c r="AL281" s="11">
        <f>'OddsRatio_working_3-way'!Z281+'OddsRatio_working_3-way'!AF281</f>
        <v>1.0866428052841106</v>
      </c>
      <c r="AM281" s="11">
        <f>'OddsRatio_working_3-way'!AA281+'OddsRatio_working_3-way'!AG281</f>
        <v>-0.80656531157058853</v>
      </c>
      <c r="AN281" s="11">
        <f>'OddsRatio_working_3-way'!AB281+'OddsRatio_working_3-way'!AH281</f>
        <v>-0.28007749371352225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1.0866428052841106</v>
      </c>
      <c r="AS281" s="11">
        <f>IF(('OddsRatio_working_3-way'!X281=0),IF(Q281&gt;0,-Q281^(1/3),(-Q281)^(1/3)),'OddsRatio_working_3-way'!AM281-'OddsRatio_working_3-way'!R281/3)</f>
        <v>-0.80656531157058853</v>
      </c>
      <c r="AT281" s="11">
        <f>IF(('OddsRatio_working_3-way'!X281=0),IF(Q281&gt;0,-Q281^(1/3),(-Q281)^(1/3)),'OddsRatio_working_3-way'!AN281-'OddsRatio_working_3-way'!R281/3)</f>
        <v>-0.28007749371352225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6.41</v>
      </c>
      <c r="B282" s="4">
        <f>IF('True_Odds_Calculator_3-way'!B283="","",'True_Odds_Calculator_3-way'!B283)</f>
        <v>4.4400000000000004</v>
      </c>
      <c r="C282" s="4">
        <f>IF('True_Odds_Calculator_3-way'!C283="","",'True_Odds_Calculator_3-way'!C283)</f>
        <v>1.55</v>
      </c>
      <c r="D282" s="9">
        <f t="shared" si="65"/>
        <v>0.14958610670843062</v>
      </c>
      <c r="E282" s="9">
        <f t="shared" si="66"/>
        <v>0.21668786455093256</v>
      </c>
      <c r="F282" s="9">
        <f t="shared" si="67"/>
        <v>0.63372602874063688</v>
      </c>
      <c r="G282" s="9">
        <f t="shared" si="68"/>
        <v>1.0508526473820701</v>
      </c>
      <c r="H282" s="9">
        <f t="shared" si="69"/>
        <v>6.6851128223369987</v>
      </c>
      <c r="I282" s="9">
        <f t="shared" si="70"/>
        <v>4.6149331069943225</v>
      </c>
      <c r="J282" s="9">
        <f t="shared" si="71"/>
        <v>1.5779689560601384</v>
      </c>
      <c r="K282" s="11">
        <f t="shared" si="72"/>
        <v>0.15600624024960999</v>
      </c>
      <c r="L282" s="11">
        <f t="shared" si="73"/>
        <v>0.2252252252252252</v>
      </c>
      <c r="M282" s="11">
        <f t="shared" si="74"/>
        <v>0.64516129032258063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-0.2320308331077795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0.21308611716744169</v>
      </c>
      <c r="Q282" s="11">
        <f>2*'OddsRatio_working_3-way'!K282*'OddsRatio_working_3-way'!L282*'OddsRatio_working_3-way'!M282</f>
        <v>4.533747173775355E-2</v>
      </c>
      <c r="R282" s="11">
        <f t="shared" si="75"/>
        <v>0</v>
      </c>
      <c r="S282" s="11">
        <f t="shared" si="76"/>
        <v>-0.91835259268522351</v>
      </c>
      <c r="T282" s="11">
        <f t="shared" si="77"/>
        <v>-0.19539416865643053</v>
      </c>
      <c r="U282" s="11">
        <f>'OddsRatio_working_3-way'!S282-'OddsRatio_working_3-way'!R282^2/3</f>
        <v>-0.91835259268522351</v>
      </c>
      <c r="V282" s="11">
        <f>'OddsRatio_working_3-way'!S282*'OddsRatio_working_3-way'!R282/3-2*'OddsRatio_working_3-way'!R282^3/27-'OddsRatio_working_3-way'!T282</f>
        <v>0.19539416865643053</v>
      </c>
      <c r="W282" s="11">
        <f>'OddsRatio_working_3-way'!V282^2+4*'OddsRatio_working_3-way'!U282^3/27</f>
        <v>-7.6563695059464296E-2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0.1693683679176855</v>
      </c>
      <c r="Y282" s="11">
        <f>IF('OddsRatio_working_3-way'!W282&gt;=0,IF('OddsRatio_working_3-way'!V282+SQRT('OddsRatio_working_3-way'!W282)&gt;0,0,PI()),ACOS('OddsRatio_working_3-way'!V282/(2*'OddsRatio_working_3-way'!X282)))</f>
        <v>0.95595129613316265</v>
      </c>
      <c r="Z282" s="11">
        <f>'OddsRatio_working_3-way'!X282^(1/3)*COS('OddsRatio_working_3-way'!Y282/3)</f>
        <v>0.52542632369103504</v>
      </c>
      <c r="AA282" s="11">
        <f>'OddsRatio_working_3-way'!X282^(1/3)*COS(('OddsRatio_working_3-way'!Y282+2*PI())/3)</f>
        <v>-0.4128248934013779</v>
      </c>
      <c r="AB282" s="11">
        <f>'OddsRatio_working_3-way'!X282^(1/3)*COS(('OddsRatio_working_3-way'!Y282+4*PI())/3)</f>
        <v>-0.11260143028965715</v>
      </c>
      <c r="AC282" s="11">
        <f>'OddsRatio_working_3-way'!X282^(1/3)*SIN('OddsRatio_working_3-way'!Y282/3)</f>
        <v>0.17333409724459378</v>
      </c>
      <c r="AD282" s="11">
        <f>'OddsRatio_working_3-way'!X282^(1/3)*SIN(('OddsRatio_working_3-way'!Y282+2*PI())/3)</f>
        <v>0.36836549551120484</v>
      </c>
      <c r="AE282" s="11">
        <f>'OddsRatio_working_3-way'!X282^(1/3)*SIN(('OddsRatio_working_3-way'!Y282+4*PI())/3)</f>
        <v>-0.5416995927557986</v>
      </c>
      <c r="AF282" s="11">
        <f>-'OddsRatio_working_3-way'!U282/(3*'OddsRatio_working_3-way'!X282^(1/3))*COS(('OddsRatio_working_3-way'!Y282)/3)</f>
        <v>0.52542632369103492</v>
      </c>
      <c r="AG282" s="11">
        <f>-'OddsRatio_working_3-way'!U282/(3*'OddsRatio_working_3-way'!X282^(1/3))*COS(('OddsRatio_working_3-way'!Y282+2*PI())/3)</f>
        <v>-0.41282489340137785</v>
      </c>
      <c r="AH282" s="11">
        <f>-'OddsRatio_working_3-way'!U282/(3*'OddsRatio_working_3-way'!X282^(1/3))*COS(('OddsRatio_working_3-way'!Y282+4*PI())/3)</f>
        <v>-0.11260143028965713</v>
      </c>
      <c r="AI282" s="11">
        <f>'OddsRatio_working_3-way'!U282/(3*'OddsRatio_working_3-way'!X282^(1/3))*SIN(('OddsRatio_working_3-way'!Y282)/3)</f>
        <v>-0.17333409724459375</v>
      </c>
      <c r="AJ282" s="11">
        <f>'OddsRatio_working_3-way'!U282/(3*'OddsRatio_working_3-way'!X282^(1/3))*SIN(('OddsRatio_working_3-way'!Y282+2*PI())/3)</f>
        <v>-0.36836549551120479</v>
      </c>
      <c r="AK282" s="11">
        <f>'OddsRatio_working_3-way'!U282/(3*'OddsRatio_working_3-way'!X282^(1/3))*SIN(('OddsRatio_working_3-way'!Y282+4*PI())/3)</f>
        <v>0.54169959275579849</v>
      </c>
      <c r="AL282" s="11">
        <f>'OddsRatio_working_3-way'!Z282+'OddsRatio_working_3-way'!AF282</f>
        <v>1.0508526473820701</v>
      </c>
      <c r="AM282" s="11">
        <f>'OddsRatio_working_3-way'!AA282+'OddsRatio_working_3-way'!AG282</f>
        <v>-0.82564978680275569</v>
      </c>
      <c r="AN282" s="11">
        <f>'OddsRatio_working_3-way'!AB282+'OddsRatio_working_3-way'!AH282</f>
        <v>-0.22520286057931427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1.0508526473820701</v>
      </c>
      <c r="AS282" s="11">
        <f>IF(('OddsRatio_working_3-way'!X282=0),IF(Q282&gt;0,-Q282^(1/3),(-Q282)^(1/3)),'OddsRatio_working_3-way'!AM282-'OddsRatio_working_3-way'!R282/3)</f>
        <v>-0.82564978680275569</v>
      </c>
      <c r="AT282" s="11">
        <f>IF(('OddsRatio_working_3-way'!X282=0),IF(Q282&gt;0,-Q282^(1/3),(-Q282)^(1/3)),'OddsRatio_working_3-way'!AN282-'OddsRatio_working_3-way'!R282/3)</f>
        <v>-0.22520286057931427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7.68</v>
      </c>
      <c r="B283" s="4">
        <f>IF('True_Odds_Calculator_3-way'!B284="","",'True_Odds_Calculator_3-way'!B284)</f>
        <v>4.7</v>
      </c>
      <c r="C283" s="4">
        <f>IF('True_Odds_Calculator_3-way'!C284="","",'True_Odds_Calculator_3-way'!C284)</f>
        <v>1.47</v>
      </c>
      <c r="D283" s="9">
        <f t="shared" si="65"/>
        <v>0.12499029364905773</v>
      </c>
      <c r="E283" s="9">
        <f t="shared" si="66"/>
        <v>0.2050192981568309</v>
      </c>
      <c r="F283" s="9">
        <f t="shared" si="67"/>
        <v>0.66999040819411104</v>
      </c>
      <c r="G283" s="9">
        <f t="shared" si="68"/>
        <v>1.0479971938175503</v>
      </c>
      <c r="H283" s="9">
        <f t="shared" si="69"/>
        <v>8.000621254701235</v>
      </c>
      <c r="I283" s="9">
        <f t="shared" si="70"/>
        <v>4.8775896171249364</v>
      </c>
      <c r="J283" s="9">
        <f t="shared" si="71"/>
        <v>1.4925586810942491</v>
      </c>
      <c r="K283" s="11">
        <f t="shared" si="72"/>
        <v>0.13020833333333334</v>
      </c>
      <c r="L283" s="11">
        <f t="shared" si="73"/>
        <v>0.21276595744680851</v>
      </c>
      <c r="M283" s="11">
        <f t="shared" si="74"/>
        <v>0.68027210884353739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-0.2189271541950113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0.20448117190138468</v>
      </c>
      <c r="Q283" s="11">
        <f>2*'OddsRatio_working_3-way'!K283*'OddsRatio_working_3-way'!L283*'OddsRatio_working_3-way'!M283</f>
        <v>3.769238191730593E-2</v>
      </c>
      <c r="R283" s="11">
        <f t="shared" si="75"/>
        <v>0</v>
      </c>
      <c r="S283" s="11">
        <f t="shared" si="76"/>
        <v>-0.93401466187808424</v>
      </c>
      <c r="T283" s="11">
        <f t="shared" si="77"/>
        <v>-0.17216860126784961</v>
      </c>
      <c r="U283" s="11">
        <f>'OddsRatio_working_3-way'!S283-'OddsRatio_working_3-way'!R283^2/3</f>
        <v>-0.93401466187808424</v>
      </c>
      <c r="V283" s="11">
        <f>'OddsRatio_working_3-way'!S283*'OddsRatio_working_3-way'!R283/3-2*'OddsRatio_working_3-way'!R283^3/27-'OddsRatio_working_3-way'!T283</f>
        <v>0.17216860126784961</v>
      </c>
      <c r="W283" s="11">
        <f>'OddsRatio_working_3-way'!V283^2+4*'OddsRatio_working_3-way'!U283^3/27</f>
        <v>-9.1071880253665555E-2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0.17371953511061541</v>
      </c>
      <c r="Y283" s="11">
        <f>IF('OddsRatio_working_3-way'!W283&gt;=0,IF('OddsRatio_working_3-way'!V283+SQRT('OddsRatio_working_3-way'!W283)&gt;0,0,PI()),ACOS('OddsRatio_working_3-way'!V283/(2*'OddsRatio_working_3-way'!X283)))</f>
        <v>1.0523443965790409</v>
      </c>
      <c r="Z283" s="11">
        <f>'OddsRatio_working_3-way'!X283^(1/3)*COS('OddsRatio_working_3-way'!Y283/3)</f>
        <v>0.52399859690877515</v>
      </c>
      <c r="AA283" s="11">
        <f>'OddsRatio_working_3-way'!X283^(1/3)*COS(('OddsRatio_working_3-way'!Y283+2*PI())/3)</f>
        <v>-0.4280497976940687</v>
      </c>
      <c r="AB283" s="11">
        <f>'OddsRatio_working_3-way'!X283^(1/3)*COS(('OddsRatio_working_3-way'!Y283+4*PI())/3)</f>
        <v>-9.5948799214706296E-2</v>
      </c>
      <c r="AC283" s="11">
        <f>'OddsRatio_working_3-way'!X283^(1/3)*SIN('OddsRatio_working_3-way'!Y283/3)</f>
        <v>0.19173860087020328</v>
      </c>
      <c r="AD283" s="11">
        <f>'OddsRatio_working_3-way'!X283^(1/3)*SIN(('OddsRatio_working_3-way'!Y283+2*PI())/3)</f>
        <v>0.35792679603529959</v>
      </c>
      <c r="AE283" s="11">
        <f>'OddsRatio_working_3-way'!X283^(1/3)*SIN(('OddsRatio_working_3-way'!Y283+4*PI())/3)</f>
        <v>-0.54966539690550298</v>
      </c>
      <c r="AF283" s="11">
        <f>-'OddsRatio_working_3-way'!U283/(3*'OddsRatio_working_3-way'!X283^(1/3))*COS(('OddsRatio_working_3-way'!Y283)/3)</f>
        <v>0.52399859690877515</v>
      </c>
      <c r="AG283" s="11">
        <f>-'OddsRatio_working_3-way'!U283/(3*'OddsRatio_working_3-way'!X283^(1/3))*COS(('OddsRatio_working_3-way'!Y283+2*PI())/3)</f>
        <v>-0.4280497976940687</v>
      </c>
      <c r="AH283" s="11">
        <f>-'OddsRatio_working_3-way'!U283/(3*'OddsRatio_working_3-way'!X283^(1/3))*COS(('OddsRatio_working_3-way'!Y283+4*PI())/3)</f>
        <v>-9.5948799214706296E-2</v>
      </c>
      <c r="AI283" s="11">
        <f>'OddsRatio_working_3-way'!U283/(3*'OddsRatio_working_3-way'!X283^(1/3))*SIN(('OddsRatio_working_3-way'!Y283)/3)</f>
        <v>-0.19173860087020328</v>
      </c>
      <c r="AJ283" s="11">
        <f>'OddsRatio_working_3-way'!U283/(3*'OddsRatio_working_3-way'!X283^(1/3))*SIN(('OddsRatio_working_3-way'!Y283+2*PI())/3)</f>
        <v>-0.35792679603529959</v>
      </c>
      <c r="AK283" s="11">
        <f>'OddsRatio_working_3-way'!U283/(3*'OddsRatio_working_3-way'!X283^(1/3))*SIN(('OddsRatio_working_3-way'!Y283+4*PI())/3)</f>
        <v>0.54966539690550298</v>
      </c>
      <c r="AL283" s="11">
        <f>'OddsRatio_working_3-way'!Z283+'OddsRatio_working_3-way'!AF283</f>
        <v>1.0479971938175503</v>
      </c>
      <c r="AM283" s="11">
        <f>'OddsRatio_working_3-way'!AA283+'OddsRatio_working_3-way'!AG283</f>
        <v>-0.8560995953881374</v>
      </c>
      <c r="AN283" s="11">
        <f>'OddsRatio_working_3-way'!AB283+'OddsRatio_working_3-way'!AH283</f>
        <v>-0.19189759842941259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1.0479971938175503</v>
      </c>
      <c r="AS283" s="11">
        <f>IF(('OddsRatio_working_3-way'!X283=0),IF(Q283&gt;0,-Q283^(1/3),(-Q283)^(1/3)),'OddsRatio_working_3-way'!AM283-'OddsRatio_working_3-way'!R283/3)</f>
        <v>-0.8560995953881374</v>
      </c>
      <c r="AT283" s="11">
        <f>IF(('OddsRatio_working_3-way'!X283=0),IF(Q283&gt;0,-Q283^(1/3),(-Q283)^(1/3)),'OddsRatio_working_3-way'!AN283-'OddsRatio_working_3-way'!R283/3)</f>
        <v>-0.19189759842941259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3.72</v>
      </c>
      <c r="B284" s="4">
        <f>IF('True_Odds_Calculator_3-way'!B285="","",'True_Odds_Calculator_3-way'!B285)</f>
        <v>3.75</v>
      </c>
      <c r="C284" s="4">
        <f>IF('True_Odds_Calculator_3-way'!C285="","",'True_Odds_Calculator_3-way'!C285)</f>
        <v>2.0299999999999998</v>
      </c>
      <c r="D284" s="9">
        <f t="shared" si="65"/>
        <v>0.26024909564844312</v>
      </c>
      <c r="E284" s="9">
        <f t="shared" si="66"/>
        <v>0.25814290322805833</v>
      </c>
      <c r="F284" s="9">
        <f t="shared" si="67"/>
        <v>0.48160800112349866</v>
      </c>
      <c r="G284" s="9">
        <f t="shared" si="68"/>
        <v>1.0450266640475945</v>
      </c>
      <c r="H284" s="9">
        <f t="shared" si="69"/>
        <v>3.8424725262094577</v>
      </c>
      <c r="I284" s="9">
        <f t="shared" si="70"/>
        <v>3.8738233261308848</v>
      </c>
      <c r="J284" s="9">
        <f t="shared" si="71"/>
        <v>2.0763774639690218</v>
      </c>
      <c r="K284" s="11">
        <f t="shared" si="72"/>
        <v>0.26881720430107525</v>
      </c>
      <c r="L284" s="11">
        <f t="shared" si="73"/>
        <v>0.26666666666666666</v>
      </c>
      <c r="M284" s="11">
        <f t="shared" si="74"/>
        <v>0.49261083743842371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-0.27206243268534713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0.22953193142292144</v>
      </c>
      <c r="Q284" s="11">
        <f>2*'OddsRatio_working_3-way'!K284*'OddsRatio_working_3-way'!L284*'OddsRatio_working_3-way'!M284</f>
        <v>7.0625209668591205E-2</v>
      </c>
      <c r="R284" s="11">
        <f t="shared" si="75"/>
        <v>0</v>
      </c>
      <c r="S284" s="11">
        <f t="shared" si="76"/>
        <v>-0.84367374487305935</v>
      </c>
      <c r="T284" s="11">
        <f t="shared" si="77"/>
        <v>-0.25959192149940286</v>
      </c>
      <c r="U284" s="11">
        <f>'OddsRatio_working_3-way'!S284-'OddsRatio_working_3-way'!R284^2/3</f>
        <v>-0.84367374487305935</v>
      </c>
      <c r="V284" s="11">
        <f>'OddsRatio_working_3-way'!S284*'OddsRatio_working_3-way'!R284/3-2*'OddsRatio_working_3-way'!R284^3/27-'OddsRatio_working_3-way'!T284</f>
        <v>0.25959192149940286</v>
      </c>
      <c r="W284" s="11">
        <f>'OddsRatio_working_3-way'!V284^2+4*'OddsRatio_working_3-way'!U284^3/27</f>
        <v>-2.1577166686490262E-2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0.14913511691939157</v>
      </c>
      <c r="Y284" s="11">
        <f>IF('OddsRatio_working_3-way'!W284&gt;=0,IF('OddsRatio_working_3-way'!V284+SQRT('OddsRatio_working_3-way'!W284)&gt;0,0,PI()),ACOS('OddsRatio_working_3-way'!V284/(2*'OddsRatio_working_3-way'!X284)))</f>
        <v>0.51493527769963188</v>
      </c>
      <c r="Z284" s="11">
        <f>'OddsRatio_working_3-way'!X284^(1/3)*COS('OddsRatio_working_3-way'!Y284/3)</f>
        <v>0.52251333202379724</v>
      </c>
      <c r="AA284" s="11">
        <f>'OddsRatio_working_3-way'!X284^(1/3)*COS(('OddsRatio_working_3-way'!Y284+2*PI())/3)</f>
        <v>-0.33969963645098011</v>
      </c>
      <c r="AB284" s="11">
        <f>'OddsRatio_working_3-way'!X284^(1/3)*COS(('OddsRatio_working_3-way'!Y284+4*PI())/3)</f>
        <v>-0.18281369557281707</v>
      </c>
      <c r="AC284" s="11">
        <f>'OddsRatio_working_3-way'!X284^(1/3)*SIN('OddsRatio_working_3-way'!Y284/3)</f>
        <v>9.0578140198075169E-2</v>
      </c>
      <c r="AD284" s="11">
        <f>'OddsRatio_working_3-way'!X284^(1/3)*SIN(('OddsRatio_working_3-way'!Y284+2*PI())/3)</f>
        <v>0.40722074924962398</v>
      </c>
      <c r="AE284" s="11">
        <f>'OddsRatio_working_3-way'!X284^(1/3)*SIN(('OddsRatio_working_3-way'!Y284+4*PI())/3)</f>
        <v>-0.49779888944769912</v>
      </c>
      <c r="AF284" s="11">
        <f>-'OddsRatio_working_3-way'!U284/(3*'OddsRatio_working_3-way'!X284^(1/3))*COS(('OddsRatio_working_3-way'!Y284)/3)</f>
        <v>0.52251333202379724</v>
      </c>
      <c r="AG284" s="11">
        <f>-'OddsRatio_working_3-way'!U284/(3*'OddsRatio_working_3-way'!X284^(1/3))*COS(('OddsRatio_working_3-way'!Y284+2*PI())/3)</f>
        <v>-0.33969963645098011</v>
      </c>
      <c r="AH284" s="11">
        <f>-'OddsRatio_working_3-way'!U284/(3*'OddsRatio_working_3-way'!X284^(1/3))*COS(('OddsRatio_working_3-way'!Y284+4*PI())/3)</f>
        <v>-0.18281369557281707</v>
      </c>
      <c r="AI284" s="11">
        <f>'OddsRatio_working_3-way'!U284/(3*'OddsRatio_working_3-way'!X284^(1/3))*SIN(('OddsRatio_working_3-way'!Y284)/3)</f>
        <v>-9.0578140198075169E-2</v>
      </c>
      <c r="AJ284" s="11">
        <f>'OddsRatio_working_3-way'!U284/(3*'OddsRatio_working_3-way'!X284^(1/3))*SIN(('OddsRatio_working_3-way'!Y284+2*PI())/3)</f>
        <v>-0.40722074924962398</v>
      </c>
      <c r="AK284" s="11">
        <f>'OddsRatio_working_3-way'!U284/(3*'OddsRatio_working_3-way'!X284^(1/3))*SIN(('OddsRatio_working_3-way'!Y284+4*PI())/3)</f>
        <v>0.49779888944769912</v>
      </c>
      <c r="AL284" s="11">
        <f>'OddsRatio_working_3-way'!Z284+'OddsRatio_working_3-way'!AF284</f>
        <v>1.0450266640475945</v>
      </c>
      <c r="AM284" s="11">
        <f>'OddsRatio_working_3-way'!AA284+'OddsRatio_working_3-way'!AG284</f>
        <v>-0.67939927290196023</v>
      </c>
      <c r="AN284" s="11">
        <f>'OddsRatio_working_3-way'!AB284+'OddsRatio_working_3-way'!AH284</f>
        <v>-0.36562739114563414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1.0450266640475945</v>
      </c>
      <c r="AS284" s="11">
        <f>IF(('OddsRatio_working_3-way'!X284=0),IF(Q284&gt;0,-Q284^(1/3),(-Q284)^(1/3)),'OddsRatio_working_3-way'!AM284-'OddsRatio_working_3-way'!R284/3)</f>
        <v>-0.67939927290196023</v>
      </c>
      <c r="AT284" s="11">
        <f>IF(('OddsRatio_working_3-way'!X284=0),IF(Q284&gt;0,-Q284^(1/3),(-Q284)^(1/3)),'OddsRatio_working_3-way'!AN284-'OddsRatio_working_3-way'!R284/3)</f>
        <v>-0.36562739114563414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2.77</v>
      </c>
      <c r="B285" s="4">
        <f>IF('True_Odds_Calculator_3-way'!B286="","",'True_Odds_Calculator_3-way'!B286)</f>
        <v>3.54</v>
      </c>
      <c r="C285" s="4">
        <f>IF('True_Odds_Calculator_3-way'!C286="","",'True_Odds_Calculator_3-way'!C286)</f>
        <v>2.6</v>
      </c>
      <c r="D285" s="9">
        <f t="shared" si="65"/>
        <v>0.35132637178083215</v>
      </c>
      <c r="E285" s="9">
        <f t="shared" si="66"/>
        <v>0.27400463365019551</v>
      </c>
      <c r="F285" s="9">
        <f t="shared" si="67"/>
        <v>0.37466899456897235</v>
      </c>
      <c r="G285" s="9">
        <f t="shared" si="68"/>
        <v>1.0431391016062435</v>
      </c>
      <c r="H285" s="9">
        <f t="shared" si="69"/>
        <v>2.846356209843051</v>
      </c>
      <c r="I285" s="9">
        <f t="shared" si="70"/>
        <v>3.6495733180798582</v>
      </c>
      <c r="J285" s="9">
        <f t="shared" si="71"/>
        <v>2.6690225625699893</v>
      </c>
      <c r="K285" s="11">
        <f t="shared" si="72"/>
        <v>0.36101083032490977</v>
      </c>
      <c r="L285" s="11">
        <f t="shared" si="73"/>
        <v>0.2824858757062147</v>
      </c>
      <c r="M285" s="11">
        <f t="shared" si="74"/>
        <v>0.38461538461538458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-0.28214384893085254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0.23180943146677713</v>
      </c>
      <c r="Q285" s="11">
        <f>2*'OddsRatio_working_3-way'!K285*'OddsRatio_working_3-way'!L285*'OddsRatio_working_3-way'!M285</f>
        <v>7.844650811058447E-2</v>
      </c>
      <c r="R285" s="11">
        <f t="shared" si="75"/>
        <v>0</v>
      </c>
      <c r="S285" s="11">
        <f t="shared" si="76"/>
        <v>-0.8216001601494729</v>
      </c>
      <c r="T285" s="11">
        <f t="shared" si="77"/>
        <v>-0.27803727923840027</v>
      </c>
      <c r="U285" s="11">
        <f>'OddsRatio_working_3-way'!S285-'OddsRatio_working_3-way'!R285^2/3</f>
        <v>-0.8216001601494729</v>
      </c>
      <c r="V285" s="11">
        <f>'OddsRatio_working_3-way'!S285*'OddsRatio_working_3-way'!R285/3-2*'OddsRatio_working_3-way'!R285^3/27-'OddsRatio_working_3-way'!T285</f>
        <v>0.27803727923840027</v>
      </c>
      <c r="W285" s="11">
        <f>'OddsRatio_working_3-way'!V285^2+4*'OddsRatio_working_3-way'!U285^3/27</f>
        <v>-4.8585522443014006E-3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0.14332069014154372</v>
      </c>
      <c r="Y285" s="11">
        <f>IF('OddsRatio_working_3-way'!W285&gt;=0,IF('OddsRatio_working_3-way'!V285+SQRT('OddsRatio_working_3-way'!W285)&gt;0,0,PI()),ACOS('OddsRatio_working_3-way'!V285/(2*'OddsRatio_working_3-way'!X285)))</f>
        <v>0.2456352460792206</v>
      </c>
      <c r="Z285" s="11">
        <f>'OddsRatio_working_3-way'!X285^(1/3)*COS('OddsRatio_working_3-way'!Y285/3)</f>
        <v>0.52156955080312173</v>
      </c>
      <c r="AA285" s="11">
        <f>'OddsRatio_working_3-way'!X285^(1/3)*COS(('OddsRatio_working_3-way'!Y285+2*PI())/3)</f>
        <v>-0.29785150972818586</v>
      </c>
      <c r="AB285" s="11">
        <f>'OddsRatio_working_3-way'!X285^(1/3)*COS(('OddsRatio_working_3-way'!Y285+4*PI())/3)</f>
        <v>-0.22371804107493581</v>
      </c>
      <c r="AC285" s="11">
        <f>'OddsRatio_working_3-way'!X285^(1/3)*SIN('OddsRatio_working_3-way'!Y285/3)</f>
        <v>4.2800978082914498E-2</v>
      </c>
      <c r="AD285" s="11">
        <f>'OddsRatio_working_3-way'!X285^(1/3)*SIN(('OddsRatio_working_3-way'!Y285+2*PI())/3)</f>
        <v>0.43029199179448452</v>
      </c>
      <c r="AE285" s="11">
        <f>'OddsRatio_working_3-way'!X285^(1/3)*SIN(('OddsRatio_working_3-way'!Y285+4*PI())/3)</f>
        <v>-0.47309296987739907</v>
      </c>
      <c r="AF285" s="11">
        <f>-'OddsRatio_working_3-way'!U285/(3*'OddsRatio_working_3-way'!X285^(1/3))*COS(('OddsRatio_working_3-way'!Y285)/3)</f>
        <v>0.52156955080312173</v>
      </c>
      <c r="AG285" s="11">
        <f>-'OddsRatio_working_3-way'!U285/(3*'OddsRatio_working_3-way'!X285^(1/3))*COS(('OddsRatio_working_3-way'!Y285+2*PI())/3)</f>
        <v>-0.29785150972818586</v>
      </c>
      <c r="AH285" s="11">
        <f>-'OddsRatio_working_3-way'!U285/(3*'OddsRatio_working_3-way'!X285^(1/3))*COS(('OddsRatio_working_3-way'!Y285+4*PI())/3)</f>
        <v>-0.22371804107493581</v>
      </c>
      <c r="AI285" s="11">
        <f>'OddsRatio_working_3-way'!U285/(3*'OddsRatio_working_3-way'!X285^(1/3))*SIN(('OddsRatio_working_3-way'!Y285)/3)</f>
        <v>-4.2800978082914498E-2</v>
      </c>
      <c r="AJ285" s="11">
        <f>'OddsRatio_working_3-way'!U285/(3*'OddsRatio_working_3-way'!X285^(1/3))*SIN(('OddsRatio_working_3-way'!Y285+2*PI())/3)</f>
        <v>-0.43029199179448452</v>
      </c>
      <c r="AK285" s="11">
        <f>'OddsRatio_working_3-way'!U285/(3*'OddsRatio_working_3-way'!X285^(1/3))*SIN(('OddsRatio_working_3-way'!Y285+4*PI())/3)</f>
        <v>0.47309296987739907</v>
      </c>
      <c r="AL285" s="11">
        <f>'OddsRatio_working_3-way'!Z285+'OddsRatio_working_3-way'!AF285</f>
        <v>1.0431391016062435</v>
      </c>
      <c r="AM285" s="11">
        <f>'OddsRatio_working_3-way'!AA285+'OddsRatio_working_3-way'!AG285</f>
        <v>-0.59570301945637172</v>
      </c>
      <c r="AN285" s="11">
        <f>'OddsRatio_working_3-way'!AB285+'OddsRatio_working_3-way'!AH285</f>
        <v>-0.44743608214987163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1.0431391016062435</v>
      </c>
      <c r="AS285" s="11">
        <f>IF(('OddsRatio_working_3-way'!X285=0),IF(Q285&gt;0,-Q285^(1/3),(-Q285)^(1/3)),'OddsRatio_working_3-way'!AM285-'OddsRatio_working_3-way'!R285/3)</f>
        <v>-0.59570301945637172</v>
      </c>
      <c r="AT285" s="11">
        <f>IF(('OddsRatio_working_3-way'!X285=0),IF(Q285&gt;0,-Q285^(1/3),(-Q285)^(1/3)),'OddsRatio_working_3-way'!AN285-'OddsRatio_working_3-way'!R285/3)</f>
        <v>-0.44743608214987163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5.88</v>
      </c>
      <c r="B286" s="4">
        <f>IF('True_Odds_Calculator_3-way'!B287="","",'True_Odds_Calculator_3-way'!B287)</f>
        <v>4.66</v>
      </c>
      <c r="C286" s="4">
        <f>IF('True_Odds_Calculator_3-way'!C287="","",'True_Odds_Calculator_3-way'!C287)</f>
        <v>1.55</v>
      </c>
      <c r="D286" s="9">
        <f t="shared" si="65"/>
        <v>0.16234670944734936</v>
      </c>
      <c r="E286" s="9">
        <f t="shared" si="66"/>
        <v>0.20534966512349431</v>
      </c>
      <c r="F286" s="9">
        <f t="shared" si="67"/>
        <v>0.63230362542915619</v>
      </c>
      <c r="G286" s="9">
        <f t="shared" si="68"/>
        <v>1.0573067051487006</v>
      </c>
      <c r="H286" s="9">
        <f t="shared" si="69"/>
        <v>6.1596567211256588</v>
      </c>
      <c r="I286" s="9">
        <f t="shared" si="70"/>
        <v>4.8697425408442445</v>
      </c>
      <c r="J286" s="9">
        <f t="shared" si="71"/>
        <v>1.5815186878317857</v>
      </c>
      <c r="K286" s="11">
        <f t="shared" si="72"/>
        <v>0.17006802721088435</v>
      </c>
      <c r="L286" s="11">
        <f t="shared" si="73"/>
        <v>0.21459227467811159</v>
      </c>
      <c r="M286" s="11">
        <f t="shared" si="74"/>
        <v>0.64516129032258063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-0.23129628426200888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0.21402718639719492</v>
      </c>
      <c r="Q286" s="11">
        <f>2*'OddsRatio_working_3-way'!K286*'OddsRatio_working_3-way'!L286*'OddsRatio_working_3-way'!M286</f>
        <v>4.7090690076390516E-2</v>
      </c>
      <c r="R286" s="11">
        <f t="shared" si="75"/>
        <v>0</v>
      </c>
      <c r="S286" s="11">
        <f t="shared" si="76"/>
        <v>-0.92533776355329689</v>
      </c>
      <c r="T286" s="11">
        <f t="shared" si="77"/>
        <v>-0.20359466744847016</v>
      </c>
      <c r="U286" s="11">
        <f>'OddsRatio_working_3-way'!S286-'OddsRatio_working_3-way'!R286^2/3</f>
        <v>-0.92533776355329689</v>
      </c>
      <c r="V286" s="11">
        <f>'OddsRatio_working_3-way'!S286*'OddsRatio_working_3-way'!R286/3-2*'OddsRatio_working_3-way'!R286^3/27-'OddsRatio_working_3-way'!T286</f>
        <v>0.20359466744847016</v>
      </c>
      <c r="W286" s="11">
        <f>'OddsRatio_working_3-way'!V286^2+4*'OddsRatio_working_3-way'!U286^3/27</f>
        <v>-7.5930017081821996E-2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0.17130441157138596</v>
      </c>
      <c r="Y286" s="11">
        <f>IF('OddsRatio_working_3-way'!W286&gt;=0,IF('OddsRatio_working_3-way'!V286+SQRT('OddsRatio_working_3-way'!W286)&gt;0,0,PI()),ACOS('OddsRatio_working_3-way'!V286/(2*'OddsRatio_working_3-way'!X286)))</f>
        <v>0.93446578103320477</v>
      </c>
      <c r="Z286" s="11">
        <f>'OddsRatio_working_3-way'!X286^(1/3)*COS('OddsRatio_working_3-way'!Y286/3)</f>
        <v>0.52865335257435031</v>
      </c>
      <c r="AA286" s="11">
        <f>'OddsRatio_working_3-way'!X286^(1/3)*COS(('OddsRatio_working_3-way'!Y286+2*PI())/3)</f>
        <v>-0.41173313984033477</v>
      </c>
      <c r="AB286" s="11">
        <f>'OddsRatio_working_3-way'!X286^(1/3)*COS(('OddsRatio_working_3-way'!Y286+4*PI())/3)</f>
        <v>-0.11692021273401559</v>
      </c>
      <c r="AC286" s="11">
        <f>'OddsRatio_working_3-way'!X286^(1/3)*SIN('OddsRatio_working_3-way'!Y286/3)</f>
        <v>0.17021032282541498</v>
      </c>
      <c r="AD286" s="11">
        <f>'OddsRatio_working_3-way'!X286^(1/3)*SIN(('OddsRatio_working_3-way'!Y286+2*PI())/3)</f>
        <v>0.37272207171249139</v>
      </c>
      <c r="AE286" s="11">
        <f>'OddsRatio_working_3-way'!X286^(1/3)*SIN(('OddsRatio_working_3-way'!Y286+4*PI())/3)</f>
        <v>-0.54293239453790643</v>
      </c>
      <c r="AF286" s="11">
        <f>-'OddsRatio_working_3-way'!U286/(3*'OddsRatio_working_3-way'!X286^(1/3))*COS(('OddsRatio_working_3-way'!Y286)/3)</f>
        <v>0.52865335257435031</v>
      </c>
      <c r="AG286" s="11">
        <f>-'OddsRatio_working_3-way'!U286/(3*'OddsRatio_working_3-way'!X286^(1/3))*COS(('OddsRatio_working_3-way'!Y286+2*PI())/3)</f>
        <v>-0.41173313984033477</v>
      </c>
      <c r="AH286" s="11">
        <f>-'OddsRatio_working_3-way'!U286/(3*'OddsRatio_working_3-way'!X286^(1/3))*COS(('OddsRatio_working_3-way'!Y286+4*PI())/3)</f>
        <v>-0.11692021273401559</v>
      </c>
      <c r="AI286" s="11">
        <f>'OddsRatio_working_3-way'!U286/(3*'OddsRatio_working_3-way'!X286^(1/3))*SIN(('OddsRatio_working_3-way'!Y286)/3)</f>
        <v>-0.17021032282541498</v>
      </c>
      <c r="AJ286" s="11">
        <f>'OddsRatio_working_3-way'!U286/(3*'OddsRatio_working_3-way'!X286^(1/3))*SIN(('OddsRatio_working_3-way'!Y286+2*PI())/3)</f>
        <v>-0.37272207171249139</v>
      </c>
      <c r="AK286" s="11">
        <f>'OddsRatio_working_3-way'!U286/(3*'OddsRatio_working_3-way'!X286^(1/3))*SIN(('OddsRatio_working_3-way'!Y286+4*PI())/3)</f>
        <v>0.54293239453790643</v>
      </c>
      <c r="AL286" s="11">
        <f>'OddsRatio_working_3-way'!Z286+'OddsRatio_working_3-way'!AF286</f>
        <v>1.0573067051487006</v>
      </c>
      <c r="AM286" s="11">
        <f>'OddsRatio_working_3-way'!AA286+'OddsRatio_working_3-way'!AG286</f>
        <v>-0.82346627968066954</v>
      </c>
      <c r="AN286" s="11">
        <f>'OddsRatio_working_3-way'!AB286+'OddsRatio_working_3-way'!AH286</f>
        <v>-0.23384042546803119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1.0573067051487006</v>
      </c>
      <c r="AS286" s="11">
        <f>IF(('OddsRatio_working_3-way'!X286=0),IF(Q286&gt;0,-Q286^(1/3),(-Q286)^(1/3)),'OddsRatio_working_3-way'!AM286-'OddsRatio_working_3-way'!R286/3)</f>
        <v>-0.82346627968066954</v>
      </c>
      <c r="AT286" s="11">
        <f>IF(('OddsRatio_working_3-way'!X286=0),IF(Q286&gt;0,-Q286^(1/3),(-Q286)^(1/3)),'OddsRatio_working_3-way'!AN286-'OddsRatio_working_3-way'!R286/3)</f>
        <v>-0.23384042546803119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2.16</v>
      </c>
      <c r="B287" s="4">
        <f>IF('True_Odds_Calculator_3-way'!B288="","",'True_Odds_Calculator_3-way'!B288)</f>
        <v>3.41</v>
      </c>
      <c r="C287" s="4">
        <f>IF('True_Odds_Calculator_3-way'!C288="","",'True_Odds_Calculator_3-way'!C288)</f>
        <v>3.69</v>
      </c>
      <c r="D287" s="9">
        <f t="shared" si="65"/>
        <v>0.45255741381349562</v>
      </c>
      <c r="E287" s="9">
        <f t="shared" si="66"/>
        <v>0.2846422381669258</v>
      </c>
      <c r="F287" s="9">
        <f t="shared" si="67"/>
        <v>0.26280034801957858</v>
      </c>
      <c r="G287" s="9">
        <f t="shared" si="68"/>
        <v>1.0428141260069435</v>
      </c>
      <c r="H287" s="9">
        <f t="shared" si="69"/>
        <v>2.2096643861680545</v>
      </c>
      <c r="I287" s="9">
        <f t="shared" si="70"/>
        <v>3.5131820436767338</v>
      </c>
      <c r="J287" s="9">
        <f t="shared" si="71"/>
        <v>3.8051699989586778</v>
      </c>
      <c r="K287" s="11">
        <f t="shared" si="72"/>
        <v>0.46296296296296291</v>
      </c>
      <c r="L287" s="11">
        <f t="shared" si="73"/>
        <v>0.29325513196480935</v>
      </c>
      <c r="M287" s="11">
        <f t="shared" si="74"/>
        <v>0.2710027100271003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-0.27668958724995096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0.23032434082351033</v>
      </c>
      <c r="Q287" s="11">
        <f>2*'OddsRatio_working_3-way'!K287*'OddsRatio_working_3-way'!L287*'OddsRatio_working_3-way'!M287</f>
        <v>7.3586051381313189E-2</v>
      </c>
      <c r="R287" s="11">
        <f t="shared" si="75"/>
        <v>0</v>
      </c>
      <c r="S287" s="11">
        <f t="shared" si="76"/>
        <v>-0.8324286544814713</v>
      </c>
      <c r="T287" s="11">
        <f t="shared" si="77"/>
        <v>-0.26595164679919203</v>
      </c>
      <c r="U287" s="11">
        <f>'OddsRatio_working_3-way'!S287-'OddsRatio_working_3-way'!R287^2/3</f>
        <v>-0.8324286544814713</v>
      </c>
      <c r="V287" s="11">
        <f>'OddsRatio_working_3-way'!S287*'OddsRatio_working_3-way'!R287/3-2*'OddsRatio_working_3-way'!R287^3/27-'OddsRatio_working_3-way'!T287</f>
        <v>0.26595164679919203</v>
      </c>
      <c r="W287" s="11">
        <f>'OddsRatio_working_3-way'!V287^2+4*'OddsRatio_working_3-way'!U287^3/27</f>
        <v>-1.472468474476693E-2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0.14616340443145226</v>
      </c>
      <c r="Y287" s="11">
        <f>IF('OddsRatio_working_3-way'!W287&gt;=0,IF('OddsRatio_working_3-way'!V287+SQRT('OddsRatio_working_3-way'!W287)&gt;0,0,PI()),ACOS('OddsRatio_working_3-way'!V287/(2*'OddsRatio_working_3-way'!X287)))</f>
        <v>0.42805442314203779</v>
      </c>
      <c r="Z287" s="11">
        <f>'OddsRatio_working_3-way'!X287^(1/3)*COS('OddsRatio_working_3-way'!Y287/3)</f>
        <v>0.52140706300347162</v>
      </c>
      <c r="AA287" s="11">
        <f>'OddsRatio_working_3-way'!X287^(1/3)*COS(('OddsRatio_working_3-way'!Y287+2*PI())/3)</f>
        <v>-0.32557393775865789</v>
      </c>
      <c r="AB287" s="11">
        <f>'OddsRatio_working_3-way'!X287^(1/3)*COS(('OddsRatio_working_3-way'!Y287+4*PI())/3)</f>
        <v>-0.19583312524481389</v>
      </c>
      <c r="AC287" s="11">
        <f>'OddsRatio_working_3-way'!X287^(1/3)*SIN('OddsRatio_working_3-way'!Y287/3)</f>
        <v>7.4905893029748566E-2</v>
      </c>
      <c r="AD287" s="11">
        <f>'OddsRatio_working_3-way'!X287^(1/3)*SIN(('OddsRatio_working_3-way'!Y287+2*PI())/3)</f>
        <v>0.41409881575876545</v>
      </c>
      <c r="AE287" s="11">
        <f>'OddsRatio_working_3-way'!X287^(1/3)*SIN(('OddsRatio_working_3-way'!Y287+4*PI())/3)</f>
        <v>-0.4890047087885141</v>
      </c>
      <c r="AF287" s="11">
        <f>-'OddsRatio_working_3-way'!U287/(3*'OddsRatio_working_3-way'!X287^(1/3))*COS(('OddsRatio_working_3-way'!Y287)/3)</f>
        <v>0.52140706300347173</v>
      </c>
      <c r="AG287" s="11">
        <f>-'OddsRatio_working_3-way'!U287/(3*'OddsRatio_working_3-way'!X287^(1/3))*COS(('OddsRatio_working_3-way'!Y287+2*PI())/3)</f>
        <v>-0.32557393775865795</v>
      </c>
      <c r="AH287" s="11">
        <f>-'OddsRatio_working_3-way'!U287/(3*'OddsRatio_working_3-way'!X287^(1/3))*COS(('OddsRatio_working_3-way'!Y287+4*PI())/3)</f>
        <v>-0.19583312524481394</v>
      </c>
      <c r="AI287" s="11">
        <f>'OddsRatio_working_3-way'!U287/(3*'OddsRatio_working_3-way'!X287^(1/3))*SIN(('OddsRatio_working_3-way'!Y287)/3)</f>
        <v>-7.490589302974858E-2</v>
      </c>
      <c r="AJ287" s="11">
        <f>'OddsRatio_working_3-way'!U287/(3*'OddsRatio_working_3-way'!X287^(1/3))*SIN(('OddsRatio_working_3-way'!Y287+2*PI())/3)</f>
        <v>-0.4140988157587655</v>
      </c>
      <c r="AK287" s="11">
        <f>'OddsRatio_working_3-way'!U287/(3*'OddsRatio_working_3-way'!X287^(1/3))*SIN(('OddsRatio_working_3-way'!Y287+4*PI())/3)</f>
        <v>0.48900470878851415</v>
      </c>
      <c r="AL287" s="11">
        <f>'OddsRatio_working_3-way'!Z287+'OddsRatio_working_3-way'!AF287</f>
        <v>1.0428141260069435</v>
      </c>
      <c r="AM287" s="11">
        <f>'OddsRatio_working_3-way'!AA287+'OddsRatio_working_3-way'!AG287</f>
        <v>-0.6511478755173159</v>
      </c>
      <c r="AN287" s="11">
        <f>'OddsRatio_working_3-way'!AB287+'OddsRatio_working_3-way'!AH287</f>
        <v>-0.39166625048962783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1.0428141260069435</v>
      </c>
      <c r="AS287" s="11">
        <f>IF(('OddsRatio_working_3-way'!X287=0),IF(Q287&gt;0,-Q287^(1/3),(-Q287)^(1/3)),'OddsRatio_working_3-way'!AM287-'OddsRatio_working_3-way'!R287/3)</f>
        <v>-0.6511478755173159</v>
      </c>
      <c r="AT287" s="11">
        <f>IF(('OddsRatio_working_3-way'!X287=0),IF(Q287&gt;0,-Q287^(1/3),(-Q287)^(1/3)),'OddsRatio_working_3-way'!AN287-'OddsRatio_working_3-way'!R287/3)</f>
        <v>-0.39166625048962783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2.13</v>
      </c>
      <c r="B288" s="4">
        <f>IF('True_Odds_Calculator_3-way'!B289="","",'True_Odds_Calculator_3-way'!B289)</f>
        <v>3.33</v>
      </c>
      <c r="C288" s="4">
        <f>IF('True_Odds_Calculator_3-way'!C289="","",'True_Odds_Calculator_3-way'!C289)</f>
        <v>3.85</v>
      </c>
      <c r="D288" s="9">
        <f t="shared" si="65"/>
        <v>0.45813616233276361</v>
      </c>
      <c r="E288" s="9">
        <f t="shared" si="66"/>
        <v>0.29080059466458619</v>
      </c>
      <c r="F288" s="9">
        <f t="shared" si="67"/>
        <v>0.25106324300264998</v>
      </c>
      <c r="G288" s="9">
        <f t="shared" si="68"/>
        <v>1.0466877742586966</v>
      </c>
      <c r="H288" s="9">
        <f t="shared" si="69"/>
        <v>2.1827571849123273</v>
      </c>
      <c r="I288" s="9">
        <f t="shared" si="70"/>
        <v>3.4387825140227624</v>
      </c>
      <c r="J288" s="9">
        <f t="shared" si="71"/>
        <v>3.9830601566372859</v>
      </c>
      <c r="K288" s="11">
        <f t="shared" si="72"/>
        <v>0.46948356807511737</v>
      </c>
      <c r="L288" s="11">
        <f t="shared" si="73"/>
        <v>0.3003003003003003</v>
      </c>
      <c r="M288" s="11">
        <f t="shared" si="74"/>
        <v>0.25974025974025972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-0.27478603534941548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0.23107065360586487</v>
      </c>
      <c r="Q288" s="11">
        <f>2*'OddsRatio_working_3-way'!K288*'OddsRatio_working_3-way'!L288*'OddsRatio_working_3-way'!M288</f>
        <v>7.3239509859228155E-2</v>
      </c>
      <c r="R288" s="11">
        <f t="shared" si="75"/>
        <v>0</v>
      </c>
      <c r="S288" s="11">
        <f t="shared" si="76"/>
        <v>-0.84091119591298547</v>
      </c>
      <c r="T288" s="11">
        <f t="shared" si="77"/>
        <v>-0.26653286716734875</v>
      </c>
      <c r="U288" s="11">
        <f>'OddsRatio_working_3-way'!S288-'OddsRatio_working_3-way'!R288^2/3</f>
        <v>-0.84091119591298547</v>
      </c>
      <c r="V288" s="11">
        <f>'OddsRatio_working_3-way'!S288*'OddsRatio_working_3-way'!R288/3-2*'OddsRatio_working_3-way'!R288^3/27-'OddsRatio_working_3-way'!T288</f>
        <v>0.26653286716734875</v>
      </c>
      <c r="W288" s="11">
        <f>'OddsRatio_working_3-way'!V288^2+4*'OddsRatio_working_3-way'!U288^3/27</f>
        <v>-1.7054291840395835E-2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0.14840321856419034</v>
      </c>
      <c r="Y288" s="11">
        <f>IF('OddsRatio_working_3-way'!W288&gt;=0,IF('OddsRatio_working_3-way'!V288+SQRT('OddsRatio_working_3-way'!W288)&gt;0,0,PI()),ACOS('OddsRatio_working_3-way'!V288/(2*'OddsRatio_working_3-way'!X288)))</f>
        <v>0.45558835384576213</v>
      </c>
      <c r="Z288" s="11">
        <f>'OddsRatio_working_3-way'!X288^(1/3)*COS('OddsRatio_working_3-way'!Y288/3)</f>
        <v>0.52334388712934821</v>
      </c>
      <c r="AA288" s="11">
        <f>'OddsRatio_working_3-way'!X288^(1/3)*COS(('OddsRatio_working_3-way'!Y288+2*PI())/3)</f>
        <v>-0.33103461963404429</v>
      </c>
      <c r="AB288" s="11">
        <f>'OddsRatio_working_3-way'!X288^(1/3)*COS(('OddsRatio_working_3-way'!Y288+4*PI())/3)</f>
        <v>-0.19230926749530403</v>
      </c>
      <c r="AC288" s="11">
        <f>'OddsRatio_working_3-way'!X288^(1/3)*SIN('OddsRatio_working_3-way'!Y288/3)</f>
        <v>8.0093119400727497E-2</v>
      </c>
      <c r="AD288" s="11">
        <f>'OddsRatio_working_3-way'!X288^(1/3)*SIN(('OddsRatio_working_3-way'!Y288+2*PI())/3)</f>
        <v>0.41318254146894773</v>
      </c>
      <c r="AE288" s="11">
        <f>'OddsRatio_working_3-way'!X288^(1/3)*SIN(('OddsRatio_working_3-way'!Y288+4*PI())/3)</f>
        <v>-0.49327566086967511</v>
      </c>
      <c r="AF288" s="11">
        <f>-'OddsRatio_working_3-way'!U288/(3*'OddsRatio_working_3-way'!X288^(1/3))*COS(('OddsRatio_working_3-way'!Y288)/3)</f>
        <v>0.52334388712934832</v>
      </c>
      <c r="AG288" s="11">
        <f>-'OddsRatio_working_3-way'!U288/(3*'OddsRatio_working_3-way'!X288^(1/3))*COS(('OddsRatio_working_3-way'!Y288+2*PI())/3)</f>
        <v>-0.33103461963404435</v>
      </c>
      <c r="AH288" s="11">
        <f>-'OddsRatio_working_3-way'!U288/(3*'OddsRatio_working_3-way'!X288^(1/3))*COS(('OddsRatio_working_3-way'!Y288+4*PI())/3)</f>
        <v>-0.19230926749530405</v>
      </c>
      <c r="AI288" s="11">
        <f>'OddsRatio_working_3-way'!U288/(3*'OddsRatio_working_3-way'!X288^(1/3))*SIN(('OddsRatio_working_3-way'!Y288)/3)</f>
        <v>-8.0093119400727511E-2</v>
      </c>
      <c r="AJ288" s="11">
        <f>'OddsRatio_working_3-way'!U288/(3*'OddsRatio_working_3-way'!X288^(1/3))*SIN(('OddsRatio_working_3-way'!Y288+2*PI())/3)</f>
        <v>-0.41318254146894784</v>
      </c>
      <c r="AK288" s="11">
        <f>'OddsRatio_working_3-way'!U288/(3*'OddsRatio_working_3-way'!X288^(1/3))*SIN(('OddsRatio_working_3-way'!Y288+4*PI())/3)</f>
        <v>0.49327566086967523</v>
      </c>
      <c r="AL288" s="11">
        <f>'OddsRatio_working_3-way'!Z288+'OddsRatio_working_3-way'!AF288</f>
        <v>1.0466877742586966</v>
      </c>
      <c r="AM288" s="11">
        <f>'OddsRatio_working_3-way'!AA288+'OddsRatio_working_3-way'!AG288</f>
        <v>-0.66206923926808869</v>
      </c>
      <c r="AN288" s="11">
        <f>'OddsRatio_working_3-way'!AB288+'OddsRatio_working_3-way'!AH288</f>
        <v>-0.38461853499060805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1.0466877742586966</v>
      </c>
      <c r="AS288" s="11">
        <f>IF(('OddsRatio_working_3-way'!X288=0),IF(Q288&gt;0,-Q288^(1/3),(-Q288)^(1/3)),'OddsRatio_working_3-way'!AM288-'OddsRatio_working_3-way'!R288/3)</f>
        <v>-0.66206923926808869</v>
      </c>
      <c r="AT288" s="11">
        <f>IF(('OddsRatio_working_3-way'!X288=0),IF(Q288&gt;0,-Q288^(1/3),(-Q288)^(1/3)),'OddsRatio_working_3-way'!AN288-'OddsRatio_working_3-way'!R288/3)</f>
        <v>-0.38461853499060805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1.28</v>
      </c>
      <c r="B289" s="4">
        <f>IF('True_Odds_Calculator_3-way'!B290="","",'True_Odds_Calculator_3-way'!B290)</f>
        <v>5.71</v>
      </c>
      <c r="C289" s="4">
        <f>IF('True_Odds_Calculator_3-way'!C290="","",'True_Odds_Calculator_3-way'!C290)</f>
        <v>13.24</v>
      </c>
      <c r="D289" s="9">
        <f t="shared" si="65"/>
        <v>0.7666733484183017</v>
      </c>
      <c r="E289" s="9">
        <f t="shared" si="66"/>
        <v>0.16341540828163978</v>
      </c>
      <c r="F289" s="9">
        <f t="shared" si="67"/>
        <v>6.9911243300058393E-2</v>
      </c>
      <c r="G289" s="9">
        <f t="shared" si="68"/>
        <v>1.0869159227379037</v>
      </c>
      <c r="H289" s="9">
        <f t="shared" si="69"/>
        <v>1.304336458366613</v>
      </c>
      <c r="I289" s="9">
        <f t="shared" si="70"/>
        <v>6.1193739960955265</v>
      </c>
      <c r="J289" s="9">
        <f t="shared" si="71"/>
        <v>14.303850894311942</v>
      </c>
      <c r="K289" s="11">
        <f t="shared" si="72"/>
        <v>0.78125</v>
      </c>
      <c r="L289" s="11">
        <f t="shared" si="73"/>
        <v>0.17513134851138354</v>
      </c>
      <c r="M289" s="11">
        <f t="shared" si="74"/>
        <v>7.5528700906344406E-2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-0.16681161739884964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0.17805378675245107</v>
      </c>
      <c r="Q289" s="11">
        <f>2*'OddsRatio_working_3-way'!K289*'OddsRatio_working_3-way'!L289*'OddsRatio_working_3-way'!M289</f>
        <v>2.0667880064126645E-2</v>
      </c>
      <c r="R289" s="11">
        <f t="shared" si="75"/>
        <v>0</v>
      </c>
      <c r="S289" s="11">
        <f t="shared" si="76"/>
        <v>-1.0673944029133247</v>
      </c>
      <c r="T289" s="11">
        <f t="shared" si="77"/>
        <v>-0.12389952442406552</v>
      </c>
      <c r="U289" s="11">
        <f>'OddsRatio_working_3-way'!S289-'OddsRatio_working_3-way'!R289^2/3</f>
        <v>-1.0673944029133247</v>
      </c>
      <c r="V289" s="11">
        <f>'OddsRatio_working_3-way'!S289*'OddsRatio_working_3-way'!R289/3-2*'OddsRatio_working_3-way'!R289^3/27-'OddsRatio_working_3-way'!T289</f>
        <v>0.12389952442406552</v>
      </c>
      <c r="W289" s="11">
        <f>'OddsRatio_working_3-way'!V289^2+4*'OddsRatio_working_3-way'!U289^3/27</f>
        <v>-0.16481414208804959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0.21222937723166366</v>
      </c>
      <c r="Y289" s="11">
        <f>IF('OddsRatio_working_3-way'!W289&gt;=0,IF('OddsRatio_working_3-way'!V289+SQRT('OddsRatio_working_3-way'!W289)&gt;0,0,PI()),ACOS('OddsRatio_working_3-way'!V289/(2*'OddsRatio_working_3-way'!X289)))</f>
        <v>1.2745835400531642</v>
      </c>
      <c r="Z289" s="11">
        <f>'OddsRatio_working_3-way'!X289^(1/3)*COS('OddsRatio_working_3-way'!Y289/3)</f>
        <v>0.54345796136895197</v>
      </c>
      <c r="AA289" s="11">
        <f>'OddsRatio_working_3-way'!X289^(1/3)*COS(('OddsRatio_working_3-way'!Y289+2*PI())/3)</f>
        <v>-0.48465780423088617</v>
      </c>
      <c r="AB289" s="11">
        <f>'OddsRatio_working_3-way'!X289^(1/3)*COS(('OddsRatio_working_3-way'!Y289+4*PI())/3)</f>
        <v>-5.8800157138065995E-2</v>
      </c>
      <c r="AC289" s="11">
        <f>'OddsRatio_working_3-way'!X289^(1/3)*SIN('OddsRatio_working_3-way'!Y289/3)</f>
        <v>0.24586902718550047</v>
      </c>
      <c r="AD289" s="11">
        <f>'OddsRatio_working_3-way'!X289^(1/3)*SIN(('OddsRatio_working_3-way'!Y289+2*PI())/3)</f>
        <v>0.34771388684166427</v>
      </c>
      <c r="AE289" s="11">
        <f>'OddsRatio_working_3-way'!X289^(1/3)*SIN(('OddsRatio_working_3-way'!Y289+4*PI())/3)</f>
        <v>-0.59358291402716468</v>
      </c>
      <c r="AF289" s="11">
        <f>-'OddsRatio_working_3-way'!U289/(3*'OddsRatio_working_3-way'!X289^(1/3))*COS(('OddsRatio_working_3-way'!Y289)/3)</f>
        <v>0.54345796136895175</v>
      </c>
      <c r="AG289" s="11">
        <f>-'OddsRatio_working_3-way'!U289/(3*'OddsRatio_working_3-way'!X289^(1/3))*COS(('OddsRatio_working_3-way'!Y289+2*PI())/3)</f>
        <v>-0.48465780423088595</v>
      </c>
      <c r="AH289" s="11">
        <f>-'OddsRatio_working_3-way'!U289/(3*'OddsRatio_working_3-way'!X289^(1/3))*COS(('OddsRatio_working_3-way'!Y289+4*PI())/3)</f>
        <v>-5.8800157138065974E-2</v>
      </c>
      <c r="AI289" s="11">
        <f>'OddsRatio_working_3-way'!U289/(3*'OddsRatio_working_3-way'!X289^(1/3))*SIN(('OddsRatio_working_3-way'!Y289)/3)</f>
        <v>-0.24586902718550036</v>
      </c>
      <c r="AJ289" s="11">
        <f>'OddsRatio_working_3-way'!U289/(3*'OddsRatio_working_3-way'!X289^(1/3))*SIN(('OddsRatio_working_3-way'!Y289+2*PI())/3)</f>
        <v>-0.34771388684166415</v>
      </c>
      <c r="AK289" s="11">
        <f>'OddsRatio_working_3-way'!U289/(3*'OddsRatio_working_3-way'!X289^(1/3))*SIN(('OddsRatio_working_3-way'!Y289+4*PI())/3)</f>
        <v>0.59358291402716445</v>
      </c>
      <c r="AL289" s="11">
        <f>'OddsRatio_working_3-way'!Z289+'OddsRatio_working_3-way'!AF289</f>
        <v>1.0869159227379037</v>
      </c>
      <c r="AM289" s="11">
        <f>'OddsRatio_working_3-way'!AA289+'OddsRatio_working_3-way'!AG289</f>
        <v>-0.96931560846177212</v>
      </c>
      <c r="AN289" s="11">
        <f>'OddsRatio_working_3-way'!AB289+'OddsRatio_working_3-way'!AH289</f>
        <v>-0.11760031427613196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1.0869159227379037</v>
      </c>
      <c r="AS289" s="11">
        <f>IF(('OddsRatio_working_3-way'!X289=0),IF(Q289&gt;0,-Q289^(1/3),(-Q289)^(1/3)),'OddsRatio_working_3-way'!AM289-'OddsRatio_working_3-way'!R289/3)</f>
        <v>-0.96931560846177212</v>
      </c>
      <c r="AT289" s="11">
        <f>IF(('OddsRatio_working_3-way'!X289=0),IF(Q289&gt;0,-Q289^(1/3),(-Q289)^(1/3)),'OddsRatio_working_3-way'!AN289-'OddsRatio_working_3-way'!R289/3)</f>
        <v>-0.11760031427613196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1.91</v>
      </c>
      <c r="B290" s="4">
        <f>IF('True_Odds_Calculator_3-way'!B291="","",'True_Odds_Calculator_3-way'!B291)</f>
        <v>3.77</v>
      </c>
      <c r="C290" s="4">
        <f>IF('True_Odds_Calculator_3-way'!C291="","",'True_Odds_Calculator_3-way'!C291)</f>
        <v>3.96</v>
      </c>
      <c r="D290" s="9">
        <f t="shared" si="65"/>
        <v>0.50710176802172779</v>
      </c>
      <c r="E290" s="9">
        <f t="shared" si="66"/>
        <v>0.2526083617570053</v>
      </c>
      <c r="F290" s="9">
        <f t="shared" si="67"/>
        <v>0.24028987022126688</v>
      </c>
      <c r="G290" s="9">
        <f t="shared" si="68"/>
        <v>1.0681217122952806</v>
      </c>
      <c r="H290" s="9">
        <f t="shared" si="69"/>
        <v>1.9719907581887055</v>
      </c>
      <c r="I290" s="9">
        <f t="shared" si="70"/>
        <v>3.9586971430579263</v>
      </c>
      <c r="J290" s="9">
        <f t="shared" si="71"/>
        <v>4.1616402683940308</v>
      </c>
      <c r="K290" s="11">
        <f t="shared" si="72"/>
        <v>0.52356020942408377</v>
      </c>
      <c r="L290" s="11">
        <f t="shared" si="73"/>
        <v>0.26525198938992045</v>
      </c>
      <c r="M290" s="11">
        <f t="shared" si="74"/>
        <v>0.25252525252525254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-0.26166339327559762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0.23286176021326771</v>
      </c>
      <c r="Q290" s="11">
        <f>2*'OddsRatio_working_3-way'!K290*'OddsRatio_working_3-way'!L290*'OddsRatio_working_3-way'!M290</f>
        <v>7.0139084401586671E-2</v>
      </c>
      <c r="R290" s="11">
        <f t="shared" si="75"/>
        <v>0</v>
      </c>
      <c r="S290" s="11">
        <f t="shared" si="76"/>
        <v>-0.88992868776262291</v>
      </c>
      <c r="T290" s="11">
        <f t="shared" si="77"/>
        <v>-0.26805080956705513</v>
      </c>
      <c r="U290" s="11">
        <f>'OddsRatio_working_3-way'!S290-'OddsRatio_working_3-way'!R290^2/3</f>
        <v>-0.88992868776262291</v>
      </c>
      <c r="V290" s="11">
        <f>'OddsRatio_working_3-way'!S290*'OddsRatio_working_3-way'!R290/3-2*'OddsRatio_working_3-way'!R290^3/27-'OddsRatio_working_3-way'!T290</f>
        <v>0.26805080956705513</v>
      </c>
      <c r="W290" s="11">
        <f>'OddsRatio_working_3-way'!V290^2+4*'OddsRatio_working_3-way'!U290^3/27</f>
        <v>-3.256351227682712E-2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0.16156635539800726</v>
      </c>
      <c r="Y290" s="11">
        <f>IF('OddsRatio_working_3-way'!W290&gt;=0,IF('OddsRatio_working_3-way'!V290+SQRT('OddsRatio_working_3-way'!W290)&gt;0,0,PI()),ACOS('OddsRatio_working_3-way'!V290/(2*'OddsRatio_working_3-way'!X290)))</f>
        <v>0.5925167350375663</v>
      </c>
      <c r="Z290" s="11">
        <f>'OddsRatio_working_3-way'!X290^(1/3)*COS('OddsRatio_working_3-way'!Y290/3)</f>
        <v>0.53406085614764021</v>
      </c>
      <c r="AA290" s="11">
        <f>'OddsRatio_working_3-way'!X290^(1/3)*COS(('OddsRatio_working_3-way'!Y290+2*PI())/3)</f>
        <v>-0.35958540302812936</v>
      </c>
      <c r="AB290" s="11">
        <f>'OddsRatio_working_3-way'!X290^(1/3)*COS(('OddsRatio_working_3-way'!Y290+4*PI())/3)</f>
        <v>-0.17447545311951076</v>
      </c>
      <c r="AC290" s="11">
        <f>'OddsRatio_working_3-way'!X290^(1/3)*SIN('OddsRatio_working_3-way'!Y290/3)</f>
        <v>0.10687327940941901</v>
      </c>
      <c r="AD290" s="11">
        <f>'OddsRatio_working_3-way'!X290^(1/3)*SIN(('OddsRatio_working_3-way'!Y290+2*PI())/3)</f>
        <v>0.40907362888601367</v>
      </c>
      <c r="AE290" s="11">
        <f>'OddsRatio_working_3-way'!X290^(1/3)*SIN(('OddsRatio_working_3-way'!Y290+4*PI())/3)</f>
        <v>-0.51594690829543277</v>
      </c>
      <c r="AF290" s="11">
        <f>-'OddsRatio_working_3-way'!U290/(3*'OddsRatio_working_3-way'!X290^(1/3))*COS(('OddsRatio_working_3-way'!Y290)/3)</f>
        <v>0.53406085614764032</v>
      </c>
      <c r="AG290" s="11">
        <f>-'OddsRatio_working_3-way'!U290/(3*'OddsRatio_working_3-way'!X290^(1/3))*COS(('OddsRatio_working_3-way'!Y290+2*PI())/3)</f>
        <v>-0.35958540302812941</v>
      </c>
      <c r="AH290" s="11">
        <f>-'OddsRatio_working_3-way'!U290/(3*'OddsRatio_working_3-way'!X290^(1/3))*COS(('OddsRatio_working_3-way'!Y290+4*PI())/3)</f>
        <v>-0.17447545311951082</v>
      </c>
      <c r="AI290" s="11">
        <f>'OddsRatio_working_3-way'!U290/(3*'OddsRatio_working_3-way'!X290^(1/3))*SIN(('OddsRatio_working_3-way'!Y290)/3)</f>
        <v>-0.10687327940941904</v>
      </c>
      <c r="AJ290" s="11">
        <f>'OddsRatio_working_3-way'!U290/(3*'OddsRatio_working_3-way'!X290^(1/3))*SIN(('OddsRatio_working_3-way'!Y290+2*PI())/3)</f>
        <v>-0.40907362888601378</v>
      </c>
      <c r="AK290" s="11">
        <f>'OddsRatio_working_3-way'!U290/(3*'OddsRatio_working_3-way'!X290^(1/3))*SIN(('OddsRatio_working_3-way'!Y290+4*PI())/3)</f>
        <v>0.51594690829543288</v>
      </c>
      <c r="AL290" s="11">
        <f>'OddsRatio_working_3-way'!Z290+'OddsRatio_working_3-way'!AF290</f>
        <v>1.0681217122952806</v>
      </c>
      <c r="AM290" s="11">
        <f>'OddsRatio_working_3-way'!AA290+'OddsRatio_working_3-way'!AG290</f>
        <v>-0.71917080605625872</v>
      </c>
      <c r="AN290" s="11">
        <f>'OddsRatio_working_3-way'!AB290+'OddsRatio_working_3-way'!AH290</f>
        <v>-0.34895090623902159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1.0681217122952806</v>
      </c>
      <c r="AS290" s="11">
        <f>IF(('OddsRatio_working_3-way'!X290=0),IF(Q290&gt;0,-Q290^(1/3),(-Q290)^(1/3)),'OddsRatio_working_3-way'!AM290-'OddsRatio_working_3-way'!R290/3)</f>
        <v>-0.71917080605625872</v>
      </c>
      <c r="AT290" s="11">
        <f>IF(('OddsRatio_working_3-way'!X290=0),IF(Q290&gt;0,-Q290^(1/3),(-Q290)^(1/3)),'OddsRatio_working_3-way'!AN290-'OddsRatio_working_3-way'!R290/3)</f>
        <v>-0.34895090623902159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3.99</v>
      </c>
      <c r="B291" s="4">
        <f>IF('True_Odds_Calculator_3-way'!B292="","",'True_Odds_Calculator_3-way'!B292)</f>
        <v>3.6</v>
      </c>
      <c r="C291" s="4">
        <f>IF('True_Odds_Calculator_3-way'!C292="","",'True_Odds_Calculator_3-way'!C292)</f>
        <v>1.95</v>
      </c>
      <c r="D291" s="9">
        <f t="shared" si="65"/>
        <v>0.23858316359630868</v>
      </c>
      <c r="E291" s="9">
        <f t="shared" si="66"/>
        <v>0.26489086311625026</v>
      </c>
      <c r="F291" s="9">
        <f t="shared" si="67"/>
        <v>0.49652597328744114</v>
      </c>
      <c r="G291" s="9">
        <f t="shared" si="68"/>
        <v>1.0673614034499401</v>
      </c>
      <c r="H291" s="9">
        <f t="shared" si="69"/>
        <v>4.191410596315321</v>
      </c>
      <c r="I291" s="9">
        <f t="shared" si="70"/>
        <v>3.7751396489698439</v>
      </c>
      <c r="J291" s="9">
        <f t="shared" si="71"/>
        <v>2.0139933332774427</v>
      </c>
      <c r="K291" s="11">
        <f t="shared" si="72"/>
        <v>0.25062656641604009</v>
      </c>
      <c r="L291" s="11">
        <f t="shared" si="73"/>
        <v>0.27777777777777779</v>
      </c>
      <c r="M291" s="11">
        <f t="shared" si="74"/>
        <v>0.51282051282051289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-0.2636684303350969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0.23348970717391776</v>
      </c>
      <c r="Q291" s="11">
        <f>2*'OddsRatio_working_3-way'!K291*'OddsRatio_working_3-way'!L291*'OddsRatio_working_3-way'!M291</f>
        <v>7.1403580175510004E-2</v>
      </c>
      <c r="R291" s="11">
        <f t="shared" si="75"/>
        <v>0</v>
      </c>
      <c r="S291" s="11">
        <f t="shared" si="76"/>
        <v>-0.88554290279338743</v>
      </c>
      <c r="T291" s="11">
        <f t="shared" si="77"/>
        <v>-0.27080822715394104</v>
      </c>
      <c r="U291" s="11">
        <f>'OddsRatio_working_3-way'!S291-'OddsRatio_working_3-way'!R291^2/3</f>
        <v>-0.88554290279338743</v>
      </c>
      <c r="V291" s="11">
        <f>'OddsRatio_working_3-way'!S291*'OddsRatio_working_3-way'!R291/3-2*'OddsRatio_working_3-way'!R291^3/27-'OddsRatio_working_3-way'!T291</f>
        <v>0.27080822715394104</v>
      </c>
      <c r="W291" s="11">
        <f>'OddsRatio_working_3-way'!V291^2+4*'OddsRatio_working_3-way'!U291^3/27</f>
        <v>-2.9541504524244797E-2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0.16037347070081864</v>
      </c>
      <c r="Y291" s="11">
        <f>IF('OddsRatio_working_3-way'!W291&gt;=0,IF('OddsRatio_working_3-way'!V291+SQRT('OddsRatio_working_3-way'!W291)&gt;0,0,PI()),ACOS('OddsRatio_working_3-way'!V291/(2*'OddsRatio_working_3-way'!X291)))</f>
        <v>0.56552957323284936</v>
      </c>
      <c r="Z291" s="11">
        <f>'OddsRatio_working_3-way'!X291^(1/3)*COS('OddsRatio_working_3-way'!Y291/3)</f>
        <v>0.53368070172497006</v>
      </c>
      <c r="AA291" s="11">
        <f>'OddsRatio_working_3-way'!X291^(1/3)*COS(('OddsRatio_working_3-way'!Y291+2*PI())/3)</f>
        <v>-0.35501294951481271</v>
      </c>
      <c r="AB291" s="11">
        <f>'OddsRatio_working_3-way'!X291^(1/3)*COS(('OddsRatio_working_3-way'!Y291+4*PI())/3)</f>
        <v>-0.17866775221015757</v>
      </c>
      <c r="AC291" s="11">
        <f>'OddsRatio_working_3-way'!X291^(1/3)*SIN('OddsRatio_working_3-way'!Y291/3)</f>
        <v>0.10181294713414034</v>
      </c>
      <c r="AD291" s="11">
        <f>'OddsRatio_working_3-way'!X291^(1/3)*SIN(('OddsRatio_working_3-way'!Y291+2*PI())/3)</f>
        <v>0.41127457163625963</v>
      </c>
      <c r="AE291" s="11">
        <f>'OddsRatio_working_3-way'!X291^(1/3)*SIN(('OddsRatio_working_3-way'!Y291+4*PI())/3)</f>
        <v>-0.51308751877039993</v>
      </c>
      <c r="AF291" s="11">
        <f>-'OddsRatio_working_3-way'!U291/(3*'OddsRatio_working_3-way'!X291^(1/3))*COS(('OddsRatio_working_3-way'!Y291)/3)</f>
        <v>0.53368070172497006</v>
      </c>
      <c r="AG291" s="11">
        <f>-'OddsRatio_working_3-way'!U291/(3*'OddsRatio_working_3-way'!X291^(1/3))*COS(('OddsRatio_working_3-way'!Y291+2*PI())/3)</f>
        <v>-0.35501294951481271</v>
      </c>
      <c r="AH291" s="11">
        <f>-'OddsRatio_working_3-way'!U291/(3*'OddsRatio_working_3-way'!X291^(1/3))*COS(('OddsRatio_working_3-way'!Y291+4*PI())/3)</f>
        <v>-0.17866775221015757</v>
      </c>
      <c r="AI291" s="11">
        <f>'OddsRatio_working_3-way'!U291/(3*'OddsRatio_working_3-way'!X291^(1/3))*SIN(('OddsRatio_working_3-way'!Y291)/3)</f>
        <v>-0.10181294713414034</v>
      </c>
      <c r="AJ291" s="11">
        <f>'OddsRatio_working_3-way'!U291/(3*'OddsRatio_working_3-way'!X291^(1/3))*SIN(('OddsRatio_working_3-way'!Y291+2*PI())/3)</f>
        <v>-0.41127457163625963</v>
      </c>
      <c r="AK291" s="11">
        <f>'OddsRatio_working_3-way'!U291/(3*'OddsRatio_working_3-way'!X291^(1/3))*SIN(('OddsRatio_working_3-way'!Y291+4*PI())/3)</f>
        <v>0.51308751877039993</v>
      </c>
      <c r="AL291" s="11">
        <f>'OddsRatio_working_3-way'!Z291+'OddsRatio_working_3-way'!AF291</f>
        <v>1.0673614034499401</v>
      </c>
      <c r="AM291" s="11">
        <f>'OddsRatio_working_3-way'!AA291+'OddsRatio_working_3-way'!AG291</f>
        <v>-0.71002589902962543</v>
      </c>
      <c r="AN291" s="11">
        <f>'OddsRatio_working_3-way'!AB291+'OddsRatio_working_3-way'!AH291</f>
        <v>-0.35733550442031514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1.0673614034499401</v>
      </c>
      <c r="AS291" s="11">
        <f>IF(('OddsRatio_working_3-way'!X291=0),IF(Q291&gt;0,-Q291^(1/3),(-Q291)^(1/3)),'OddsRatio_working_3-way'!AM291-'OddsRatio_working_3-way'!R291/3)</f>
        <v>-0.71002589902962543</v>
      </c>
      <c r="AT291" s="11">
        <f>IF(('OddsRatio_working_3-way'!X291=0),IF(Q291&gt;0,-Q291^(1/3),(-Q291)^(1/3)),'OddsRatio_working_3-way'!AN291-'OddsRatio_working_3-way'!R291/3)</f>
        <v>-0.35733550442031514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4.07</v>
      </c>
      <c r="B292" s="4">
        <f>IF('True_Odds_Calculator_3-way'!B293="","",'True_Odds_Calculator_3-way'!B293)</f>
        <v>4</v>
      </c>
      <c r="C292" s="4">
        <f>IF('True_Odds_Calculator_3-way'!C293="","",'True_Odds_Calculator_3-way'!C293)</f>
        <v>1.79</v>
      </c>
      <c r="D292" s="9">
        <f t="shared" si="65"/>
        <v>0.22961560292847261</v>
      </c>
      <c r="E292" s="9">
        <f t="shared" si="66"/>
        <v>0.23372109343512545</v>
      </c>
      <c r="F292" s="9">
        <f t="shared" si="67"/>
        <v>0.53666330363640224</v>
      </c>
      <c r="G292" s="9">
        <f t="shared" si="68"/>
        <v>1.0928679925040263</v>
      </c>
      <c r="H292" s="9">
        <f t="shared" si="69"/>
        <v>4.3551047369873608</v>
      </c>
      <c r="I292" s="9">
        <f t="shared" si="70"/>
        <v>4.2786039775120788</v>
      </c>
      <c r="J292" s="9">
        <f t="shared" si="71"/>
        <v>1.8633657140781803</v>
      </c>
      <c r="K292" s="11">
        <f t="shared" si="72"/>
        <v>0.24570024570024568</v>
      </c>
      <c r="L292" s="11">
        <f t="shared" si="73"/>
        <v>0.25</v>
      </c>
      <c r="M292" s="11">
        <f t="shared" si="74"/>
        <v>0.55865921787709494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-0.24967743263832665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0.23540554266811248</v>
      </c>
      <c r="Q292" s="11">
        <f>2*'OddsRatio_working_3-way'!K292*'OddsRatio_working_3-way'!L292*'OddsRatio_working_3-way'!M292</f>
        <v>6.863135354755466E-2</v>
      </c>
      <c r="R292" s="11">
        <f t="shared" si="75"/>
        <v>0</v>
      </c>
      <c r="S292" s="11">
        <f t="shared" si="76"/>
        <v>-0.94283868662296011</v>
      </c>
      <c r="T292" s="11">
        <f t="shared" si="77"/>
        <v>-0.27488008356354521</v>
      </c>
      <c r="U292" s="11">
        <f>'OddsRatio_working_3-way'!S292-'OddsRatio_working_3-way'!R292^2/3</f>
        <v>-0.94283868662296011</v>
      </c>
      <c r="V292" s="11">
        <f>'OddsRatio_working_3-way'!S292*'OddsRatio_working_3-way'!R292/3-2*'OddsRatio_working_3-way'!R292^3/27-'OddsRatio_working_3-way'!T292</f>
        <v>0.27488008356354521</v>
      </c>
      <c r="W292" s="11">
        <f>'OddsRatio_working_3-way'!V292^2+4*'OddsRatio_working_3-way'!U292^3/27</f>
        <v>-4.8608574820749983E-2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0.17618714138711397</v>
      </c>
      <c r="Y292" s="11">
        <f>IF('OddsRatio_working_3-way'!W292&gt;=0,IF('OddsRatio_working_3-way'!V292+SQRT('OddsRatio_working_3-way'!W292)&gt;0,0,PI()),ACOS('OddsRatio_working_3-way'!V292/(2*'OddsRatio_working_3-way'!X292)))</f>
        <v>0.67600287173771412</v>
      </c>
      <c r="Z292" s="11">
        <f>'OddsRatio_working_3-way'!X292^(1/3)*COS('OddsRatio_working_3-way'!Y292/3)</f>
        <v>0.54643399625201317</v>
      </c>
      <c r="AA292" s="11">
        <f>'OddsRatio_working_3-way'!X292^(1/3)*COS(('OddsRatio_working_3-way'!Y292+2*PI())/3)</f>
        <v>-0.38169320501388204</v>
      </c>
      <c r="AB292" s="11">
        <f>'OddsRatio_working_3-way'!X292^(1/3)*COS(('OddsRatio_working_3-way'!Y292+4*PI())/3)</f>
        <v>-0.16474079123813129</v>
      </c>
      <c r="AC292" s="11">
        <f>'OddsRatio_working_3-way'!X292^(1/3)*SIN('OddsRatio_working_3-way'!Y292/3)</f>
        <v>0.12525753449476892</v>
      </c>
      <c r="AD292" s="11">
        <f>'OddsRatio_working_3-way'!X292^(1/3)*SIN(('OddsRatio_working_3-way'!Y292+2*PI())/3)</f>
        <v>0.41059695499830973</v>
      </c>
      <c r="AE292" s="11">
        <f>'OddsRatio_working_3-way'!X292^(1/3)*SIN(('OddsRatio_working_3-way'!Y292+4*PI())/3)</f>
        <v>-0.53585448949307857</v>
      </c>
      <c r="AF292" s="11">
        <f>-'OddsRatio_working_3-way'!U292/(3*'OddsRatio_working_3-way'!X292^(1/3))*COS(('OddsRatio_working_3-way'!Y292)/3)</f>
        <v>0.54643399625201317</v>
      </c>
      <c r="AG292" s="11">
        <f>-'OddsRatio_working_3-way'!U292/(3*'OddsRatio_working_3-way'!X292^(1/3))*COS(('OddsRatio_working_3-way'!Y292+2*PI())/3)</f>
        <v>-0.38169320501388204</v>
      </c>
      <c r="AH292" s="11">
        <f>-'OddsRatio_working_3-way'!U292/(3*'OddsRatio_working_3-way'!X292^(1/3))*COS(('OddsRatio_working_3-way'!Y292+4*PI())/3)</f>
        <v>-0.16474079123813129</v>
      </c>
      <c r="AI292" s="11">
        <f>'OddsRatio_working_3-way'!U292/(3*'OddsRatio_working_3-way'!X292^(1/3))*SIN(('OddsRatio_working_3-way'!Y292)/3)</f>
        <v>-0.12525753449476892</v>
      </c>
      <c r="AJ292" s="11">
        <f>'OddsRatio_working_3-way'!U292/(3*'OddsRatio_working_3-way'!X292^(1/3))*SIN(('OddsRatio_working_3-way'!Y292+2*PI())/3)</f>
        <v>-0.41059695499830973</v>
      </c>
      <c r="AK292" s="11">
        <f>'OddsRatio_working_3-way'!U292/(3*'OddsRatio_working_3-way'!X292^(1/3))*SIN(('OddsRatio_working_3-way'!Y292+4*PI())/3)</f>
        <v>0.53585448949307857</v>
      </c>
      <c r="AL292" s="11">
        <f>'OddsRatio_working_3-way'!Z292+'OddsRatio_working_3-way'!AF292</f>
        <v>1.0928679925040263</v>
      </c>
      <c r="AM292" s="11">
        <f>'OddsRatio_working_3-way'!AA292+'OddsRatio_working_3-way'!AG292</f>
        <v>-0.76338641002776408</v>
      </c>
      <c r="AN292" s="11">
        <f>'OddsRatio_working_3-way'!AB292+'OddsRatio_working_3-way'!AH292</f>
        <v>-0.32948158247626258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1.0928679925040263</v>
      </c>
      <c r="AS292" s="11">
        <f>IF(('OddsRatio_working_3-way'!X292=0),IF(Q292&gt;0,-Q292^(1/3),(-Q292)^(1/3)),'OddsRatio_working_3-way'!AM292-'OddsRatio_working_3-way'!R292/3)</f>
        <v>-0.76338641002776408</v>
      </c>
      <c r="AT292" s="11">
        <f>IF(('OddsRatio_working_3-way'!X292=0),IF(Q292&gt;0,-Q292^(1/3),(-Q292)^(1/3)),'OddsRatio_working_3-way'!AN292-'OddsRatio_working_3-way'!R292/3)</f>
        <v>-0.32948158247626258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1.91</v>
      </c>
      <c r="B293" s="4">
        <f>IF('True_Odds_Calculator_3-way'!B294="","",'True_Odds_Calculator_3-way'!B294)</f>
        <v>3.89</v>
      </c>
      <c r="C293" s="4">
        <f>IF('True_Odds_Calculator_3-way'!C294="","",'True_Odds_Calculator_3-way'!C294)</f>
        <v>3.7</v>
      </c>
      <c r="D293" s="9">
        <f t="shared" si="65"/>
        <v>0.50339610446462857</v>
      </c>
      <c r="E293" s="9">
        <f t="shared" si="66"/>
        <v>0.2419565475216606</v>
      </c>
      <c r="F293" s="9">
        <f t="shared" si="67"/>
        <v>0.25464734801371097</v>
      </c>
      <c r="G293" s="9">
        <f t="shared" si="68"/>
        <v>1.0840738767789402</v>
      </c>
      <c r="H293" s="9">
        <f t="shared" si="69"/>
        <v>1.9865072278688354</v>
      </c>
      <c r="I293" s="9">
        <f t="shared" si="70"/>
        <v>4.1329735038911366</v>
      </c>
      <c r="J293" s="9">
        <f t="shared" si="71"/>
        <v>3.9269994673031388</v>
      </c>
      <c r="K293" s="11">
        <f t="shared" si="72"/>
        <v>0.52356020942408377</v>
      </c>
      <c r="L293" s="11">
        <f t="shared" si="73"/>
        <v>0.25706940874035988</v>
      </c>
      <c r="M293" s="11">
        <f t="shared" si="74"/>
        <v>0.27027027027027023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-0.25829637225483748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0.23644419935083333</v>
      </c>
      <c r="Q293" s="11">
        <f>2*'OddsRatio_working_3-way'!K293*'OddsRatio_working_3-way'!L293*'OddsRatio_working_3-way'!M293</f>
        <v>7.2752061338717935E-2</v>
      </c>
      <c r="R293" s="11">
        <f t="shared" si="75"/>
        <v>0</v>
      </c>
      <c r="S293" s="11">
        <f t="shared" si="76"/>
        <v>-0.91539883927427135</v>
      </c>
      <c r="T293" s="11">
        <f t="shared" si="77"/>
        <v>-0.28166118131516038</v>
      </c>
      <c r="U293" s="11">
        <f>'OddsRatio_working_3-way'!S293-'OddsRatio_working_3-way'!R293^2/3</f>
        <v>-0.91539883927427135</v>
      </c>
      <c r="V293" s="11">
        <f>'OddsRatio_working_3-way'!S293*'OddsRatio_working_3-way'!R293/3-2*'OddsRatio_working_3-way'!R293^3/27-'OddsRatio_working_3-way'!T293</f>
        <v>0.28166118131516038</v>
      </c>
      <c r="W293" s="11">
        <f>'OddsRatio_working_3-way'!V293^2+4*'OddsRatio_working_3-way'!U293^3/27</f>
        <v>-3.4305951733095683E-2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0.16855190060701433</v>
      </c>
      <c r="Y293" s="11">
        <f>IF('OddsRatio_working_3-way'!W293&gt;=0,IF('OddsRatio_working_3-way'!V293+SQRT('OddsRatio_working_3-way'!W293)&gt;0,0,PI()),ACOS('OddsRatio_working_3-way'!V293/(2*'OddsRatio_working_3-way'!X293)))</f>
        <v>0.58169509027464639</v>
      </c>
      <c r="Z293" s="11">
        <f>'OddsRatio_working_3-way'!X293^(1/3)*COS('OddsRatio_working_3-way'!Y293/3)</f>
        <v>0.54203693838947009</v>
      </c>
      <c r="AA293" s="11">
        <f>'OddsRatio_working_3-way'!X293^(1/3)*COS(('OddsRatio_working_3-way'!Y293+2*PI())/3)</f>
        <v>-0.36319589530652874</v>
      </c>
      <c r="AB293" s="11">
        <f>'OddsRatio_working_3-way'!X293^(1/3)*COS(('OddsRatio_working_3-way'!Y293+4*PI())/3)</f>
        <v>-0.17884104308294146</v>
      </c>
      <c r="AC293" s="11">
        <f>'OddsRatio_working_3-way'!X293^(1/3)*SIN('OddsRatio_working_3-way'!Y293/3)</f>
        <v>0.106437323557702</v>
      </c>
      <c r="AD293" s="11">
        <f>'OddsRatio_working_3-way'!X293^(1/3)*SIN(('OddsRatio_working_3-way'!Y293+2*PI())/3)</f>
        <v>0.41619909665597082</v>
      </c>
      <c r="AE293" s="11">
        <f>'OddsRatio_working_3-way'!X293^(1/3)*SIN(('OddsRatio_working_3-way'!Y293+4*PI())/3)</f>
        <v>-0.52263642021367263</v>
      </c>
      <c r="AF293" s="11">
        <f>-'OddsRatio_working_3-way'!U293/(3*'OddsRatio_working_3-way'!X293^(1/3))*COS(('OddsRatio_working_3-way'!Y293)/3)</f>
        <v>0.54203693838947009</v>
      </c>
      <c r="AG293" s="11">
        <f>-'OddsRatio_working_3-way'!U293/(3*'OddsRatio_working_3-way'!X293^(1/3))*COS(('OddsRatio_working_3-way'!Y293+2*PI())/3)</f>
        <v>-0.36319589530652874</v>
      </c>
      <c r="AH293" s="11">
        <f>-'OddsRatio_working_3-way'!U293/(3*'OddsRatio_working_3-way'!X293^(1/3))*COS(('OddsRatio_working_3-way'!Y293+4*PI())/3)</f>
        <v>-0.17884104308294146</v>
      </c>
      <c r="AI293" s="11">
        <f>'OddsRatio_working_3-way'!U293/(3*'OddsRatio_working_3-way'!X293^(1/3))*SIN(('OddsRatio_working_3-way'!Y293)/3)</f>
        <v>-0.106437323557702</v>
      </c>
      <c r="AJ293" s="11">
        <f>'OddsRatio_working_3-way'!U293/(3*'OddsRatio_working_3-way'!X293^(1/3))*SIN(('OddsRatio_working_3-way'!Y293+2*PI())/3)</f>
        <v>-0.41619909665597082</v>
      </c>
      <c r="AK293" s="11">
        <f>'OddsRatio_working_3-way'!U293/(3*'OddsRatio_working_3-way'!X293^(1/3))*SIN(('OddsRatio_working_3-way'!Y293+4*PI())/3)</f>
        <v>0.52263642021367263</v>
      </c>
      <c r="AL293" s="11">
        <f>'OddsRatio_working_3-way'!Z293+'OddsRatio_working_3-way'!AF293</f>
        <v>1.0840738767789402</v>
      </c>
      <c r="AM293" s="11">
        <f>'OddsRatio_working_3-way'!AA293+'OddsRatio_working_3-way'!AG293</f>
        <v>-0.72639179061305748</v>
      </c>
      <c r="AN293" s="11">
        <f>'OddsRatio_working_3-way'!AB293+'OddsRatio_working_3-way'!AH293</f>
        <v>-0.35768208616588293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1.0840738767789402</v>
      </c>
      <c r="AS293" s="11">
        <f>IF(('OddsRatio_working_3-way'!X293=0),IF(Q293&gt;0,-Q293^(1/3),(-Q293)^(1/3)),'OddsRatio_working_3-way'!AM293-'OddsRatio_working_3-way'!R293/3)</f>
        <v>-0.72639179061305748</v>
      </c>
      <c r="AT293" s="11">
        <f>IF(('OddsRatio_working_3-way'!X293=0),IF(Q293&gt;0,-Q293^(1/3),(-Q293)^(1/3)),'OddsRatio_working_3-way'!AN293-'OddsRatio_working_3-way'!R293/3)</f>
        <v>-0.35768208616588293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1.55</v>
      </c>
      <c r="B294" s="4">
        <f>IF('True_Odds_Calculator_3-way'!B295="","",'True_Odds_Calculator_3-way'!B295)</f>
        <v>4.17</v>
      </c>
      <c r="C294" s="4">
        <f>IF('True_Odds_Calculator_3-way'!C295="","",'True_Odds_Calculator_3-way'!C295)</f>
        <v>5.87</v>
      </c>
      <c r="D294" s="9">
        <f t="shared" si="65"/>
        <v>0.62164950554131826</v>
      </c>
      <c r="E294" s="9">
        <f t="shared" si="66"/>
        <v>0.22183354495422752</v>
      </c>
      <c r="F294" s="9">
        <f t="shared" si="67"/>
        <v>0.15651694950445436</v>
      </c>
      <c r="G294" s="9">
        <f t="shared" si="68"/>
        <v>1.1065881719408099</v>
      </c>
      <c r="H294" s="9">
        <f t="shared" si="69"/>
        <v>1.6086234945674456</v>
      </c>
      <c r="I294" s="9">
        <f t="shared" si="70"/>
        <v>4.5078845050523668</v>
      </c>
      <c r="J294" s="9">
        <f t="shared" si="71"/>
        <v>6.389084397351743</v>
      </c>
      <c r="K294" s="11">
        <f t="shared" si="72"/>
        <v>0.64516129032258063</v>
      </c>
      <c r="L294" s="11">
        <f t="shared" si="73"/>
        <v>0.23980815347721823</v>
      </c>
      <c r="M294" s="11">
        <f t="shared" si="74"/>
        <v>0.17035775127768313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-0.22379225816467241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0.22640567548159637</v>
      </c>
      <c r="Q294" s="11">
        <f>2*'OddsRatio_working_3-way'!K294*'OddsRatio_working_3-way'!L294*'OddsRatio_working_3-way'!M294</f>
        <v>5.2713777760557946E-2</v>
      </c>
      <c r="R294" s="11">
        <f t="shared" si="75"/>
        <v>0</v>
      </c>
      <c r="S294" s="11">
        <f t="shared" si="76"/>
        <v>-1.011677871872587</v>
      </c>
      <c r="T294" s="11">
        <f t="shared" si="77"/>
        <v>-0.23554781650118442</v>
      </c>
      <c r="U294" s="11">
        <f>'OddsRatio_working_3-way'!S294-'OddsRatio_working_3-way'!R294^2/3</f>
        <v>-1.011677871872587</v>
      </c>
      <c r="V294" s="11">
        <f>'OddsRatio_working_3-way'!S294*'OddsRatio_working_3-way'!R294/3-2*'OddsRatio_working_3-way'!R294^3/27-'OddsRatio_working_3-way'!T294</f>
        <v>0.23554781650118442</v>
      </c>
      <c r="W294" s="11">
        <f>'OddsRatio_working_3-way'!V294^2+4*'OddsRatio_working_3-way'!U294^3/27</f>
        <v>-9.7916385583746032E-2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0.19583102374382722</v>
      </c>
      <c r="Y294" s="11">
        <f>IF('OddsRatio_working_3-way'!W294&gt;=0,IF('OddsRatio_working_3-way'!V294+SQRT('OddsRatio_working_3-way'!W294)&gt;0,0,PI()),ACOS('OddsRatio_working_3-way'!V294/(2*'OddsRatio_working_3-way'!X294)))</f>
        <v>0.92553684114125445</v>
      </c>
      <c r="Z294" s="11">
        <f>'OddsRatio_working_3-way'!X294^(1/3)*COS('OddsRatio_working_3-way'!Y294/3)</f>
        <v>0.55329408597040497</v>
      </c>
      <c r="AA294" s="11">
        <f>'OddsRatio_working_3-way'!X294^(1/3)*COS(('OddsRatio_working_3-way'!Y294+2*PI())/3)</f>
        <v>-0.42935168859488027</v>
      </c>
      <c r="AB294" s="11">
        <f>'OddsRatio_working_3-way'!X294^(1/3)*COS(('OddsRatio_working_3-way'!Y294+4*PI())/3)</f>
        <v>-0.12394239737552508</v>
      </c>
      <c r="AC294" s="11">
        <f>'OddsRatio_working_3-way'!X294^(1/3)*SIN('OddsRatio_working_3-way'!Y294/3)</f>
        <v>0.17632813649850781</v>
      </c>
      <c r="AD294" s="11">
        <f>'OddsRatio_working_3-way'!X294^(1/3)*SIN(('OddsRatio_working_3-way'!Y294+2*PI())/3)</f>
        <v>0.39100266596480798</v>
      </c>
      <c r="AE294" s="11">
        <f>'OddsRatio_working_3-way'!X294^(1/3)*SIN(('OddsRatio_working_3-way'!Y294+4*PI())/3)</f>
        <v>-0.56733080246331569</v>
      </c>
      <c r="AF294" s="11">
        <f>-'OddsRatio_working_3-way'!U294/(3*'OddsRatio_working_3-way'!X294^(1/3))*COS(('OddsRatio_working_3-way'!Y294)/3)</f>
        <v>0.55329408597040508</v>
      </c>
      <c r="AG294" s="11">
        <f>-'OddsRatio_working_3-way'!U294/(3*'OddsRatio_working_3-way'!X294^(1/3))*COS(('OddsRatio_working_3-way'!Y294+2*PI())/3)</f>
        <v>-0.42935168859488038</v>
      </c>
      <c r="AH294" s="11">
        <f>-'OddsRatio_working_3-way'!U294/(3*'OddsRatio_working_3-way'!X294^(1/3))*COS(('OddsRatio_working_3-way'!Y294+4*PI())/3)</f>
        <v>-0.12394239737552511</v>
      </c>
      <c r="AI294" s="11">
        <f>'OddsRatio_working_3-way'!U294/(3*'OddsRatio_working_3-way'!X294^(1/3))*SIN(('OddsRatio_working_3-way'!Y294)/3)</f>
        <v>-0.17632813649850784</v>
      </c>
      <c r="AJ294" s="11">
        <f>'OddsRatio_working_3-way'!U294/(3*'OddsRatio_working_3-way'!X294^(1/3))*SIN(('OddsRatio_working_3-way'!Y294+2*PI())/3)</f>
        <v>-0.39100266596480809</v>
      </c>
      <c r="AK294" s="11">
        <f>'OddsRatio_working_3-way'!U294/(3*'OddsRatio_working_3-way'!X294^(1/3))*SIN(('OddsRatio_working_3-way'!Y294+4*PI())/3)</f>
        <v>0.5673308024633158</v>
      </c>
      <c r="AL294" s="11">
        <f>'OddsRatio_working_3-way'!Z294+'OddsRatio_working_3-way'!AF294</f>
        <v>1.1065881719408099</v>
      </c>
      <c r="AM294" s="11">
        <f>'OddsRatio_working_3-way'!AA294+'OddsRatio_working_3-way'!AG294</f>
        <v>-0.85870337718976064</v>
      </c>
      <c r="AN294" s="11">
        <f>'OddsRatio_working_3-way'!AB294+'OddsRatio_working_3-way'!AH294</f>
        <v>-0.24788479475105019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1.1065881719408099</v>
      </c>
      <c r="AS294" s="11">
        <f>IF(('OddsRatio_working_3-way'!X294=0),IF(Q294&gt;0,-Q294^(1/3),(-Q294)^(1/3)),'OddsRatio_working_3-way'!AM294-'OddsRatio_working_3-way'!R294/3)</f>
        <v>-0.85870337718976064</v>
      </c>
      <c r="AT294" s="11">
        <f>IF(('OddsRatio_working_3-way'!X294=0),IF(Q294&gt;0,-Q294^(1/3),(-Q294)^(1/3)),'OddsRatio_working_3-way'!AN294-'OddsRatio_working_3-way'!R294/3)</f>
        <v>-0.24788479475105019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3.91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2.12</v>
      </c>
      <c r="D295" s="9">
        <f t="shared" si="65"/>
        <v>0.24867730929930978</v>
      </c>
      <c r="E295" s="9">
        <f t="shared" si="66"/>
        <v>0.28896501564233906</v>
      </c>
      <c r="F295" s="9">
        <f t="shared" si="67"/>
        <v>0.46235767505835146</v>
      </c>
      <c r="G295" s="9">
        <f t="shared" si="68"/>
        <v>1.0382390431085398</v>
      </c>
      <c r="H295" s="9">
        <f t="shared" si="69"/>
        <v>4.02127561544585</v>
      </c>
      <c r="I295" s="9">
        <f t="shared" si="70"/>
        <v>3.4606265321672396</v>
      </c>
      <c r="J295" s="9">
        <f t="shared" si="71"/>
        <v>2.1628277282815644</v>
      </c>
      <c r="K295" s="11">
        <f t="shared" si="72"/>
        <v>0.25575447570332482</v>
      </c>
      <c r="L295" s="11">
        <f t="shared" si="73"/>
        <v>0.29673590504451036</v>
      </c>
      <c r="M295" s="11">
        <f t="shared" si="74"/>
        <v>0.47169811320754712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-0.27651381777239459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0.22910652322116321</v>
      </c>
      <c r="Q295" s="11">
        <f>2*'OddsRatio_working_3-way'!K295*'OddsRatio_working_3-way'!L295*'OddsRatio_working_3-way'!M295</f>
        <v>7.1595788506613509E-2</v>
      </c>
      <c r="R295" s="11">
        <f t="shared" si="75"/>
        <v>0</v>
      </c>
      <c r="S295" s="11">
        <f t="shared" si="76"/>
        <v>-0.82855361466871247</v>
      </c>
      <c r="T295" s="11">
        <f t="shared" si="77"/>
        <v>-0.25892300458397266</v>
      </c>
      <c r="U295" s="11">
        <f>'OddsRatio_working_3-way'!S295-'OddsRatio_working_3-way'!R295^2/3</f>
        <v>-0.82855361466871247</v>
      </c>
      <c r="V295" s="11">
        <f>'OddsRatio_working_3-way'!S295*'OddsRatio_working_3-way'!R295/3-2*'OddsRatio_working_3-way'!R295^3/27-'OddsRatio_working_3-way'!T295</f>
        <v>0.25892300458397266</v>
      </c>
      <c r="W295" s="11">
        <f>'OddsRatio_working_3-way'!V295^2+4*'OddsRatio_working_3-way'!U295^3/27</f>
        <v>-1.7225983114386875E-2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0.14514398490566083</v>
      </c>
      <c r="Y295" s="11">
        <f>IF('OddsRatio_working_3-way'!W295&gt;=0,IF('OddsRatio_working_3-way'!V295+SQRT('OddsRatio_working_3-way'!W295)&gt;0,0,PI()),ACOS('OddsRatio_working_3-way'!V295/(2*'OddsRatio_working_3-way'!X295)))</f>
        <v>0.46915150524331684</v>
      </c>
      <c r="Z295" s="11">
        <f>'OddsRatio_working_3-way'!X295^(1/3)*COS('OddsRatio_working_3-way'!Y295/3)</f>
        <v>0.51911952155426999</v>
      </c>
      <c r="AA295" s="11">
        <f>'OddsRatio_working_3-way'!X295^(1/3)*COS(('OddsRatio_working_3-way'!Y295+2*PI())/3)</f>
        <v>-0.33044414144824985</v>
      </c>
      <c r="AB295" s="11">
        <f>'OddsRatio_working_3-way'!X295^(1/3)*COS(('OddsRatio_working_3-way'!Y295+4*PI())/3)</f>
        <v>-0.18867538010601981</v>
      </c>
      <c r="AC295" s="11">
        <f>'OddsRatio_working_3-way'!X295^(1/3)*SIN('OddsRatio_working_3-way'!Y295/3)</f>
        <v>8.1850232523616312E-2</v>
      </c>
      <c r="AD295" s="11">
        <f>'OddsRatio_working_3-way'!X295^(1/3)*SIN(('OddsRatio_working_3-way'!Y295+2*PI())/3)</f>
        <v>0.40864557700461324</v>
      </c>
      <c r="AE295" s="11">
        <f>'OddsRatio_working_3-way'!X295^(1/3)*SIN(('OddsRatio_working_3-way'!Y295+4*PI())/3)</f>
        <v>-0.49049580952822947</v>
      </c>
      <c r="AF295" s="11">
        <f>-'OddsRatio_working_3-way'!U295/(3*'OddsRatio_working_3-way'!X295^(1/3))*COS(('OddsRatio_working_3-way'!Y295)/3)</f>
        <v>0.51911952155426988</v>
      </c>
      <c r="AG295" s="11">
        <f>-'OddsRatio_working_3-way'!U295/(3*'OddsRatio_working_3-way'!X295^(1/3))*COS(('OddsRatio_working_3-way'!Y295+2*PI())/3)</f>
        <v>-0.3304441414482498</v>
      </c>
      <c r="AH295" s="11">
        <f>-'OddsRatio_working_3-way'!U295/(3*'OddsRatio_working_3-way'!X295^(1/3))*COS(('OddsRatio_working_3-way'!Y295+4*PI())/3)</f>
        <v>-0.18867538010601978</v>
      </c>
      <c r="AI295" s="11">
        <f>'OddsRatio_working_3-way'!U295/(3*'OddsRatio_working_3-way'!X295^(1/3))*SIN(('OddsRatio_working_3-way'!Y295)/3)</f>
        <v>-8.1850232523616298E-2</v>
      </c>
      <c r="AJ295" s="11">
        <f>'OddsRatio_working_3-way'!U295/(3*'OddsRatio_working_3-way'!X295^(1/3))*SIN(('OddsRatio_working_3-way'!Y295+2*PI())/3)</f>
        <v>-0.40864557700461313</v>
      </c>
      <c r="AK295" s="11">
        <f>'OddsRatio_working_3-way'!U295/(3*'OddsRatio_working_3-way'!X295^(1/3))*SIN(('OddsRatio_working_3-way'!Y295+4*PI())/3)</f>
        <v>0.49049580952822935</v>
      </c>
      <c r="AL295" s="11">
        <f>'OddsRatio_working_3-way'!Z295+'OddsRatio_working_3-way'!AF295</f>
        <v>1.0382390431085398</v>
      </c>
      <c r="AM295" s="11">
        <f>'OddsRatio_working_3-way'!AA295+'OddsRatio_working_3-way'!AG295</f>
        <v>-0.6608882828964997</v>
      </c>
      <c r="AN295" s="11">
        <f>'OddsRatio_working_3-way'!AB295+'OddsRatio_working_3-way'!AH295</f>
        <v>-0.37735076021203962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1.0382390431085398</v>
      </c>
      <c r="AS295" s="11">
        <f>IF(('OddsRatio_working_3-way'!X295=0),IF(Q295&gt;0,-Q295^(1/3),(-Q295)^(1/3)),'OddsRatio_working_3-way'!AM295-'OddsRatio_working_3-way'!R295/3)</f>
        <v>-0.6608882828964997</v>
      </c>
      <c r="AT295" s="11">
        <f>IF(('OddsRatio_working_3-way'!X295=0),IF(Q295&gt;0,-Q295^(1/3),(-Q295)^(1/3)),'OddsRatio_working_3-way'!AN295-'OddsRatio_working_3-way'!R295/3)</f>
        <v>-0.37735076021203962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1.36</v>
      </c>
      <c r="B296" s="4">
        <f>IF('True_Odds_Calculator_3-way'!B297="","",'True_Odds_Calculator_3-way'!B297)</f>
        <v>5.26</v>
      </c>
      <c r="C296" s="4">
        <f>IF('True_Odds_Calculator_3-way'!C297="","",'True_Odds_Calculator_3-way'!C297)</f>
        <v>9.6999999999999993</v>
      </c>
      <c r="D296" s="9">
        <f t="shared" si="65"/>
        <v>0.72245379784632358</v>
      </c>
      <c r="E296" s="9">
        <f t="shared" si="66"/>
        <v>0.18030915417354842</v>
      </c>
      <c r="F296" s="9">
        <f t="shared" si="67"/>
        <v>9.7237047980127778E-2</v>
      </c>
      <c r="G296" s="9">
        <f t="shared" si="68"/>
        <v>1.0671432207116656</v>
      </c>
      <c r="H296" s="9">
        <f t="shared" si="69"/>
        <v>1.3841715594562001</v>
      </c>
      <c r="I296" s="9">
        <f t="shared" si="70"/>
        <v>5.5460301202316948</v>
      </c>
      <c r="J296" s="9">
        <f t="shared" si="71"/>
        <v>10.284146020191489</v>
      </c>
      <c r="K296" s="11">
        <f t="shared" si="72"/>
        <v>0.73529411764705876</v>
      </c>
      <c r="L296" s="11">
        <f t="shared" si="73"/>
        <v>0.19011406844106465</v>
      </c>
      <c r="M296" s="11">
        <f t="shared" si="74"/>
        <v>0.10309278350515465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-0.19228037732281578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0.1919587167703897</v>
      </c>
      <c r="Q296" s="11">
        <f>2*'OddsRatio_working_3-way'!K296*'OddsRatio_working_3-way'!L296*'OddsRatio_working_3-way'!M296</f>
        <v>2.8822630145704162E-2</v>
      </c>
      <c r="R296" s="11">
        <f t="shared" si="75"/>
        <v>0</v>
      </c>
      <c r="S296" s="11">
        <f t="shared" si="76"/>
        <v>-0.99832712751605412</v>
      </c>
      <c r="T296" s="11">
        <f t="shared" si="77"/>
        <v>-0.14989896809550363</v>
      </c>
      <c r="U296" s="11">
        <f>'OddsRatio_working_3-way'!S296-'OddsRatio_working_3-way'!R296^2/3</f>
        <v>-0.99832712751605412</v>
      </c>
      <c r="V296" s="11">
        <f>'OddsRatio_working_3-way'!S296*'OddsRatio_working_3-way'!R296/3-2*'OddsRatio_working_3-way'!R296^3/27-'OddsRatio_working_3-way'!T296</f>
        <v>0.14989896809550363</v>
      </c>
      <c r="W296" s="11">
        <f>'OddsRatio_working_3-way'!V296^2+4*'OddsRatio_working_3-way'!U296^3/27</f>
        <v>-0.12493619171555763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0.19196737506126818</v>
      </c>
      <c r="Y296" s="11">
        <f>IF('OddsRatio_working_3-way'!W296&gt;=0,IF('OddsRatio_working_3-way'!V296+SQRT('OddsRatio_working_3-way'!W296)&gt;0,0,PI()),ACOS('OddsRatio_working_3-way'!V296/(2*'OddsRatio_working_3-way'!X296)))</f>
        <v>1.1696996238142627</v>
      </c>
      <c r="Z296" s="11">
        <f>'OddsRatio_working_3-way'!X296^(1/3)*COS('OddsRatio_working_3-way'!Y296/3)</f>
        <v>0.53357161035583278</v>
      </c>
      <c r="AA296" s="11">
        <f>'OddsRatio_working_3-way'!X296^(1/3)*COS(('OddsRatio_working_3-way'!Y296+2*PI())/3)</f>
        <v>-0.45667467885335344</v>
      </c>
      <c r="AB296" s="11">
        <f>'OddsRatio_working_3-way'!X296^(1/3)*COS(('OddsRatio_working_3-way'!Y296+4*PI())/3)</f>
        <v>-7.6896931502479421E-2</v>
      </c>
      <c r="AC296" s="11">
        <f>'OddsRatio_working_3-way'!X296^(1/3)*SIN('OddsRatio_working_3-way'!Y296/3)</f>
        <v>0.21926478466525678</v>
      </c>
      <c r="AD296" s="11">
        <f>'OddsRatio_working_3-way'!X296^(1/3)*SIN(('OddsRatio_working_3-way'!Y296+2*PI())/3)</f>
        <v>0.35245417697369474</v>
      </c>
      <c r="AE296" s="11">
        <f>'OddsRatio_working_3-way'!X296^(1/3)*SIN(('OddsRatio_working_3-way'!Y296+4*PI())/3)</f>
        <v>-0.57171896163895164</v>
      </c>
      <c r="AF296" s="11">
        <f>-'OddsRatio_working_3-way'!U296/(3*'OddsRatio_working_3-way'!X296^(1/3))*COS(('OddsRatio_working_3-way'!Y296)/3)</f>
        <v>0.53357161035583278</v>
      </c>
      <c r="AG296" s="11">
        <f>-'OddsRatio_working_3-way'!U296/(3*'OddsRatio_working_3-way'!X296^(1/3))*COS(('OddsRatio_working_3-way'!Y296+2*PI())/3)</f>
        <v>-0.45667467885335344</v>
      </c>
      <c r="AH296" s="11">
        <f>-'OddsRatio_working_3-way'!U296/(3*'OddsRatio_working_3-way'!X296^(1/3))*COS(('OddsRatio_working_3-way'!Y296+4*PI())/3)</f>
        <v>-7.6896931502479421E-2</v>
      </c>
      <c r="AI296" s="11">
        <f>'OddsRatio_working_3-way'!U296/(3*'OddsRatio_working_3-way'!X296^(1/3))*SIN(('OddsRatio_working_3-way'!Y296)/3)</f>
        <v>-0.21926478466525678</v>
      </c>
      <c r="AJ296" s="11">
        <f>'OddsRatio_working_3-way'!U296/(3*'OddsRatio_working_3-way'!X296^(1/3))*SIN(('OddsRatio_working_3-way'!Y296+2*PI())/3)</f>
        <v>-0.35245417697369474</v>
      </c>
      <c r="AK296" s="11">
        <f>'OddsRatio_working_3-way'!U296/(3*'OddsRatio_working_3-way'!X296^(1/3))*SIN(('OddsRatio_working_3-way'!Y296+4*PI())/3)</f>
        <v>0.57171896163895164</v>
      </c>
      <c r="AL296" s="11">
        <f>'OddsRatio_working_3-way'!Z296+'OddsRatio_working_3-way'!AF296</f>
        <v>1.0671432207116656</v>
      </c>
      <c r="AM296" s="11">
        <f>'OddsRatio_working_3-way'!AA296+'OddsRatio_working_3-way'!AG296</f>
        <v>-0.91334935770670689</v>
      </c>
      <c r="AN296" s="11">
        <f>'OddsRatio_working_3-way'!AB296+'OddsRatio_working_3-way'!AH296</f>
        <v>-0.15379386300495884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1.0671432207116656</v>
      </c>
      <c r="AS296" s="11">
        <f>IF(('OddsRatio_working_3-way'!X296=0),IF(Q296&gt;0,-Q296^(1/3),(-Q296)^(1/3)),'OddsRatio_working_3-way'!AM296-'OddsRatio_working_3-way'!R296/3)</f>
        <v>-0.91334935770670689</v>
      </c>
      <c r="AT296" s="11">
        <f>IF(('OddsRatio_working_3-way'!X296=0),IF(Q296&gt;0,-Q296^(1/3),(-Q296)^(1/3)),'OddsRatio_working_3-way'!AN296-'OddsRatio_working_3-way'!R296/3)</f>
        <v>-0.15379386300495884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2.81</v>
      </c>
      <c r="B297" s="4">
        <f>IF('True_Odds_Calculator_3-way'!B298="","",'True_Odds_Calculator_3-way'!B298)</f>
        <v>2.81</v>
      </c>
      <c r="C297" s="4">
        <f>IF('True_Odds_Calculator_3-way'!C298="","",'True_Odds_Calculator_3-way'!C298)</f>
        <v>3.23</v>
      </c>
      <c r="D297" s="9">
        <f t="shared" si="65"/>
        <v>0.34859089935665083</v>
      </c>
      <c r="E297" s="9">
        <f t="shared" si="66"/>
        <v>0.34859089935665083</v>
      </c>
      <c r="F297" s="9">
        <f t="shared" si="67"/>
        <v>0.30281820128669834</v>
      </c>
      <c r="G297" s="9">
        <f t="shared" si="68"/>
        <v>1.0324266393827053</v>
      </c>
      <c r="H297" s="9">
        <f t="shared" si="69"/>
        <v>2.8686922172826965</v>
      </c>
      <c r="I297" s="9">
        <f t="shared" si="70"/>
        <v>2.8686922172826965</v>
      </c>
      <c r="J297" s="9">
        <f t="shared" si="71"/>
        <v>3.3023114058234326</v>
      </c>
      <c r="K297" s="11">
        <f t="shared" si="72"/>
        <v>0.35587188612099646</v>
      </c>
      <c r="L297" s="11">
        <f t="shared" si="73"/>
        <v>0.35587188612099646</v>
      </c>
      <c r="M297" s="11">
        <f t="shared" si="74"/>
        <v>0.30959752321981426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-0.28644869672111128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0.22937215977962705</v>
      </c>
      <c r="Q297" s="11">
        <f>2*'OddsRatio_working_3-way'!K297*'OddsRatio_working_3-way'!L297*'OddsRatio_working_3-way'!M297</f>
        <v>7.8417832403291324E-2</v>
      </c>
      <c r="R297" s="11">
        <f t="shared" si="75"/>
        <v>0</v>
      </c>
      <c r="S297" s="11">
        <f t="shared" si="76"/>
        <v>-0.80074429524441371</v>
      </c>
      <c r="T297" s="11">
        <f t="shared" si="77"/>
        <v>-0.27375873341689366</v>
      </c>
      <c r="U297" s="11">
        <f>'OddsRatio_working_3-way'!S297-'OddsRatio_working_3-way'!R297^2/3</f>
        <v>-0.80074429524441371</v>
      </c>
      <c r="V297" s="11">
        <f>'OddsRatio_working_3-way'!S297*'OddsRatio_working_3-way'!R297/3-2*'OddsRatio_working_3-way'!R297^3/27-'OddsRatio_working_3-way'!T297</f>
        <v>0.27375873341689366</v>
      </c>
      <c r="W297" s="11">
        <f>'OddsRatio_working_3-way'!V297^2+4*'OddsRatio_working_3-way'!U297^3/27</f>
        <v>-1.119915407249511E-3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0.13789829542934112</v>
      </c>
      <c r="Y297" s="11">
        <f>IF('OddsRatio_working_3-way'!W297&gt;=0,IF('OddsRatio_working_3-way'!V297+SQRT('OddsRatio_working_3-way'!W297)&gt;0,0,PI()),ACOS('OddsRatio_working_3-way'!V297/(2*'OddsRatio_working_3-way'!X297)))</f>
        <v>0.12163966916007607</v>
      </c>
      <c r="Z297" s="11">
        <f>'OddsRatio_working_3-way'!X297^(1/3)*COS('OddsRatio_working_3-way'!Y297/3)</f>
        <v>0.51621331969135265</v>
      </c>
      <c r="AA297" s="11">
        <f>'OddsRatio_working_3-way'!X297^(1/3)*COS(('OddsRatio_working_3-way'!Y297+2*PI())/3)</f>
        <v>-0.27624309392265162</v>
      </c>
      <c r="AB297" s="11">
        <f>'OddsRatio_working_3-way'!X297^(1/3)*COS(('OddsRatio_working_3-way'!Y297+4*PI())/3)</f>
        <v>-0.23997022576870111</v>
      </c>
      <c r="AC297" s="11">
        <f>'OddsRatio_working_3-way'!X297^(1/3)*SIN('OddsRatio_working_3-way'!Y297/3)</f>
        <v>2.0942150192963166E-2</v>
      </c>
      <c r="AD297" s="11">
        <f>'OddsRatio_working_3-way'!X297^(1/3)*SIN(('OddsRatio_working_3-way'!Y297+2*PI())/3)</f>
        <v>0.43658277352812758</v>
      </c>
      <c r="AE297" s="11">
        <f>'OddsRatio_working_3-way'!X297^(1/3)*SIN(('OddsRatio_working_3-way'!Y297+4*PI())/3)</f>
        <v>-0.45752492372109066</v>
      </c>
      <c r="AF297" s="11">
        <f>-'OddsRatio_working_3-way'!U297/(3*'OddsRatio_working_3-way'!X297^(1/3))*COS(('OddsRatio_working_3-way'!Y297)/3)</f>
        <v>0.51621331969135265</v>
      </c>
      <c r="AG297" s="11">
        <f>-'OddsRatio_working_3-way'!U297/(3*'OddsRatio_working_3-way'!X297^(1/3))*COS(('OddsRatio_working_3-way'!Y297+2*PI())/3)</f>
        <v>-0.27624309392265162</v>
      </c>
      <c r="AH297" s="11">
        <f>-'OddsRatio_working_3-way'!U297/(3*'OddsRatio_working_3-way'!X297^(1/3))*COS(('OddsRatio_working_3-way'!Y297+4*PI())/3)</f>
        <v>-0.23997022576870111</v>
      </c>
      <c r="AI297" s="11">
        <f>'OddsRatio_working_3-way'!U297/(3*'OddsRatio_working_3-way'!X297^(1/3))*SIN(('OddsRatio_working_3-way'!Y297)/3)</f>
        <v>-2.0942150192963166E-2</v>
      </c>
      <c r="AJ297" s="11">
        <f>'OddsRatio_working_3-way'!U297/(3*'OddsRatio_working_3-way'!X297^(1/3))*SIN(('OddsRatio_working_3-way'!Y297+2*PI())/3)</f>
        <v>-0.43658277352812758</v>
      </c>
      <c r="AK297" s="11">
        <f>'OddsRatio_working_3-way'!U297/(3*'OddsRatio_working_3-way'!X297^(1/3))*SIN(('OddsRatio_working_3-way'!Y297+4*PI())/3)</f>
        <v>0.45752492372109066</v>
      </c>
      <c r="AL297" s="11">
        <f>'OddsRatio_working_3-way'!Z297+'OddsRatio_working_3-way'!AF297</f>
        <v>1.0324266393827053</v>
      </c>
      <c r="AM297" s="11">
        <f>'OddsRatio_working_3-way'!AA297+'OddsRatio_working_3-way'!AG297</f>
        <v>-0.55248618784530323</v>
      </c>
      <c r="AN297" s="11">
        <f>'OddsRatio_working_3-way'!AB297+'OddsRatio_working_3-way'!AH297</f>
        <v>-0.47994045153740222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1.0324266393827053</v>
      </c>
      <c r="AS297" s="11">
        <f>IF(('OddsRatio_working_3-way'!X297=0),IF(Q297&gt;0,-Q297^(1/3),(-Q297)^(1/3)),'OddsRatio_working_3-way'!AM297-'OddsRatio_working_3-way'!R297/3)</f>
        <v>-0.55248618784530323</v>
      </c>
      <c r="AT297" s="11">
        <f>IF(('OddsRatio_working_3-way'!X297=0),IF(Q297&gt;0,-Q297^(1/3),(-Q297)^(1/3)),'OddsRatio_working_3-way'!AN297-'OddsRatio_working_3-way'!R297/3)</f>
        <v>-0.47994045153740222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3.82</v>
      </c>
      <c r="B298" s="4">
        <f>IF('True_Odds_Calculator_3-way'!B299="","",'True_Odds_Calculator_3-way'!B299)</f>
        <v>3.17</v>
      </c>
      <c r="C298" s="4">
        <f>IF('True_Odds_Calculator_3-way'!C299="","",'True_Odds_Calculator_3-way'!C299)</f>
        <v>2.19</v>
      </c>
      <c r="D298" s="9">
        <f t="shared" si="65"/>
        <v>0.25187236096977123</v>
      </c>
      <c r="E298" s="9">
        <f t="shared" si="66"/>
        <v>0.30435568982649153</v>
      </c>
      <c r="F298" s="9">
        <f t="shared" si="67"/>
        <v>0.44377194920373736</v>
      </c>
      <c r="G298" s="9">
        <f t="shared" si="68"/>
        <v>1.0532854339252062</v>
      </c>
      <c r="H298" s="9">
        <f t="shared" si="69"/>
        <v>3.970264923669081</v>
      </c>
      <c r="I298" s="9">
        <f t="shared" si="70"/>
        <v>3.2856293916176975</v>
      </c>
      <c r="J298" s="9">
        <f t="shared" si="71"/>
        <v>2.2534096663709953</v>
      </c>
      <c r="K298" s="11">
        <f t="shared" si="72"/>
        <v>0.26178010471204188</v>
      </c>
      <c r="L298" s="11">
        <f t="shared" si="73"/>
        <v>0.31545741324921134</v>
      </c>
      <c r="M298" s="11">
        <f t="shared" si="74"/>
        <v>0.45662100456621008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-0.27459274816733581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0.23303531208971362</v>
      </c>
      <c r="Q298" s="11">
        <f>2*'OddsRatio_working_3-way'!K298*'OddsRatio_working_3-way'!L298*'OddsRatio_working_3-way'!M298</f>
        <v>7.541595860508532E-2</v>
      </c>
      <c r="R298" s="11">
        <f t="shared" si="75"/>
        <v>0</v>
      </c>
      <c r="S298" s="11">
        <f t="shared" si="76"/>
        <v>-0.84865792576467736</v>
      </c>
      <c r="T298" s="11">
        <f t="shared" si="77"/>
        <v>-0.27464657791737135</v>
      </c>
      <c r="U298" s="11">
        <f>'OddsRatio_working_3-way'!S298-'OddsRatio_working_3-way'!R298^2/3</f>
        <v>-0.84865792576467736</v>
      </c>
      <c r="V298" s="11">
        <f>'OddsRatio_working_3-way'!S298*'OddsRatio_working_3-way'!R298/3-2*'OddsRatio_working_3-way'!R298^3/27-'OddsRatio_working_3-way'!T298</f>
        <v>0.27464657791737135</v>
      </c>
      <c r="W298" s="11">
        <f>'OddsRatio_working_3-way'!V298^2+4*'OddsRatio_working_3-way'!U298^3/27</f>
        <v>-1.5120463852194121E-2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0.1504586376831826</v>
      </c>
      <c r="Y298" s="11">
        <f>IF('OddsRatio_working_3-way'!W298&gt;=0,IF('OddsRatio_working_3-way'!V298+SQRT('OddsRatio_working_3-way'!W298)&gt;0,0,PI()),ACOS('OddsRatio_working_3-way'!V298/(2*'OddsRatio_working_3-way'!X298)))</f>
        <v>0.42095786523493595</v>
      </c>
      <c r="Z298" s="11">
        <f>'OddsRatio_working_3-way'!X298^(1/3)*COS('OddsRatio_working_3-way'!Y298/3)</f>
        <v>0.52664271696260312</v>
      </c>
      <c r="AA298" s="11">
        <f>'OddsRatio_working_3-way'!X298^(1/3)*COS(('OddsRatio_working_3-way'!Y298+2*PI())/3)</f>
        <v>-0.32774237945935697</v>
      </c>
      <c r="AB298" s="11">
        <f>'OddsRatio_working_3-way'!X298^(1/3)*COS(('OddsRatio_working_3-way'!Y298+4*PI())/3)</f>
        <v>-0.19890033750324621</v>
      </c>
      <c r="AC298" s="11">
        <f>'OddsRatio_working_3-way'!X298^(1/3)*SIN('OddsRatio_working_3-way'!Y298/3)</f>
        <v>7.4386987606301677E-2</v>
      </c>
      <c r="AD298" s="11">
        <f>'OddsRatio_working_3-way'!X298^(1/3)*SIN(('OddsRatio_working_3-way'!Y298+2*PI())/3)</f>
        <v>0.41889247780452132</v>
      </c>
      <c r="AE298" s="11">
        <f>'OddsRatio_working_3-way'!X298^(1/3)*SIN(('OddsRatio_working_3-way'!Y298+4*PI())/3)</f>
        <v>-0.49327946541082296</v>
      </c>
      <c r="AF298" s="11">
        <f>-'OddsRatio_working_3-way'!U298/(3*'OddsRatio_working_3-way'!X298^(1/3))*COS(('OddsRatio_working_3-way'!Y298)/3)</f>
        <v>0.52664271696260301</v>
      </c>
      <c r="AG298" s="11">
        <f>-'OddsRatio_working_3-way'!U298/(3*'OddsRatio_working_3-way'!X298^(1/3))*COS(('OddsRatio_working_3-way'!Y298+2*PI())/3)</f>
        <v>-0.32774237945935691</v>
      </c>
      <c r="AH298" s="11">
        <f>-'OddsRatio_working_3-way'!U298/(3*'OddsRatio_working_3-way'!X298^(1/3))*COS(('OddsRatio_working_3-way'!Y298+4*PI())/3)</f>
        <v>-0.19890033750324618</v>
      </c>
      <c r="AI298" s="11">
        <f>'OddsRatio_working_3-way'!U298/(3*'OddsRatio_working_3-way'!X298^(1/3))*SIN(('OddsRatio_working_3-way'!Y298)/3)</f>
        <v>-7.4386987606301649E-2</v>
      </c>
      <c r="AJ298" s="11">
        <f>'OddsRatio_working_3-way'!U298/(3*'OddsRatio_working_3-way'!X298^(1/3))*SIN(('OddsRatio_working_3-way'!Y298+2*PI())/3)</f>
        <v>-0.41889247780452127</v>
      </c>
      <c r="AK298" s="11">
        <f>'OddsRatio_working_3-way'!U298/(3*'OddsRatio_working_3-way'!X298^(1/3))*SIN(('OddsRatio_working_3-way'!Y298+4*PI())/3)</f>
        <v>0.49327946541082285</v>
      </c>
      <c r="AL298" s="11">
        <f>'OddsRatio_working_3-way'!Z298+'OddsRatio_working_3-way'!AF298</f>
        <v>1.0532854339252062</v>
      </c>
      <c r="AM298" s="11">
        <f>'OddsRatio_working_3-way'!AA298+'OddsRatio_working_3-way'!AG298</f>
        <v>-0.65548475891871383</v>
      </c>
      <c r="AN298" s="11">
        <f>'OddsRatio_working_3-way'!AB298+'OddsRatio_working_3-way'!AH298</f>
        <v>-0.39780067500649241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1.0532854339252062</v>
      </c>
      <c r="AS298" s="11">
        <f>IF(('OddsRatio_working_3-way'!X298=0),IF(Q298&gt;0,-Q298^(1/3),(-Q298)^(1/3)),'OddsRatio_working_3-way'!AM298-'OddsRatio_working_3-way'!R298/3)</f>
        <v>-0.65548475891871383</v>
      </c>
      <c r="AT298" s="11">
        <f>IF(('OddsRatio_working_3-way'!X298=0),IF(Q298&gt;0,-Q298^(1/3),(-Q298)^(1/3)),'OddsRatio_working_3-way'!AN298-'OddsRatio_working_3-way'!R298/3)</f>
        <v>-0.39780067500649241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2.34</v>
      </c>
      <c r="B299" s="4">
        <f>IF('True_Odds_Calculator_3-way'!B300="","",'True_Odds_Calculator_3-way'!B300)</f>
        <v>3.14</v>
      </c>
      <c r="C299" s="4">
        <f>IF('True_Odds_Calculator_3-way'!C300="","",'True_Odds_Calculator_3-way'!C300)</f>
        <v>3.49</v>
      </c>
      <c r="D299" s="9">
        <f t="shared" si="65"/>
        <v>0.41541977531265706</v>
      </c>
      <c r="E299" s="9">
        <f t="shared" si="66"/>
        <v>0.30794574852724332</v>
      </c>
      <c r="F299" s="9">
        <f t="shared" si="67"/>
        <v>0.27663447616009962</v>
      </c>
      <c r="G299" s="9">
        <f t="shared" si="68"/>
        <v>1.0501519786631914</v>
      </c>
      <c r="H299" s="9">
        <f t="shared" si="69"/>
        <v>2.4072036514086763</v>
      </c>
      <c r="I299" s="9">
        <f t="shared" si="70"/>
        <v>3.2473252343392298</v>
      </c>
      <c r="J299" s="9">
        <f t="shared" si="71"/>
        <v>3.6148784268713468</v>
      </c>
      <c r="K299" s="11">
        <f t="shared" si="72"/>
        <v>0.42735042735042739</v>
      </c>
      <c r="L299" s="11">
        <f t="shared" si="73"/>
        <v>0.31847133757961782</v>
      </c>
      <c r="M299" s="11">
        <f t="shared" si="74"/>
        <v>0.28653295128939826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-0.27844984877817536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0.23281094768328539</v>
      </c>
      <c r="Q299" s="11">
        <f>2*'OddsRatio_working_3-way'!K299*'OddsRatio_working_3-way'!L299*'OddsRatio_working_3-way'!M299</f>
        <v>7.7993617314333463E-2</v>
      </c>
      <c r="R299" s="11">
        <f t="shared" si="75"/>
        <v>0</v>
      </c>
      <c r="S299" s="11">
        <f t="shared" si="76"/>
        <v>-0.83609651326746526</v>
      </c>
      <c r="T299" s="11">
        <f t="shared" si="77"/>
        <v>-0.28009933442796159</v>
      </c>
      <c r="U299" s="11">
        <f>'OddsRatio_working_3-way'!S299-'OddsRatio_working_3-way'!R299^2/3</f>
        <v>-0.83609651326746526</v>
      </c>
      <c r="V299" s="11">
        <f>'OddsRatio_working_3-way'!S299*'OddsRatio_working_3-way'!R299/3-2*'OddsRatio_working_3-way'!R299^3/27-'OddsRatio_working_3-way'!T299</f>
        <v>0.28009933442796159</v>
      </c>
      <c r="W299" s="11">
        <f>'OddsRatio_working_3-way'!V299^2+4*'OddsRatio_working_3-way'!U299^3/27</f>
        <v>-8.133909160002506E-3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0.14713050865387298</v>
      </c>
      <c r="Y299" s="11">
        <f>IF('OddsRatio_working_3-way'!W299&gt;=0,IF('OddsRatio_working_3-way'!V299+SQRT('OddsRatio_working_3-way'!W299)&gt;0,0,PI()),ACOS('OddsRatio_working_3-way'!V299/(2*'OddsRatio_working_3-way'!X299)))</f>
        <v>0.31150382704782498</v>
      </c>
      <c r="Z299" s="11">
        <f>'OddsRatio_working_3-way'!X299^(1/3)*COS('OddsRatio_working_3-way'!Y299/3)</f>
        <v>0.52507598933159583</v>
      </c>
      <c r="AA299" s="11">
        <f>'OddsRatio_working_3-way'!X299^(1/3)*COS(('OddsRatio_working_3-way'!Y299+2*PI())/3)</f>
        <v>-0.30992504339697285</v>
      </c>
      <c r="AB299" s="11">
        <f>'OddsRatio_working_3-way'!X299^(1/3)*COS(('OddsRatio_working_3-way'!Y299+4*PI())/3)</f>
        <v>-0.21515094593462264</v>
      </c>
      <c r="AC299" s="11">
        <f>'OddsRatio_working_3-way'!X299^(1/3)*SIN('OddsRatio_working_3-way'!Y299/3)</f>
        <v>5.4717850682091687E-2</v>
      </c>
      <c r="AD299" s="11">
        <f>'OddsRatio_working_3-way'!X299^(1/3)*SIN(('OddsRatio_working_3-way'!Y299+2*PI())/3)</f>
        <v>0.4273702203373631</v>
      </c>
      <c r="AE299" s="11">
        <f>'OddsRatio_working_3-way'!X299^(1/3)*SIN(('OddsRatio_working_3-way'!Y299+4*PI())/3)</f>
        <v>-0.48208807101945483</v>
      </c>
      <c r="AF299" s="11">
        <f>-'OddsRatio_working_3-way'!U299/(3*'OddsRatio_working_3-way'!X299^(1/3))*COS(('OddsRatio_working_3-way'!Y299)/3)</f>
        <v>0.52507598933159572</v>
      </c>
      <c r="AG299" s="11">
        <f>-'OddsRatio_working_3-way'!U299/(3*'OddsRatio_working_3-way'!X299^(1/3))*COS(('OddsRatio_working_3-way'!Y299+2*PI())/3)</f>
        <v>-0.3099250433969728</v>
      </c>
      <c r="AH299" s="11">
        <f>-'OddsRatio_working_3-way'!U299/(3*'OddsRatio_working_3-way'!X299^(1/3))*COS(('OddsRatio_working_3-way'!Y299+4*PI())/3)</f>
        <v>-0.21515094593462258</v>
      </c>
      <c r="AI299" s="11">
        <f>'OddsRatio_working_3-way'!U299/(3*'OddsRatio_working_3-way'!X299^(1/3))*SIN(('OddsRatio_working_3-way'!Y299)/3)</f>
        <v>-5.4717850682091673E-2</v>
      </c>
      <c r="AJ299" s="11">
        <f>'OddsRatio_working_3-way'!U299/(3*'OddsRatio_working_3-way'!X299^(1/3))*SIN(('OddsRatio_working_3-way'!Y299+2*PI())/3)</f>
        <v>-0.42737022033736299</v>
      </c>
      <c r="AK299" s="11">
        <f>'OddsRatio_working_3-way'!U299/(3*'OddsRatio_working_3-way'!X299^(1/3))*SIN(('OddsRatio_working_3-way'!Y299+4*PI())/3)</f>
        <v>0.48208807101945472</v>
      </c>
      <c r="AL299" s="11">
        <f>'OddsRatio_working_3-way'!Z299+'OddsRatio_working_3-way'!AF299</f>
        <v>1.0501519786631914</v>
      </c>
      <c r="AM299" s="11">
        <f>'OddsRatio_working_3-way'!AA299+'OddsRatio_working_3-way'!AG299</f>
        <v>-0.6198500867939456</v>
      </c>
      <c r="AN299" s="11">
        <f>'OddsRatio_working_3-way'!AB299+'OddsRatio_working_3-way'!AH299</f>
        <v>-0.43030189186924522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1.0501519786631914</v>
      </c>
      <c r="AS299" s="11">
        <f>IF(('OddsRatio_working_3-way'!X299=0),IF(Q299&gt;0,-Q299^(1/3),(-Q299)^(1/3)),'OddsRatio_working_3-way'!AM299-'OddsRatio_working_3-way'!R299/3)</f>
        <v>-0.6198500867939456</v>
      </c>
      <c r="AT299" s="11">
        <f>IF(('OddsRatio_working_3-way'!X299=0),IF(Q299&gt;0,-Q299^(1/3),(-Q299)^(1/3)),'OddsRatio_working_3-way'!AN299-'OddsRatio_working_3-way'!R299/3)</f>
        <v>-0.43030189186924522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3.42</v>
      </c>
      <c r="B300" s="4">
        <f>IF('True_Odds_Calculator_3-way'!B301="","",'True_Odds_Calculator_3-way'!B301)</f>
        <v>3.14</v>
      </c>
      <c r="C300" s="4">
        <f>IF('True_Odds_Calculator_3-way'!C301="","",'True_Odds_Calculator_3-way'!C301)</f>
        <v>2.36</v>
      </c>
      <c r="D300" s="9">
        <f t="shared" si="65"/>
        <v>0.28171503489733996</v>
      </c>
      <c r="E300" s="9">
        <f t="shared" si="66"/>
        <v>0.30724974762014956</v>
      </c>
      <c r="F300" s="9">
        <f t="shared" si="67"/>
        <v>0.41103521748251054</v>
      </c>
      <c r="G300" s="9">
        <f t="shared" si="68"/>
        <v>1.0535893803426131</v>
      </c>
      <c r="H300" s="9">
        <f t="shared" si="69"/>
        <v>3.5496863004291233</v>
      </c>
      <c r="I300" s="9">
        <f t="shared" si="70"/>
        <v>3.2546812739331918</v>
      </c>
      <c r="J300" s="9">
        <f t="shared" si="71"/>
        <v>2.432881557265953</v>
      </c>
      <c r="K300" s="11">
        <f t="shared" si="72"/>
        <v>0.29239766081871343</v>
      </c>
      <c r="L300" s="11">
        <f t="shared" si="73"/>
        <v>0.31847133757961782</v>
      </c>
      <c r="M300" s="11">
        <f t="shared" si="74"/>
        <v>0.42372881355932207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-0.27790751483768972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0.23358984023086249</v>
      </c>
      <c r="Q300" s="11">
        <f>2*'OddsRatio_working_3-way'!K300*'OddsRatio_working_3-way'!L300*'OddsRatio_working_3-way'!M300</f>
        <v>7.891548656448058E-2</v>
      </c>
      <c r="R300" s="11">
        <f t="shared" si="75"/>
        <v>0</v>
      </c>
      <c r="S300" s="11">
        <f t="shared" si="76"/>
        <v>-0.84053085202567945</v>
      </c>
      <c r="T300" s="11">
        <f t="shared" si="77"/>
        <v>-0.28396312568435117</v>
      </c>
      <c r="U300" s="11">
        <f>'OddsRatio_working_3-way'!S300-'OddsRatio_working_3-way'!R300^2/3</f>
        <v>-0.84053085202567945</v>
      </c>
      <c r="V300" s="11">
        <f>'OddsRatio_working_3-way'!S300*'OddsRatio_working_3-way'!R300/3-2*'OddsRatio_working_3-way'!R300^3/27-'OddsRatio_working_3-way'!T300</f>
        <v>0.28396312568435117</v>
      </c>
      <c r="W300" s="11">
        <f>'OddsRatio_working_3-way'!V300^2+4*'OddsRatio_working_3-way'!U300^3/27</f>
        <v>-7.3395236757681781E-3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0.14830254585154196</v>
      </c>
      <c r="Y300" s="11">
        <f>IF('OddsRatio_working_3-way'!W300&gt;=0,IF('OddsRatio_working_3-way'!V300+SQRT('OddsRatio_working_3-way'!W300)&gt;0,0,PI()),ACOS('OddsRatio_working_3-way'!V300/(2*'OddsRatio_working_3-way'!X300)))</f>
        <v>0.2930135827368967</v>
      </c>
      <c r="Z300" s="11">
        <f>'OddsRatio_working_3-way'!X300^(1/3)*COS('OddsRatio_working_3-way'!Y300/3)</f>
        <v>0.52679469017130653</v>
      </c>
      <c r="AA300" s="11">
        <f>'OddsRatio_working_3-way'!X300^(1/3)*COS(('OddsRatio_working_3-way'!Y300+2*PI())/3)</f>
        <v>-0.30809889776459032</v>
      </c>
      <c r="AB300" s="11">
        <f>'OddsRatio_working_3-way'!X300^(1/3)*COS(('OddsRatio_working_3-way'!Y300+4*PI())/3)</f>
        <v>-0.21869579240671611</v>
      </c>
      <c r="AC300" s="11">
        <f>'OddsRatio_working_3-way'!X300^(1/3)*SIN('OddsRatio_working_3-way'!Y300/3)</f>
        <v>5.1616906944757047E-2</v>
      </c>
      <c r="AD300" s="11">
        <f>'OddsRatio_working_3-way'!X300^(1/3)*SIN(('OddsRatio_working_3-way'!Y300+2*PI())/3)</f>
        <v>0.43040913079472548</v>
      </c>
      <c r="AE300" s="11">
        <f>'OddsRatio_working_3-way'!X300^(1/3)*SIN(('OddsRatio_working_3-way'!Y300+4*PI())/3)</f>
        <v>-0.4820260377394826</v>
      </c>
      <c r="AF300" s="11">
        <f>-'OddsRatio_working_3-way'!U300/(3*'OddsRatio_working_3-way'!X300^(1/3))*COS(('OddsRatio_working_3-way'!Y300)/3)</f>
        <v>0.52679469017130642</v>
      </c>
      <c r="AG300" s="11">
        <f>-'OddsRatio_working_3-way'!U300/(3*'OddsRatio_working_3-way'!X300^(1/3))*COS(('OddsRatio_working_3-way'!Y300+2*PI())/3)</f>
        <v>-0.30809889776459026</v>
      </c>
      <c r="AH300" s="11">
        <f>-'OddsRatio_working_3-way'!U300/(3*'OddsRatio_working_3-way'!X300^(1/3))*COS(('OddsRatio_working_3-way'!Y300+4*PI())/3)</f>
        <v>-0.21869579240671608</v>
      </c>
      <c r="AI300" s="11">
        <f>'OddsRatio_working_3-way'!U300/(3*'OddsRatio_working_3-way'!X300^(1/3))*SIN(('OddsRatio_working_3-way'!Y300)/3)</f>
        <v>-5.1616906944757034E-2</v>
      </c>
      <c r="AJ300" s="11">
        <f>'OddsRatio_working_3-way'!U300/(3*'OddsRatio_working_3-way'!X300^(1/3))*SIN(('OddsRatio_working_3-way'!Y300+2*PI())/3)</f>
        <v>-0.43040913079472537</v>
      </c>
      <c r="AK300" s="11">
        <f>'OddsRatio_working_3-way'!U300/(3*'OddsRatio_working_3-way'!X300^(1/3))*SIN(('OddsRatio_working_3-way'!Y300+4*PI())/3)</f>
        <v>0.48202603773948249</v>
      </c>
      <c r="AL300" s="11">
        <f>'OddsRatio_working_3-way'!Z300+'OddsRatio_working_3-way'!AF300</f>
        <v>1.0535893803426131</v>
      </c>
      <c r="AM300" s="11">
        <f>'OddsRatio_working_3-way'!AA300+'OddsRatio_working_3-way'!AG300</f>
        <v>-0.61619779552918064</v>
      </c>
      <c r="AN300" s="11">
        <f>'OddsRatio_working_3-way'!AB300+'OddsRatio_working_3-way'!AH300</f>
        <v>-0.43739158481343221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1.0535893803426131</v>
      </c>
      <c r="AS300" s="11">
        <f>IF(('OddsRatio_working_3-way'!X300=0),IF(Q300&gt;0,-Q300^(1/3),(-Q300)^(1/3)),'OddsRatio_working_3-way'!AM300-'OddsRatio_working_3-way'!R300/3)</f>
        <v>-0.61619779552918064</v>
      </c>
      <c r="AT300" s="11">
        <f>IF(('OddsRatio_working_3-way'!X300=0),IF(Q300&gt;0,-Q300^(1/3),(-Q300)^(1/3)),'OddsRatio_working_3-way'!AN300-'OddsRatio_working_3-way'!R300/3)</f>
        <v>-0.43739158481343221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2.7</v>
      </c>
      <c r="B301" s="4">
        <f>IF('True_Odds_Calculator_3-way'!B302="","",'True_Odds_Calculator_3-way'!B302)</f>
        <v>3.39</v>
      </c>
      <c r="C301" s="4">
        <f>IF('True_Odds_Calculator_3-way'!C302="","",'True_Odds_Calculator_3-way'!C302)</f>
        <v>2.77</v>
      </c>
      <c r="D301" s="9">
        <f t="shared" si="65"/>
        <v>0.36120912278939266</v>
      </c>
      <c r="E301" s="9">
        <f t="shared" si="66"/>
        <v>0.28683919367205818</v>
      </c>
      <c r="F301" s="9">
        <f t="shared" si="67"/>
        <v>0.35195168353854928</v>
      </c>
      <c r="G301" s="9">
        <f t="shared" si="68"/>
        <v>1.040281974701792</v>
      </c>
      <c r="H301" s="9">
        <f t="shared" si="69"/>
        <v>2.7684793569930459</v>
      </c>
      <c r="I301" s="9">
        <f t="shared" si="70"/>
        <v>3.4862739195372825</v>
      </c>
      <c r="J301" s="9">
        <f t="shared" si="71"/>
        <v>2.8412990952221713</v>
      </c>
      <c r="K301" s="11">
        <f t="shared" si="72"/>
        <v>0.37037037037037035</v>
      </c>
      <c r="L301" s="11">
        <f t="shared" si="73"/>
        <v>0.29498525073746312</v>
      </c>
      <c r="M301" s="11">
        <f t="shared" si="74"/>
        <v>0.36101083032490977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-0.28364612655849353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0.23112897035987884</v>
      </c>
      <c r="Q301" s="11">
        <f>2*'OddsRatio_working_3-way'!K301*'OddsRatio_working_3-way'!L301*'OddsRatio_working_3-way'!M301</f>
        <v>7.8883607631357974E-2</v>
      </c>
      <c r="R301" s="11">
        <f t="shared" si="75"/>
        <v>0</v>
      </c>
      <c r="S301" s="11">
        <f t="shared" si="76"/>
        <v>-0.81484973253183279</v>
      </c>
      <c r="T301" s="11">
        <f t="shared" si="77"/>
        <v>-0.27810571076171769</v>
      </c>
      <c r="U301" s="11">
        <f>'OddsRatio_working_3-way'!S301-'OddsRatio_working_3-way'!R301^2/3</f>
        <v>-0.81484973253183279</v>
      </c>
      <c r="V301" s="11">
        <f>'OddsRatio_working_3-way'!S301*'OddsRatio_working_3-way'!R301/3-2*'OddsRatio_working_3-way'!R301^3/27-'OddsRatio_working_3-way'!T301</f>
        <v>0.27810571076171769</v>
      </c>
      <c r="W301" s="11">
        <f>'OddsRatio_working_3-way'!V301^2+4*'OddsRatio_working_3-way'!U301^3/27</f>
        <v>-2.8118797125849526E-3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0.14155799701082339</v>
      </c>
      <c r="Y301" s="11">
        <f>IF('OddsRatio_working_3-way'!W301&gt;=0,IF('OddsRatio_working_3-way'!V301+SQRT('OddsRatio_working_3-way'!W301)&gt;0,0,PI()),ACOS('OddsRatio_working_3-way'!V301/(2*'OddsRatio_working_3-way'!X301)))</f>
        <v>0.18841110503997416</v>
      </c>
      <c r="Z301" s="11">
        <f>'OddsRatio_working_3-way'!X301^(1/3)*COS('OddsRatio_working_3-way'!Y301/3)</f>
        <v>0.52014098735089609</v>
      </c>
      <c r="AA301" s="11">
        <f>'OddsRatio_working_3-way'!X301^(1/3)*COS(('OddsRatio_working_3-way'!Y301+2*PI())/3)</f>
        <v>-0.28839800841261598</v>
      </c>
      <c r="AB301" s="11">
        <f>'OddsRatio_working_3-way'!X301^(1/3)*COS(('OddsRatio_working_3-way'!Y301+4*PI())/3)</f>
        <v>-0.23174297893828041</v>
      </c>
      <c r="AC301" s="11">
        <f>'OddsRatio_working_3-way'!X301^(1/3)*SIN('OddsRatio_working_3-way'!Y301/3)</f>
        <v>3.2709796517953998E-2</v>
      </c>
      <c r="AD301" s="11">
        <f>'OddsRatio_working_3-way'!X301^(1/3)*SIN(('OddsRatio_working_3-way'!Y301+2*PI())/3)</f>
        <v>0.43410041033641938</v>
      </c>
      <c r="AE301" s="11">
        <f>'OddsRatio_working_3-way'!X301^(1/3)*SIN(('OddsRatio_working_3-way'!Y301+4*PI())/3)</f>
        <v>-0.46681020685437319</v>
      </c>
      <c r="AF301" s="11">
        <f>-'OddsRatio_working_3-way'!U301/(3*'OddsRatio_working_3-way'!X301^(1/3))*COS(('OddsRatio_working_3-way'!Y301)/3)</f>
        <v>0.52014098735089598</v>
      </c>
      <c r="AG301" s="11">
        <f>-'OddsRatio_working_3-way'!U301/(3*'OddsRatio_working_3-way'!X301^(1/3))*COS(('OddsRatio_working_3-way'!Y301+2*PI())/3)</f>
        <v>-0.28839800841261592</v>
      </c>
      <c r="AH301" s="11">
        <f>-'OddsRatio_working_3-way'!U301/(3*'OddsRatio_working_3-way'!X301^(1/3))*COS(('OddsRatio_working_3-way'!Y301+4*PI())/3)</f>
        <v>-0.23174297893828036</v>
      </c>
      <c r="AI301" s="11">
        <f>'OddsRatio_working_3-way'!U301/(3*'OddsRatio_working_3-way'!X301^(1/3))*SIN(('OddsRatio_working_3-way'!Y301)/3)</f>
        <v>-3.2709796517953992E-2</v>
      </c>
      <c r="AJ301" s="11">
        <f>'OddsRatio_working_3-way'!U301/(3*'OddsRatio_working_3-way'!X301^(1/3))*SIN(('OddsRatio_working_3-way'!Y301+2*PI())/3)</f>
        <v>-0.43410041033641927</v>
      </c>
      <c r="AK301" s="11">
        <f>'OddsRatio_working_3-way'!U301/(3*'OddsRatio_working_3-way'!X301^(1/3))*SIN(('OddsRatio_working_3-way'!Y301+4*PI())/3)</f>
        <v>0.46681020685437308</v>
      </c>
      <c r="AL301" s="11">
        <f>'OddsRatio_working_3-way'!Z301+'OddsRatio_working_3-way'!AF301</f>
        <v>1.040281974701792</v>
      </c>
      <c r="AM301" s="11">
        <f>'OddsRatio_working_3-way'!AA301+'OddsRatio_working_3-way'!AG301</f>
        <v>-0.57679601682523196</v>
      </c>
      <c r="AN301" s="11">
        <f>'OddsRatio_working_3-way'!AB301+'OddsRatio_working_3-way'!AH301</f>
        <v>-0.46348595787656077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1.040281974701792</v>
      </c>
      <c r="AS301" s="11">
        <f>IF(('OddsRatio_working_3-way'!X301=0),IF(Q301&gt;0,-Q301^(1/3),(-Q301)^(1/3)),'OddsRatio_working_3-way'!AM301-'OddsRatio_working_3-way'!R301/3)</f>
        <v>-0.57679601682523196</v>
      </c>
      <c r="AT301" s="11">
        <f>IF(('OddsRatio_working_3-way'!X301=0),IF(Q301&gt;0,-Q301^(1/3),(-Q301)^(1/3)),'OddsRatio_working_3-way'!AN301-'OddsRatio_working_3-way'!R301/3)</f>
        <v>-0.46348595787656077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3.05</v>
      </c>
      <c r="B302" s="4">
        <f>IF('True_Odds_Calculator_3-way'!B303="","",'True_Odds_Calculator_3-way'!B303)</f>
        <v>3.17</v>
      </c>
      <c r="C302" s="4">
        <f>IF('True_Odds_Calculator_3-way'!C303="","",'True_Odds_Calculator_3-way'!C303)</f>
        <v>2.6</v>
      </c>
      <c r="D302" s="9">
        <f t="shared" si="65"/>
        <v>0.31872557918662642</v>
      </c>
      <c r="E302" s="9">
        <f t="shared" si="66"/>
        <v>0.30650242248292198</v>
      </c>
      <c r="F302" s="9">
        <f t="shared" si="67"/>
        <v>0.37477199833045177</v>
      </c>
      <c r="G302" s="9">
        <f t="shared" si="68"/>
        <v>1.0426806239107329</v>
      </c>
      <c r="H302" s="9">
        <f t="shared" si="69"/>
        <v>3.1374952790170019</v>
      </c>
      <c r="I302" s="9">
        <f t="shared" si="70"/>
        <v>3.2626169538862912</v>
      </c>
      <c r="J302" s="9">
        <f t="shared" si="71"/>
        <v>2.6682889982571729</v>
      </c>
      <c r="K302" s="11">
        <f t="shared" si="72"/>
        <v>0.32786885245901642</v>
      </c>
      <c r="L302" s="11">
        <f t="shared" si="73"/>
        <v>0.31545741324921134</v>
      </c>
      <c r="M302" s="11">
        <f t="shared" si="74"/>
        <v>0.38461538461538458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-0.28313993499906531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0.23152107756751703</v>
      </c>
      <c r="Q302" s="11">
        <f>2*'OddsRatio_working_3-way'!K302*'OddsRatio_working_3-way'!L302*'OddsRatio_working_3-way'!M302</f>
        <v>7.9560507755160492E-2</v>
      </c>
      <c r="R302" s="11">
        <f t="shared" si="75"/>
        <v>0</v>
      </c>
      <c r="S302" s="11">
        <f t="shared" si="76"/>
        <v>-0.81769135663706816</v>
      </c>
      <c r="T302" s="11">
        <f t="shared" si="77"/>
        <v>-0.28099359334607155</v>
      </c>
      <c r="U302" s="11">
        <f>'OddsRatio_working_3-way'!S302-'OddsRatio_working_3-way'!R302^2/3</f>
        <v>-0.81769135663706816</v>
      </c>
      <c r="V302" s="11">
        <f>'OddsRatio_working_3-way'!S302*'OddsRatio_working_3-way'!R302/3-2*'OddsRatio_working_3-way'!R302^3/27-'OddsRatio_working_3-way'!T302</f>
        <v>0.28099359334607155</v>
      </c>
      <c r="W302" s="11">
        <f>'OddsRatio_working_3-way'!V302^2+4*'OddsRatio_working_3-way'!U302^3/27</f>
        <v>-2.0387640089341991E-3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0.14229912465513589</v>
      </c>
      <c r="Y302" s="11">
        <f>IF('OddsRatio_working_3-way'!W302&gt;=0,IF('OddsRatio_working_3-way'!V302+SQRT('OddsRatio_working_3-way'!W302)&gt;0,0,PI()),ACOS('OddsRatio_working_3-way'!V302/(2*'OddsRatio_working_3-way'!X302)))</f>
        <v>0.15932732104294356</v>
      </c>
      <c r="Z302" s="11">
        <f>'OddsRatio_working_3-way'!X302^(1/3)*COS('OddsRatio_working_3-way'!Y302/3)</f>
        <v>0.52134031195536656</v>
      </c>
      <c r="AA302" s="11">
        <f>'OddsRatio_working_3-way'!X302^(1/3)*COS(('OddsRatio_working_3-way'!Y302+2*PI())/3)</f>
        <v>-0.2846711665184482</v>
      </c>
      <c r="AB302" s="11">
        <f>'OddsRatio_working_3-way'!X302^(1/3)*COS(('OddsRatio_working_3-way'!Y302+4*PI())/3)</f>
        <v>-0.23666914543691847</v>
      </c>
      <c r="AC302" s="11">
        <f>'OddsRatio_working_3-way'!X302^(1/3)*SIN('OddsRatio_working_3-way'!Y302/3)</f>
        <v>2.7713979793067299E-2</v>
      </c>
      <c r="AD302" s="11">
        <f>'OddsRatio_working_3-way'!X302^(1/3)*SIN(('OddsRatio_working_3-way'!Y302+2*PI())/3)</f>
        <v>0.4376369642737179</v>
      </c>
      <c r="AE302" s="11">
        <f>'OddsRatio_working_3-way'!X302^(1/3)*SIN(('OddsRatio_working_3-way'!Y302+4*PI())/3)</f>
        <v>-0.46535094406678518</v>
      </c>
      <c r="AF302" s="11">
        <f>-'OddsRatio_working_3-way'!U302/(3*'OddsRatio_working_3-way'!X302^(1/3))*COS(('OddsRatio_working_3-way'!Y302)/3)</f>
        <v>0.52134031195536634</v>
      </c>
      <c r="AG302" s="11">
        <f>-'OddsRatio_working_3-way'!U302/(3*'OddsRatio_working_3-way'!X302^(1/3))*COS(('OddsRatio_working_3-way'!Y302+2*PI())/3)</f>
        <v>-0.28467116651844809</v>
      </c>
      <c r="AH302" s="11">
        <f>-'OddsRatio_working_3-way'!U302/(3*'OddsRatio_working_3-way'!X302^(1/3))*COS(('OddsRatio_working_3-way'!Y302+4*PI())/3)</f>
        <v>-0.23666914543691839</v>
      </c>
      <c r="AI302" s="11">
        <f>'OddsRatio_working_3-way'!U302/(3*'OddsRatio_working_3-way'!X302^(1/3))*SIN(('OddsRatio_working_3-way'!Y302)/3)</f>
        <v>-2.7713979793067289E-2</v>
      </c>
      <c r="AJ302" s="11">
        <f>'OddsRatio_working_3-way'!U302/(3*'OddsRatio_working_3-way'!X302^(1/3))*SIN(('OddsRatio_working_3-way'!Y302+2*PI())/3)</f>
        <v>-0.43763696427371773</v>
      </c>
      <c r="AK302" s="11">
        <f>'OddsRatio_working_3-way'!U302/(3*'OddsRatio_working_3-way'!X302^(1/3))*SIN(('OddsRatio_working_3-way'!Y302+4*PI())/3)</f>
        <v>0.46535094406678496</v>
      </c>
      <c r="AL302" s="11">
        <f>'OddsRatio_working_3-way'!Z302+'OddsRatio_working_3-way'!AF302</f>
        <v>1.0426806239107329</v>
      </c>
      <c r="AM302" s="11">
        <f>'OddsRatio_working_3-way'!AA302+'OddsRatio_working_3-way'!AG302</f>
        <v>-0.5693423330368963</v>
      </c>
      <c r="AN302" s="11">
        <f>'OddsRatio_working_3-way'!AB302+'OddsRatio_working_3-way'!AH302</f>
        <v>-0.47333829087383683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1.0426806239107329</v>
      </c>
      <c r="AS302" s="11">
        <f>IF(('OddsRatio_working_3-way'!X302=0),IF(Q302&gt;0,-Q302^(1/3),(-Q302)^(1/3)),'OddsRatio_working_3-way'!AM302-'OddsRatio_working_3-way'!R302/3)</f>
        <v>-0.5693423330368963</v>
      </c>
      <c r="AT302" s="11">
        <f>IF(('OddsRatio_working_3-way'!X302=0),IF(Q302&gt;0,-Q302^(1/3),(-Q302)^(1/3)),'OddsRatio_working_3-way'!AN302-'OddsRatio_working_3-way'!R302/3)</f>
        <v>-0.47333829087383683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2.83</v>
      </c>
      <c r="B303" s="4">
        <f>IF('True_Odds_Calculator_3-way'!B304="","",'True_Odds_Calculator_3-way'!B304)</f>
        <v>3.14</v>
      </c>
      <c r="C303" s="4">
        <f>IF('True_Odds_Calculator_3-way'!C304="","",'True_Odds_Calculator_3-way'!C304)</f>
        <v>2.82</v>
      </c>
      <c r="D303" s="9">
        <f t="shared" si="65"/>
        <v>0.34439556056555898</v>
      </c>
      <c r="E303" s="9">
        <f t="shared" si="66"/>
        <v>0.3099706326495002</v>
      </c>
      <c r="F303" s="9">
        <f t="shared" si="67"/>
        <v>0.3456338067849406</v>
      </c>
      <c r="G303" s="9">
        <f t="shared" si="68"/>
        <v>1.0402392860475944</v>
      </c>
      <c r="H303" s="9">
        <f t="shared" si="69"/>
        <v>2.9036378934670979</v>
      </c>
      <c r="I303" s="9">
        <f t="shared" si="70"/>
        <v>3.2261120721418521</v>
      </c>
      <c r="J303" s="9">
        <f t="shared" si="71"/>
        <v>2.8932355006066217</v>
      </c>
      <c r="K303" s="11">
        <f t="shared" si="72"/>
        <v>0.35335689045936397</v>
      </c>
      <c r="L303" s="11">
        <f t="shared" si="73"/>
        <v>0.31847133757961782</v>
      </c>
      <c r="M303" s="11">
        <f t="shared" si="74"/>
        <v>0.3546099290780142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-0.28442715623603787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0.23105393636894311</v>
      </c>
      <c r="Q303" s="11">
        <f>2*'OddsRatio_working_3-way'!K303*'OddsRatio_working_3-way'!L303*'OddsRatio_working_3-way'!M303</f>
        <v>7.9811376984090882E-2</v>
      </c>
      <c r="R303" s="11">
        <f t="shared" si="75"/>
        <v>0</v>
      </c>
      <c r="S303" s="11">
        <f t="shared" si="76"/>
        <v>-0.81234836865295001</v>
      </c>
      <c r="T303" s="11">
        <f t="shared" si="77"/>
        <v>-0.28060392699583764</v>
      </c>
      <c r="U303" s="11">
        <f>'OddsRatio_working_3-way'!S303-'OddsRatio_working_3-way'!R303^2/3</f>
        <v>-0.81234836865295001</v>
      </c>
      <c r="V303" s="11">
        <f>'OddsRatio_working_3-way'!S303*'OddsRatio_working_3-way'!R303/3-2*'OddsRatio_working_3-way'!R303^3/27-'OddsRatio_working_3-way'!T303</f>
        <v>0.28060392699583764</v>
      </c>
      <c r="W303" s="11">
        <f>'OddsRatio_working_3-way'!V303^2+4*'OddsRatio_working_3-way'!U303^3/27</f>
        <v>-6.8020771308056893E-4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0.14090668149396424</v>
      </c>
      <c r="Y303" s="11">
        <f>IF('OddsRatio_working_3-way'!W303&gt;=0,IF('OddsRatio_working_3-way'!V303+SQRT('OddsRatio_working_3-way'!W303)&gt;0,0,PI()),ACOS('OddsRatio_working_3-way'!V303/(2*'OddsRatio_working_3-way'!X303)))</f>
        <v>9.2678947307495596E-2</v>
      </c>
      <c r="Z303" s="11">
        <f>'OddsRatio_working_3-way'!X303^(1/3)*COS('OddsRatio_working_3-way'!Y303/3)</f>
        <v>0.52011964302379721</v>
      </c>
      <c r="AA303" s="11">
        <f>'OddsRatio_working_3-way'!X303^(1/3)*COS(('OddsRatio_working_3-way'!Y303+2*PI())/3)</f>
        <v>-0.27397958691350821</v>
      </c>
      <c r="AB303" s="11">
        <f>'OddsRatio_working_3-way'!X303^(1/3)*COS(('OddsRatio_working_3-way'!Y303+4*PI())/3)</f>
        <v>-0.24614005611028911</v>
      </c>
      <c r="AC303" s="11">
        <f>'OddsRatio_working_3-way'!X303^(1/3)*SIN('OddsRatio_working_3-way'!Y303/3)</f>
        <v>1.6073160603351577E-2</v>
      </c>
      <c r="AD303" s="11">
        <f>'OddsRatio_working_3-way'!X303^(1/3)*SIN(('OddsRatio_working_3-way'!Y303+2*PI())/3)</f>
        <v>0.4424002435642263</v>
      </c>
      <c r="AE303" s="11">
        <f>'OddsRatio_working_3-way'!X303^(1/3)*SIN(('OddsRatio_working_3-way'!Y303+4*PI())/3)</f>
        <v>-0.45847340416757776</v>
      </c>
      <c r="AF303" s="11">
        <f>-'OddsRatio_working_3-way'!U303/(3*'OddsRatio_working_3-way'!X303^(1/3))*COS(('OddsRatio_working_3-way'!Y303)/3)</f>
        <v>0.52011964302379721</v>
      </c>
      <c r="AG303" s="11">
        <f>-'OddsRatio_working_3-way'!U303/(3*'OddsRatio_working_3-way'!X303^(1/3))*COS(('OddsRatio_working_3-way'!Y303+2*PI())/3)</f>
        <v>-0.27397958691350821</v>
      </c>
      <c r="AH303" s="11">
        <f>-'OddsRatio_working_3-way'!U303/(3*'OddsRatio_working_3-way'!X303^(1/3))*COS(('OddsRatio_working_3-way'!Y303+4*PI())/3)</f>
        <v>-0.24614005611028911</v>
      </c>
      <c r="AI303" s="11">
        <f>'OddsRatio_working_3-way'!U303/(3*'OddsRatio_working_3-way'!X303^(1/3))*SIN(('OddsRatio_working_3-way'!Y303)/3)</f>
        <v>-1.6073160603351577E-2</v>
      </c>
      <c r="AJ303" s="11">
        <f>'OddsRatio_working_3-way'!U303/(3*'OddsRatio_working_3-way'!X303^(1/3))*SIN(('OddsRatio_working_3-way'!Y303+2*PI())/3)</f>
        <v>-0.4424002435642263</v>
      </c>
      <c r="AK303" s="11">
        <f>'OddsRatio_working_3-way'!U303/(3*'OddsRatio_working_3-way'!X303^(1/3))*SIN(('OddsRatio_working_3-way'!Y303+4*PI())/3)</f>
        <v>0.45847340416757776</v>
      </c>
      <c r="AL303" s="11">
        <f>'OddsRatio_working_3-way'!Z303+'OddsRatio_working_3-way'!AF303</f>
        <v>1.0402392860475944</v>
      </c>
      <c r="AM303" s="11">
        <f>'OddsRatio_working_3-way'!AA303+'OddsRatio_working_3-way'!AG303</f>
        <v>-0.54795917382701642</v>
      </c>
      <c r="AN303" s="11">
        <f>'OddsRatio_working_3-way'!AB303+'OddsRatio_working_3-way'!AH303</f>
        <v>-0.49228011222057821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1.0402392860475944</v>
      </c>
      <c r="AS303" s="11">
        <f>IF(('OddsRatio_working_3-way'!X303=0),IF(Q303&gt;0,-Q303^(1/3),(-Q303)^(1/3)),'OddsRatio_working_3-way'!AM303-'OddsRatio_working_3-way'!R303/3)</f>
        <v>-0.54795917382701642</v>
      </c>
      <c r="AT303" s="11">
        <f>IF(('OddsRatio_working_3-way'!X303=0),IF(Q303&gt;0,-Q303^(1/3),(-Q303)^(1/3)),'OddsRatio_working_3-way'!AN303-'OddsRatio_working_3-way'!R303/3)</f>
        <v>-0.49228011222057821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3.57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</v>
      </c>
      <c r="D304" s="9">
        <f t="shared" si="65"/>
        <v>0.27083719902844172</v>
      </c>
      <c r="E304" s="9">
        <f t="shared" si="66"/>
        <v>0.24077901794599074</v>
      </c>
      <c r="F304" s="9">
        <f t="shared" si="67"/>
        <v>0.48838378302556762</v>
      </c>
      <c r="G304" s="9">
        <f t="shared" si="68"/>
        <v>1.047570035607936</v>
      </c>
      <c r="H304" s="9">
        <f t="shared" si="69"/>
        <v>3.6922549915123954</v>
      </c>
      <c r="I304" s="9">
        <f t="shared" si="70"/>
        <v>4.1531858071798871</v>
      </c>
      <c r="J304" s="9">
        <f t="shared" si="71"/>
        <v>2.047570035607936</v>
      </c>
      <c r="K304" s="11">
        <f t="shared" si="72"/>
        <v>0.28011204481792717</v>
      </c>
      <c r="L304" s="11">
        <f t="shared" si="73"/>
        <v>0.24937655860349128</v>
      </c>
      <c r="M304" s="11">
        <f t="shared" si="74"/>
        <v>0.5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-0.27018238716933163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0.22981761283066843</v>
      </c>
      <c r="Q304" s="11">
        <f>2*'OddsRatio_working_3-way'!K304*'OddsRatio_working_3-way'!L304*'OddsRatio_working_3-way'!M304</f>
        <v>6.9853377760081589E-2</v>
      </c>
      <c r="R304" s="11">
        <f t="shared" si="75"/>
        <v>0</v>
      </c>
      <c r="S304" s="11">
        <f t="shared" si="76"/>
        <v>-0.85060175549723993</v>
      </c>
      <c r="T304" s="11">
        <f t="shared" si="77"/>
        <v>-0.25854156702043768</v>
      </c>
      <c r="U304" s="11">
        <f>'OddsRatio_working_3-way'!S304-'OddsRatio_working_3-way'!R304^2/3</f>
        <v>-0.85060175549723993</v>
      </c>
      <c r="V304" s="11">
        <f>'OddsRatio_working_3-way'!S304*'OddsRatio_working_3-way'!R304/3-2*'OddsRatio_working_3-way'!R304^3/27-'OddsRatio_working_3-way'!T304</f>
        <v>0.25854156702043768</v>
      </c>
      <c r="W304" s="11">
        <f>'OddsRatio_working_3-way'!V304^2+4*'OddsRatio_working_3-way'!U304^3/27</f>
        <v>-2.4331106809705294E-2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0.15097586618983908</v>
      </c>
      <c r="Y304" s="11">
        <f>IF('OddsRatio_working_3-way'!W304&gt;=0,IF('OddsRatio_working_3-way'!V304+SQRT('OddsRatio_working_3-way'!W304)&gt;0,0,PI()),ACOS('OddsRatio_working_3-way'!V304/(2*'OddsRatio_working_3-way'!X304)))</f>
        <v>0.54285998738575736</v>
      </c>
      <c r="Z304" s="11">
        <f>'OddsRatio_working_3-way'!X304^(1/3)*COS('OddsRatio_working_3-way'!Y304/3)</f>
        <v>0.52378501780396813</v>
      </c>
      <c r="AA304" s="11">
        <f>'OddsRatio_working_3-way'!X304^(1/3)*COS(('OddsRatio_working_3-way'!Y304+2*PI())/3)</f>
        <v>-0.34488275060173251</v>
      </c>
      <c r="AB304" s="11">
        <f>'OddsRatio_working_3-way'!X304^(1/3)*COS(('OddsRatio_working_3-way'!Y304+4*PI())/3)</f>
        <v>-0.17890226720223548</v>
      </c>
      <c r="AC304" s="11">
        <f>'OddsRatio_working_3-way'!X304^(1/3)*SIN('OddsRatio_working_3-way'!Y304/3)</f>
        <v>9.5828876770923818E-2</v>
      </c>
      <c r="AD304" s="11">
        <f>'OddsRatio_working_3-way'!X304^(1/3)*SIN(('OddsRatio_working_3-way'!Y304+2*PI())/3)</f>
        <v>0.405696693154459</v>
      </c>
      <c r="AE304" s="11">
        <f>'OddsRatio_working_3-way'!X304^(1/3)*SIN(('OddsRatio_working_3-way'!Y304+4*PI())/3)</f>
        <v>-0.50152556992538277</v>
      </c>
      <c r="AF304" s="11">
        <f>-'OddsRatio_working_3-way'!U304/(3*'OddsRatio_working_3-way'!X304^(1/3))*COS(('OddsRatio_working_3-way'!Y304)/3)</f>
        <v>0.52378501780396791</v>
      </c>
      <c r="AG304" s="11">
        <f>-'OddsRatio_working_3-way'!U304/(3*'OddsRatio_working_3-way'!X304^(1/3))*COS(('OddsRatio_working_3-way'!Y304+2*PI())/3)</f>
        <v>-0.34488275060173235</v>
      </c>
      <c r="AH304" s="11">
        <f>-'OddsRatio_working_3-way'!U304/(3*'OddsRatio_working_3-way'!X304^(1/3))*COS(('OddsRatio_working_3-way'!Y304+4*PI())/3)</f>
        <v>-0.1789022672022354</v>
      </c>
      <c r="AI304" s="11">
        <f>'OddsRatio_working_3-way'!U304/(3*'OddsRatio_working_3-way'!X304^(1/3))*SIN(('OddsRatio_working_3-way'!Y304)/3)</f>
        <v>-9.5828876770923777E-2</v>
      </c>
      <c r="AJ304" s="11">
        <f>'OddsRatio_working_3-way'!U304/(3*'OddsRatio_working_3-way'!X304^(1/3))*SIN(('OddsRatio_working_3-way'!Y304+2*PI())/3)</f>
        <v>-0.40569669315445883</v>
      </c>
      <c r="AK304" s="11">
        <f>'OddsRatio_working_3-way'!U304/(3*'OddsRatio_working_3-way'!X304^(1/3))*SIN(('OddsRatio_working_3-way'!Y304+4*PI())/3)</f>
        <v>0.50152556992538255</v>
      </c>
      <c r="AL304" s="11">
        <f>'OddsRatio_working_3-way'!Z304+'OddsRatio_working_3-way'!AF304</f>
        <v>1.047570035607936</v>
      </c>
      <c r="AM304" s="11">
        <f>'OddsRatio_working_3-way'!AA304+'OddsRatio_working_3-way'!AG304</f>
        <v>-0.68976550120346491</v>
      </c>
      <c r="AN304" s="11">
        <f>'OddsRatio_working_3-way'!AB304+'OddsRatio_working_3-way'!AH304</f>
        <v>-0.35780453440447091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1.047570035607936</v>
      </c>
      <c r="AS304" s="11">
        <f>IF(('OddsRatio_working_3-way'!X304=0),IF(Q304&gt;0,-Q304^(1/3),(-Q304)^(1/3)),'OddsRatio_working_3-way'!AM304-'OddsRatio_working_3-way'!R304/3)</f>
        <v>-0.68976550120346491</v>
      </c>
      <c r="AT304" s="11">
        <f>IF(('OddsRatio_working_3-way'!X304=0),IF(Q304&gt;0,-Q304^(1/3),(-Q304)^(1/3)),'OddsRatio_working_3-way'!AN304-'OddsRatio_working_3-way'!R304/3)</f>
        <v>-0.35780453440447091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1.99</v>
      </c>
      <c r="B305" s="4">
        <f>IF('True_Odds_Calculator_3-way'!B306="","",'True_Odds_Calculator_3-way'!B306)</f>
        <v>3.93</v>
      </c>
      <c r="C305" s="4">
        <f>IF('True_Odds_Calculator_3-way'!C306="","",'True_Odds_Calculator_3-way'!C306)</f>
        <v>3.54</v>
      </c>
      <c r="D305" s="9">
        <f t="shared" si="65"/>
        <v>0.48702460150724491</v>
      </c>
      <c r="E305" s="9">
        <f t="shared" si="66"/>
        <v>0.24287784089644454</v>
      </c>
      <c r="F305" s="9">
        <f t="shared" si="67"/>
        <v>0.27009755759631049</v>
      </c>
      <c r="G305" s="9">
        <f t="shared" si="68"/>
        <v>1.0639236017460032</v>
      </c>
      <c r="H305" s="9">
        <f t="shared" si="69"/>
        <v>2.0532843657285436</v>
      </c>
      <c r="I305" s="9">
        <f t="shared" si="70"/>
        <v>4.1172961531157899</v>
      </c>
      <c r="J305" s="9">
        <f t="shared" si="71"/>
        <v>3.7023659484348479</v>
      </c>
      <c r="K305" s="11">
        <f t="shared" si="72"/>
        <v>0.50251256281407031</v>
      </c>
      <c r="L305" s="11">
        <f t="shared" si="73"/>
        <v>0.2544529262086514</v>
      </c>
      <c r="M305" s="11">
        <f t="shared" si="74"/>
        <v>0.2824858757062147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-0.26612620613742788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0.23333701037786214</v>
      </c>
      <c r="Q305" s="11">
        <f>2*'OddsRatio_working_3-way'!K305*'OddsRatio_working_3-way'!L305*'OddsRatio_working_3-way'!M305</f>
        <v>7.224056048850222E-2</v>
      </c>
      <c r="R305" s="11">
        <f t="shared" si="75"/>
        <v>0</v>
      </c>
      <c r="S305" s="11">
        <f t="shared" si="76"/>
        <v>-0.87679080450035285</v>
      </c>
      <c r="T305" s="11">
        <f t="shared" si="77"/>
        <v>-0.27145226145521767</v>
      </c>
      <c r="U305" s="11">
        <f>'OddsRatio_working_3-way'!S305-'OddsRatio_working_3-way'!R305^2/3</f>
        <v>-0.87679080450035285</v>
      </c>
      <c r="V305" s="11">
        <f>'OddsRatio_working_3-way'!S305*'OddsRatio_working_3-way'!R305/3-2*'OddsRatio_working_3-way'!R305^3/27-'OddsRatio_working_3-way'!T305</f>
        <v>0.27145226145521767</v>
      </c>
      <c r="W305" s="11">
        <f>'OddsRatio_working_3-way'!V305^2+4*'OddsRatio_working_3-way'!U305^3/27</f>
        <v>-2.617197392185773E-2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0.1580018229095867</v>
      </c>
      <c r="Y305" s="11">
        <f>IF('OddsRatio_working_3-way'!W305&gt;=0,IF('OddsRatio_working_3-way'!V305+SQRT('OddsRatio_working_3-way'!W305)&gt;0,0,PI()),ACOS('OddsRatio_working_3-way'!V305/(2*'OddsRatio_working_3-way'!X305)))</f>
        <v>0.5374513772268914</v>
      </c>
      <c r="Z305" s="11">
        <f>'OddsRatio_working_3-way'!X305^(1/3)*COS('OddsRatio_working_3-way'!Y305/3)</f>
        <v>0.53196180087300171</v>
      </c>
      <c r="AA305" s="11">
        <f>'OddsRatio_working_3-way'!X305^(1/3)*COS(('OddsRatio_working_3-way'!Y305+2*PI())/3)</f>
        <v>-0.3494086112648157</v>
      </c>
      <c r="AB305" s="11">
        <f>'OddsRatio_working_3-way'!X305^(1/3)*COS(('OddsRatio_working_3-way'!Y305+4*PI())/3)</f>
        <v>-0.18255318960818612</v>
      </c>
      <c r="AC305" s="11">
        <f>'OddsRatio_working_3-way'!X305^(1/3)*SIN('OddsRatio_working_3-way'!Y305/3)</f>
        <v>9.6334022609203637E-2</v>
      </c>
      <c r="AD305" s="11">
        <f>'OddsRatio_working_3-way'!X305^(1/3)*SIN(('OddsRatio_working_3-way'!Y305+2*PI())/3)</f>
        <v>0.41252542209433662</v>
      </c>
      <c r="AE305" s="11">
        <f>'OddsRatio_working_3-way'!X305^(1/3)*SIN(('OddsRatio_working_3-way'!Y305+4*PI())/3)</f>
        <v>-0.50885944470354028</v>
      </c>
      <c r="AF305" s="11">
        <f>-'OddsRatio_working_3-way'!U305/(3*'OddsRatio_working_3-way'!X305^(1/3))*COS(('OddsRatio_working_3-way'!Y305)/3)</f>
        <v>0.5319618008730016</v>
      </c>
      <c r="AG305" s="11">
        <f>-'OddsRatio_working_3-way'!U305/(3*'OddsRatio_working_3-way'!X305^(1/3))*COS(('OddsRatio_working_3-way'!Y305+2*PI())/3)</f>
        <v>-0.34940861126481559</v>
      </c>
      <c r="AH305" s="11">
        <f>-'OddsRatio_working_3-way'!U305/(3*'OddsRatio_working_3-way'!X305^(1/3))*COS(('OddsRatio_working_3-way'!Y305+4*PI())/3)</f>
        <v>-0.18255318960818606</v>
      </c>
      <c r="AI305" s="11">
        <f>'OddsRatio_working_3-way'!U305/(3*'OddsRatio_working_3-way'!X305^(1/3))*SIN(('OddsRatio_working_3-way'!Y305)/3)</f>
        <v>-9.6334022609203623E-2</v>
      </c>
      <c r="AJ305" s="11">
        <f>'OddsRatio_working_3-way'!U305/(3*'OddsRatio_working_3-way'!X305^(1/3))*SIN(('OddsRatio_working_3-way'!Y305+2*PI())/3)</f>
        <v>-0.41252542209433657</v>
      </c>
      <c r="AK305" s="11">
        <f>'OddsRatio_working_3-way'!U305/(3*'OddsRatio_working_3-way'!X305^(1/3))*SIN(('OddsRatio_working_3-way'!Y305+4*PI())/3)</f>
        <v>0.50885944470354016</v>
      </c>
      <c r="AL305" s="11">
        <f>'OddsRatio_working_3-way'!Z305+'OddsRatio_working_3-way'!AF305</f>
        <v>1.0639236017460032</v>
      </c>
      <c r="AM305" s="11">
        <f>'OddsRatio_working_3-way'!AA305+'OddsRatio_working_3-way'!AG305</f>
        <v>-0.6988172225296313</v>
      </c>
      <c r="AN305" s="11">
        <f>'OddsRatio_working_3-way'!AB305+'OddsRatio_working_3-way'!AH305</f>
        <v>-0.36510637921637218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1.0639236017460032</v>
      </c>
      <c r="AS305" s="11">
        <f>IF(('OddsRatio_working_3-way'!X305=0),IF(Q305&gt;0,-Q305^(1/3),(-Q305)^(1/3)),'OddsRatio_working_3-way'!AM305-'OddsRatio_working_3-way'!R305/3)</f>
        <v>-0.6988172225296313</v>
      </c>
      <c r="AT305" s="11">
        <f>IF(('OddsRatio_working_3-way'!X305=0),IF(Q305&gt;0,-Q305^(1/3),(-Q305)^(1/3)),'OddsRatio_working_3-way'!AN305-'OddsRatio_working_3-way'!R305/3)</f>
        <v>-0.36510637921637218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2.79</v>
      </c>
      <c r="B306" s="4">
        <f>IF('True_Odds_Calculator_3-way'!B307="","",'True_Odds_Calculator_3-way'!B307)</f>
        <v>3.2</v>
      </c>
      <c r="C306" s="4">
        <f>IF('True_Odds_Calculator_3-way'!C307="","",'True_Odds_Calculator_3-way'!C307)</f>
        <v>2.72</v>
      </c>
      <c r="D306" s="9">
        <f t="shared" si="65"/>
        <v>0.34531888345427975</v>
      </c>
      <c r="E306" s="9">
        <f t="shared" si="66"/>
        <v>0.30028906844210052</v>
      </c>
      <c r="F306" s="9">
        <f t="shared" si="67"/>
        <v>0.35439204810361952</v>
      </c>
      <c r="G306" s="9">
        <f t="shared" si="68"/>
        <v>1.0591475243686168</v>
      </c>
      <c r="H306" s="9">
        <f t="shared" si="69"/>
        <v>2.8958740686198241</v>
      </c>
      <c r="I306" s="9">
        <f t="shared" si="70"/>
        <v>3.3301245536109567</v>
      </c>
      <c r="J306" s="9">
        <f t="shared" si="71"/>
        <v>2.8217337419140209</v>
      </c>
      <c r="K306" s="11">
        <f t="shared" si="72"/>
        <v>0.35842293906810035</v>
      </c>
      <c r="L306" s="11">
        <f t="shared" si="73"/>
        <v>0.3125</v>
      </c>
      <c r="M306" s="11">
        <f t="shared" si="74"/>
        <v>0.36764705882352938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-0.27892090976175399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0.23513269555133881</v>
      </c>
      <c r="Q306" s="11">
        <f>2*'OddsRatio_working_3-way'!K306*'OddsRatio_working_3-way'!L306*'OddsRatio_working_3-way'!M306</f>
        <v>8.2358212102045109E-2</v>
      </c>
      <c r="R306" s="11">
        <f t="shared" si="75"/>
        <v>0</v>
      </c>
      <c r="S306" s="11">
        <f t="shared" si="76"/>
        <v>-0.84300849209255135</v>
      </c>
      <c r="T306" s="11">
        <f t="shared" si="77"/>
        <v>-0.29527442805343301</v>
      </c>
      <c r="U306" s="11">
        <f>'OddsRatio_working_3-way'!S306-'OddsRatio_working_3-way'!R306^2/3</f>
        <v>-0.84300849209255135</v>
      </c>
      <c r="V306" s="11">
        <f>'OddsRatio_working_3-way'!S306*'OddsRatio_working_3-way'!R306/3-2*'OddsRatio_working_3-way'!R306^3/27-'OddsRatio_working_3-way'!T306</f>
        <v>0.29527442805343301</v>
      </c>
      <c r="W306" s="11">
        <f>'OddsRatio_working_3-way'!V306^2+4*'OddsRatio_working_3-way'!U306^3/27</f>
        <v>-1.5678583412172264E-3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0.14895875788578128</v>
      </c>
      <c r="Y306" s="11">
        <f>IF('OddsRatio_working_3-way'!W306&gt;=0,IF('OddsRatio_working_3-way'!V306+SQRT('OddsRatio_working_3-way'!W306)&gt;0,0,PI()),ACOS('OddsRatio_working_3-way'!V306/(2*'OddsRatio_working_3-way'!X306)))</f>
        <v>0.13330436629881515</v>
      </c>
      <c r="Z306" s="11">
        <f>'OddsRatio_working_3-way'!X306^(1/3)*COS('OddsRatio_working_3-way'!Y306/3)</f>
        <v>0.52957376218430829</v>
      </c>
      <c r="AA306" s="11">
        <f>'OddsRatio_working_3-way'!X306^(1/3)*COS(('OddsRatio_working_3-way'!Y306+2*PI())/3)</f>
        <v>-0.28517917933453096</v>
      </c>
      <c r="AB306" s="11">
        <f>'OddsRatio_working_3-way'!X306^(1/3)*COS(('OddsRatio_working_3-way'!Y306+4*PI())/3)</f>
        <v>-0.24439458284977708</v>
      </c>
      <c r="AC306" s="11">
        <f>'OddsRatio_working_3-way'!X306^(1/3)*SIN('OddsRatio_working_3-way'!Y306/3)</f>
        <v>2.3546997759262896E-2</v>
      </c>
      <c r="AD306" s="11">
        <f>'OddsRatio_working_3-way'!X306^(1/3)*SIN(('OddsRatio_working_3-way'!Y306+2*PI())/3)</f>
        <v>0.44685083234967854</v>
      </c>
      <c r="AE306" s="11">
        <f>'OddsRatio_working_3-way'!X306^(1/3)*SIN(('OddsRatio_working_3-way'!Y306+4*PI())/3)</f>
        <v>-0.47039783010894148</v>
      </c>
      <c r="AF306" s="11">
        <f>-'OddsRatio_working_3-way'!U306/(3*'OddsRatio_working_3-way'!X306^(1/3))*COS(('OddsRatio_working_3-way'!Y306)/3)</f>
        <v>0.52957376218430841</v>
      </c>
      <c r="AG306" s="11">
        <f>-'OddsRatio_working_3-way'!U306/(3*'OddsRatio_working_3-way'!X306^(1/3))*COS(('OddsRatio_working_3-way'!Y306+2*PI())/3)</f>
        <v>-0.28517917933453102</v>
      </c>
      <c r="AH306" s="11">
        <f>-'OddsRatio_working_3-way'!U306/(3*'OddsRatio_working_3-way'!X306^(1/3))*COS(('OddsRatio_working_3-way'!Y306+4*PI())/3)</f>
        <v>-0.24439458284977711</v>
      </c>
      <c r="AI306" s="11">
        <f>'OddsRatio_working_3-way'!U306/(3*'OddsRatio_working_3-way'!X306^(1/3))*SIN(('OddsRatio_working_3-way'!Y306)/3)</f>
        <v>-2.3546997759262899E-2</v>
      </c>
      <c r="AJ306" s="11">
        <f>'OddsRatio_working_3-way'!U306/(3*'OddsRatio_working_3-way'!X306^(1/3))*SIN(('OddsRatio_working_3-way'!Y306+2*PI())/3)</f>
        <v>-0.44685083234967865</v>
      </c>
      <c r="AK306" s="11">
        <f>'OddsRatio_working_3-way'!U306/(3*'OddsRatio_working_3-way'!X306^(1/3))*SIN(('OddsRatio_working_3-way'!Y306+4*PI())/3)</f>
        <v>0.47039783010894154</v>
      </c>
      <c r="AL306" s="11">
        <f>'OddsRatio_working_3-way'!Z306+'OddsRatio_working_3-way'!AF306</f>
        <v>1.0591475243686168</v>
      </c>
      <c r="AM306" s="11">
        <f>'OddsRatio_working_3-way'!AA306+'OddsRatio_working_3-way'!AG306</f>
        <v>-0.57035835866906193</v>
      </c>
      <c r="AN306" s="11">
        <f>'OddsRatio_working_3-way'!AB306+'OddsRatio_working_3-way'!AH306</f>
        <v>-0.48878916569955422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1.0591475243686168</v>
      </c>
      <c r="AS306" s="11">
        <f>IF(('OddsRatio_working_3-way'!X306=0),IF(Q306&gt;0,-Q306^(1/3),(-Q306)^(1/3)),'OddsRatio_working_3-way'!AM306-'OddsRatio_working_3-way'!R306/3)</f>
        <v>-0.57035835866906193</v>
      </c>
      <c r="AT306" s="11">
        <f>IF(('OddsRatio_working_3-way'!X306=0),IF(Q306&gt;0,-Q306^(1/3),(-Q306)^(1/3)),'OddsRatio_working_3-way'!AN306-'OddsRatio_working_3-way'!R306/3)</f>
        <v>-0.48878916569955422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1.85</v>
      </c>
      <c r="B307" s="4">
        <f>IF('True_Odds_Calculator_3-way'!B308="","",'True_Odds_Calculator_3-way'!B308)</f>
        <v>3.67</v>
      </c>
      <c r="C307" s="4">
        <f>IF('True_Odds_Calculator_3-way'!C308="","",'True_Odds_Calculator_3-way'!C308)</f>
        <v>4.3899999999999997</v>
      </c>
      <c r="D307" s="9">
        <f t="shared" si="65"/>
        <v>0.52407219177440711</v>
      </c>
      <c r="E307" s="9">
        <f t="shared" si="66"/>
        <v>0.25956433935097523</v>
      </c>
      <c r="F307" s="9">
        <f t="shared" si="67"/>
        <v>0.21636346887461771</v>
      </c>
      <c r="G307" s="9">
        <f t="shared" si="68"/>
        <v>1.0683930139565949</v>
      </c>
      <c r="H307" s="9">
        <f t="shared" si="69"/>
        <v>1.9081340618631057</v>
      </c>
      <c r="I307" s="9">
        <f t="shared" si="70"/>
        <v>3.8526093472641079</v>
      </c>
      <c r="J307" s="9">
        <f t="shared" si="71"/>
        <v>4.6218523173128565</v>
      </c>
      <c r="K307" s="11">
        <f t="shared" si="72"/>
        <v>0.54054054054054046</v>
      </c>
      <c r="L307" s="11">
        <f t="shared" si="73"/>
        <v>0.27247956403269757</v>
      </c>
      <c r="M307" s="11">
        <f t="shared" si="74"/>
        <v>0.22779043280182235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-0.25812351612876705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0.23183325585987075</v>
      </c>
      <c r="Q307" s="11">
        <f>2*'OddsRatio_working_3-way'!K307*'OddsRatio_working_3-way'!L307*'OddsRatio_working_3-way'!M307</f>
        <v>6.7100797643956794E-2</v>
      </c>
      <c r="R307" s="11">
        <f t="shared" si="75"/>
        <v>0</v>
      </c>
      <c r="S307" s="11">
        <f t="shared" si="76"/>
        <v>-0.89814852725087946</v>
      </c>
      <c r="T307" s="11">
        <f t="shared" si="77"/>
        <v>-0.25995615839388692</v>
      </c>
      <c r="U307" s="11">
        <f>'OddsRatio_working_3-way'!S307-'OddsRatio_working_3-way'!R307^2/3</f>
        <v>-0.89814852725087946</v>
      </c>
      <c r="V307" s="11">
        <f>'OddsRatio_working_3-way'!S307*'OddsRatio_working_3-way'!R307/3-2*'OddsRatio_working_3-way'!R307^3/27-'OddsRatio_working_3-way'!T307</f>
        <v>0.25995615839388692</v>
      </c>
      <c r="W307" s="11">
        <f>'OddsRatio_working_3-way'!V307^2+4*'OddsRatio_working_3-way'!U307^3/27</f>
        <v>-3.9757635763684754E-2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0.16380998141947301</v>
      </c>
      <c r="Y307" s="11">
        <f>IF('OddsRatio_working_3-way'!W307&gt;=0,IF('OddsRatio_working_3-way'!V307+SQRT('OddsRatio_working_3-way'!W307)&gt;0,0,PI()),ACOS('OddsRatio_working_3-way'!V307/(2*'OddsRatio_working_3-way'!X307)))</f>
        <v>0.65430908553782507</v>
      </c>
      <c r="Z307" s="11">
        <f>'OddsRatio_working_3-way'!X307^(1/3)*COS('OddsRatio_working_3-way'!Y307/3)</f>
        <v>0.53419650697829757</v>
      </c>
      <c r="AA307" s="11">
        <f>'OddsRatio_working_3-way'!X307^(1/3)*COS(('OddsRatio_working_3-way'!Y307+2*PI())/3)</f>
        <v>-0.36962971579150317</v>
      </c>
      <c r="AB307" s="11">
        <f>'OddsRatio_working_3-way'!X307^(1/3)*COS(('OddsRatio_working_3-way'!Y307+4*PI())/3)</f>
        <v>-0.16456679118679457</v>
      </c>
      <c r="AC307" s="11">
        <f>'OddsRatio_working_3-way'!X307^(1/3)*SIN('OddsRatio_working_3-way'!Y307/3)</f>
        <v>0.11839313472134057</v>
      </c>
      <c r="AD307" s="11">
        <f>'OddsRatio_working_3-way'!X307^(1/3)*SIN(('OddsRatio_working_3-way'!Y307+2*PI())/3)</f>
        <v>0.40343117829544667</v>
      </c>
      <c r="AE307" s="11">
        <f>'OddsRatio_working_3-way'!X307^(1/3)*SIN(('OddsRatio_working_3-way'!Y307+4*PI())/3)</f>
        <v>-0.52182431301678711</v>
      </c>
      <c r="AF307" s="11">
        <f>-'OddsRatio_working_3-way'!U307/(3*'OddsRatio_working_3-way'!X307^(1/3))*COS(('OddsRatio_working_3-way'!Y307)/3)</f>
        <v>0.53419650697829746</v>
      </c>
      <c r="AG307" s="11">
        <f>-'OddsRatio_working_3-way'!U307/(3*'OddsRatio_working_3-way'!X307^(1/3))*COS(('OddsRatio_working_3-way'!Y307+2*PI())/3)</f>
        <v>-0.36962971579150311</v>
      </c>
      <c r="AH307" s="11">
        <f>-'OddsRatio_working_3-way'!U307/(3*'OddsRatio_working_3-way'!X307^(1/3))*COS(('OddsRatio_working_3-way'!Y307+4*PI())/3)</f>
        <v>-0.16456679118679454</v>
      </c>
      <c r="AI307" s="11">
        <f>'OddsRatio_working_3-way'!U307/(3*'OddsRatio_working_3-way'!X307^(1/3))*SIN(('OddsRatio_working_3-way'!Y307)/3)</f>
        <v>-0.11839313472134054</v>
      </c>
      <c r="AJ307" s="11">
        <f>'OddsRatio_working_3-way'!U307/(3*'OddsRatio_working_3-way'!X307^(1/3))*SIN(('OddsRatio_working_3-way'!Y307+2*PI())/3)</f>
        <v>-0.40343117829544661</v>
      </c>
      <c r="AK307" s="11">
        <f>'OddsRatio_working_3-way'!U307/(3*'OddsRatio_working_3-way'!X307^(1/3))*SIN(('OddsRatio_working_3-way'!Y307+4*PI())/3)</f>
        <v>0.521824313016787</v>
      </c>
      <c r="AL307" s="11">
        <f>'OddsRatio_working_3-way'!Z307+'OddsRatio_working_3-way'!AF307</f>
        <v>1.0683930139565949</v>
      </c>
      <c r="AM307" s="11">
        <f>'OddsRatio_working_3-way'!AA307+'OddsRatio_working_3-way'!AG307</f>
        <v>-0.73925943158300633</v>
      </c>
      <c r="AN307" s="11">
        <f>'OddsRatio_working_3-way'!AB307+'OddsRatio_working_3-way'!AH307</f>
        <v>-0.32913358237358914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1.0683930139565949</v>
      </c>
      <c r="AS307" s="11">
        <f>IF(('OddsRatio_working_3-way'!X307=0),IF(Q307&gt;0,-Q307^(1/3),(-Q307)^(1/3)),'OddsRatio_working_3-way'!AM307-'OddsRatio_working_3-way'!R307/3)</f>
        <v>-0.73925943158300633</v>
      </c>
      <c r="AT307" s="11">
        <f>IF(('OddsRatio_working_3-way'!X307=0),IF(Q307&gt;0,-Q307^(1/3),(-Q307)^(1/3)),'OddsRatio_working_3-way'!AN307-'OddsRatio_working_3-way'!R307/3)</f>
        <v>-0.32913358237358914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1.97</v>
      </c>
      <c r="B308" s="4">
        <f>IF('True_Odds_Calculator_3-way'!B309="","",'True_Odds_Calculator_3-way'!B309)</f>
        <v>3.71</v>
      </c>
      <c r="C308" s="4">
        <f>IF('True_Odds_Calculator_3-way'!C309="","",'True_Odds_Calculator_3-way'!C309)</f>
        <v>4.07</v>
      </c>
      <c r="D308" s="9">
        <f t="shared" si="65"/>
        <v>0.49852799629766065</v>
      </c>
      <c r="E308" s="9">
        <f t="shared" si="66"/>
        <v>0.26244562933507304</v>
      </c>
      <c r="F308" s="9">
        <f t="shared" si="67"/>
        <v>0.23902637436726615</v>
      </c>
      <c r="G308" s="9">
        <f t="shared" si="68"/>
        <v>1.0370158766512578</v>
      </c>
      <c r="H308" s="9">
        <f t="shared" si="69"/>
        <v>2.0059054003517205</v>
      </c>
      <c r="I308" s="9">
        <f t="shared" si="70"/>
        <v>3.8103130257249087</v>
      </c>
      <c r="J308" s="9">
        <f t="shared" si="71"/>
        <v>4.1836387413193625</v>
      </c>
      <c r="K308" s="11">
        <f t="shared" si="72"/>
        <v>0.50761421319796951</v>
      </c>
      <c r="L308" s="11">
        <f t="shared" si="73"/>
        <v>0.26954177897574122</v>
      </c>
      <c r="M308" s="11">
        <f t="shared" si="74"/>
        <v>0.24570024570024568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-0.27129691520075572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0.22691814665763516</v>
      </c>
      <c r="Q308" s="11">
        <f>2*'OddsRatio_working_3-way'!K308*'OddsRatio_working_3-way'!L308*'OddsRatio_working_3-way'!M308</f>
        <v>6.7235006417077081E-2</v>
      </c>
      <c r="R308" s="11">
        <f t="shared" si="75"/>
        <v>0</v>
      </c>
      <c r="S308" s="11">
        <f t="shared" si="76"/>
        <v>-0.83641992939624499</v>
      </c>
      <c r="T308" s="11">
        <f t="shared" si="77"/>
        <v>-0.24782812722851702</v>
      </c>
      <c r="U308" s="11">
        <f>'OddsRatio_working_3-way'!S308-'OddsRatio_working_3-way'!R308^2/3</f>
        <v>-0.83641992939624499</v>
      </c>
      <c r="V308" s="11">
        <f>'OddsRatio_working_3-way'!S308*'OddsRatio_working_3-way'!R308/3-2*'OddsRatio_working_3-way'!R308^3/27-'OddsRatio_working_3-way'!T308</f>
        <v>0.24782812722851702</v>
      </c>
      <c r="W308" s="11">
        <f>'OddsRatio_working_3-way'!V308^2+4*'OddsRatio_working_3-way'!U308^3/27</f>
        <v>-2.527128739329116E-2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0.14721588572474539</v>
      </c>
      <c r="Y308" s="11">
        <f>IF('OddsRatio_working_3-way'!W308&gt;=0,IF('OddsRatio_working_3-way'!V308+SQRT('OddsRatio_working_3-way'!W308)&gt;0,0,PI()),ACOS('OddsRatio_working_3-way'!V308/(2*'OddsRatio_working_3-way'!X308)))</f>
        <v>0.57034146637261873</v>
      </c>
      <c r="Z308" s="11">
        <f>'OddsRatio_working_3-way'!X308^(1/3)*COS('OddsRatio_working_3-way'!Y308/3)</f>
        <v>0.51850793832562891</v>
      </c>
      <c r="AA308" s="11">
        <f>'OddsRatio_working_3-way'!X308^(1/3)*COS(('OddsRatio_working_3-way'!Y308+2*PI())/3)</f>
        <v>-0.34566647270854323</v>
      </c>
      <c r="AB308" s="11">
        <f>'OddsRatio_working_3-way'!X308^(1/3)*COS(('OddsRatio_working_3-way'!Y308+4*PI())/3)</f>
        <v>-0.17284146561708588</v>
      </c>
      <c r="AC308" s="11">
        <f>'OddsRatio_working_3-way'!X308^(1/3)*SIN('OddsRatio_working_3-way'!Y308/3)</f>
        <v>9.9780564366952054E-2</v>
      </c>
      <c r="AD308" s="11">
        <f>'OddsRatio_working_3-way'!X308^(1/3)*SIN(('OddsRatio_working_3-way'!Y308+2*PI())/3)</f>
        <v>0.39915076447041364</v>
      </c>
      <c r="AE308" s="11">
        <f>'OddsRatio_working_3-way'!X308^(1/3)*SIN(('OddsRatio_working_3-way'!Y308+4*PI())/3)</f>
        <v>-0.49893132883736552</v>
      </c>
      <c r="AF308" s="11">
        <f>-'OddsRatio_working_3-way'!U308/(3*'OddsRatio_working_3-way'!X308^(1/3))*COS(('OddsRatio_working_3-way'!Y308)/3)</f>
        <v>0.51850793832562891</v>
      </c>
      <c r="AG308" s="11">
        <f>-'OddsRatio_working_3-way'!U308/(3*'OddsRatio_working_3-way'!X308^(1/3))*COS(('OddsRatio_working_3-way'!Y308+2*PI())/3)</f>
        <v>-0.34566647270854323</v>
      </c>
      <c r="AH308" s="11">
        <f>-'OddsRatio_working_3-way'!U308/(3*'OddsRatio_working_3-way'!X308^(1/3))*COS(('OddsRatio_working_3-way'!Y308+4*PI())/3)</f>
        <v>-0.17284146561708588</v>
      </c>
      <c r="AI308" s="11">
        <f>'OddsRatio_working_3-way'!U308/(3*'OddsRatio_working_3-way'!X308^(1/3))*SIN(('OddsRatio_working_3-way'!Y308)/3)</f>
        <v>-9.9780564366952054E-2</v>
      </c>
      <c r="AJ308" s="11">
        <f>'OddsRatio_working_3-way'!U308/(3*'OddsRatio_working_3-way'!X308^(1/3))*SIN(('OddsRatio_working_3-way'!Y308+2*PI())/3)</f>
        <v>-0.39915076447041364</v>
      </c>
      <c r="AK308" s="11">
        <f>'OddsRatio_working_3-way'!U308/(3*'OddsRatio_working_3-way'!X308^(1/3))*SIN(('OddsRatio_working_3-way'!Y308+4*PI())/3)</f>
        <v>0.49893132883736552</v>
      </c>
      <c r="AL308" s="11">
        <f>'OddsRatio_working_3-way'!Z308+'OddsRatio_working_3-way'!AF308</f>
        <v>1.0370158766512578</v>
      </c>
      <c r="AM308" s="11">
        <f>'OddsRatio_working_3-way'!AA308+'OddsRatio_working_3-way'!AG308</f>
        <v>-0.69133294541708645</v>
      </c>
      <c r="AN308" s="11">
        <f>'OddsRatio_working_3-way'!AB308+'OddsRatio_working_3-way'!AH308</f>
        <v>-0.34568293123417176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1.0370158766512578</v>
      </c>
      <c r="AS308" s="11">
        <f>IF(('OddsRatio_working_3-way'!X308=0),IF(Q308&gt;0,-Q308^(1/3),(-Q308)^(1/3)),'OddsRatio_working_3-way'!AM308-'OddsRatio_working_3-way'!R308/3)</f>
        <v>-0.69133294541708645</v>
      </c>
      <c r="AT308" s="11">
        <f>IF(('OddsRatio_working_3-way'!X308=0),IF(Q308&gt;0,-Q308^(1/3),(-Q308)^(1/3)),'OddsRatio_working_3-way'!AN308-'OddsRatio_working_3-way'!R308/3)</f>
        <v>-0.34568293123417176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2.56</v>
      </c>
      <c r="B309" s="4">
        <f>IF('True_Odds_Calculator_3-way'!B310="","",'True_Odds_Calculator_3-way'!B310)</f>
        <v>3.32</v>
      </c>
      <c r="C309" s="4">
        <f>IF('True_Odds_Calculator_3-way'!C310="","",'True_Odds_Calculator_3-way'!C310)</f>
        <v>3.03</v>
      </c>
      <c r="D309" s="9">
        <f t="shared" si="65"/>
        <v>0.382841070686125</v>
      </c>
      <c r="E309" s="9">
        <f t="shared" si="66"/>
        <v>0.29434207252469075</v>
      </c>
      <c r="F309" s="9">
        <f t="shared" si="67"/>
        <v>0.32281685678918437</v>
      </c>
      <c r="G309" s="9">
        <f t="shared" si="68"/>
        <v>1.033365353328229</v>
      </c>
      <c r="H309" s="9">
        <f t="shared" si="69"/>
        <v>2.612049951192037</v>
      </c>
      <c r="I309" s="9">
        <f t="shared" si="70"/>
        <v>3.3974076197214909</v>
      </c>
      <c r="J309" s="9">
        <f t="shared" si="71"/>
        <v>3.0977316672563053</v>
      </c>
      <c r="K309" s="11">
        <f t="shared" si="72"/>
        <v>0.390625</v>
      </c>
      <c r="L309" s="11">
        <f t="shared" si="73"/>
        <v>0.30120481927710846</v>
      </c>
      <c r="M309" s="11">
        <f t="shared" si="74"/>
        <v>0.33003300330033003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-0.28529091613980673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0.22949160503399735</v>
      </c>
      <c r="Q309" s="11">
        <f>2*'OddsRatio_working_3-way'!K309*'OddsRatio_working_3-way'!L309*'OddsRatio_working_3-way'!M309</f>
        <v>7.7662133683247841E-2</v>
      </c>
      <c r="R309" s="11">
        <f t="shared" si="75"/>
        <v>0</v>
      </c>
      <c r="S309" s="11">
        <f t="shared" si="76"/>
        <v>-0.80441259097620565</v>
      </c>
      <c r="T309" s="11">
        <f t="shared" si="77"/>
        <v>-0.27222084296995119</v>
      </c>
      <c r="U309" s="11">
        <f>'OddsRatio_working_3-way'!S309-'OddsRatio_working_3-way'!R309^2/3</f>
        <v>-0.80441259097620565</v>
      </c>
      <c r="V309" s="11">
        <f>'OddsRatio_working_3-way'!S309*'OddsRatio_working_3-way'!R309/3-2*'OddsRatio_working_3-way'!R309^3/27-'OddsRatio_working_3-way'!T309</f>
        <v>0.27222084296995119</v>
      </c>
      <c r="W309" s="11">
        <f>'OddsRatio_working_3-way'!V309^2+4*'OddsRatio_working_3-way'!U309^3/27</f>
        <v>-3.0097372295572189E-3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0.13884697023776577</v>
      </c>
      <c r="Y309" s="11">
        <f>IF('OddsRatio_working_3-way'!W309&gt;=0,IF('OddsRatio_working_3-way'!V309+SQRT('OddsRatio_working_3-way'!W309)&gt;0,0,PI()),ACOS('OddsRatio_working_3-way'!V309/(2*'OddsRatio_working_3-way'!X309)))</f>
        <v>0.19886771169841677</v>
      </c>
      <c r="Z309" s="11">
        <f>'OddsRatio_working_3-way'!X309^(1/3)*COS('OddsRatio_working_3-way'!Y309/3)</f>
        <v>0.5166826766641146</v>
      </c>
      <c r="AA309" s="11">
        <f>'OddsRatio_working_3-way'!X309^(1/3)*COS(('OddsRatio_working_3-way'!Y309+2*PI())/3)</f>
        <v>-0.28804666563972986</v>
      </c>
      <c r="AB309" s="11">
        <f>'OddsRatio_working_3-way'!X309^(1/3)*COS(('OddsRatio_working_3-way'!Y309+4*PI())/3)</f>
        <v>-0.22863601102438472</v>
      </c>
      <c r="AC309" s="11">
        <f>'OddsRatio_working_3-way'!X309^(1/3)*SIN('OddsRatio_working_3-way'!Y309/3)</f>
        <v>3.4300757434901415E-2</v>
      </c>
      <c r="AD309" s="11">
        <f>'OddsRatio_working_3-way'!X309^(1/3)*SIN(('OddsRatio_working_3-way'!Y309+2*PI())/3)</f>
        <v>0.43030994496901381</v>
      </c>
      <c r="AE309" s="11">
        <f>'OddsRatio_working_3-way'!X309^(1/3)*SIN(('OddsRatio_working_3-way'!Y309+4*PI())/3)</f>
        <v>-0.46461070240391517</v>
      </c>
      <c r="AF309" s="11">
        <f>-'OddsRatio_working_3-way'!U309/(3*'OddsRatio_working_3-way'!X309^(1/3))*COS(('OddsRatio_working_3-way'!Y309)/3)</f>
        <v>0.51668267666411438</v>
      </c>
      <c r="AG309" s="11">
        <f>-'OddsRatio_working_3-way'!U309/(3*'OddsRatio_working_3-way'!X309^(1/3))*COS(('OddsRatio_working_3-way'!Y309+2*PI())/3)</f>
        <v>-0.28804666563972975</v>
      </c>
      <c r="AH309" s="11">
        <f>-'OddsRatio_working_3-way'!U309/(3*'OddsRatio_working_3-way'!X309^(1/3))*COS(('OddsRatio_working_3-way'!Y309+4*PI())/3)</f>
        <v>-0.22863601102438463</v>
      </c>
      <c r="AI309" s="11">
        <f>'OddsRatio_working_3-way'!U309/(3*'OddsRatio_working_3-way'!X309^(1/3))*SIN(('OddsRatio_working_3-way'!Y309)/3)</f>
        <v>-3.4300757434901401E-2</v>
      </c>
      <c r="AJ309" s="11">
        <f>'OddsRatio_working_3-way'!U309/(3*'OddsRatio_working_3-way'!X309^(1/3))*SIN(('OddsRatio_working_3-way'!Y309+2*PI())/3)</f>
        <v>-0.43030994496901359</v>
      </c>
      <c r="AK309" s="11">
        <f>'OddsRatio_working_3-way'!U309/(3*'OddsRatio_working_3-way'!X309^(1/3))*SIN(('OddsRatio_working_3-way'!Y309+4*PI())/3)</f>
        <v>0.46461070240391494</v>
      </c>
      <c r="AL309" s="11">
        <f>'OddsRatio_working_3-way'!Z309+'OddsRatio_working_3-way'!AF309</f>
        <v>1.033365353328229</v>
      </c>
      <c r="AM309" s="11">
        <f>'OddsRatio_working_3-way'!AA309+'OddsRatio_working_3-way'!AG309</f>
        <v>-0.57609333127945961</v>
      </c>
      <c r="AN309" s="11">
        <f>'OddsRatio_working_3-way'!AB309+'OddsRatio_working_3-way'!AH309</f>
        <v>-0.45727202204876938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1.033365353328229</v>
      </c>
      <c r="AS309" s="11">
        <f>IF(('OddsRatio_working_3-way'!X309=0),IF(Q309&gt;0,-Q309^(1/3),(-Q309)^(1/3)),'OddsRatio_working_3-way'!AM309-'OddsRatio_working_3-way'!R309/3)</f>
        <v>-0.57609333127945961</v>
      </c>
      <c r="AT309" s="11">
        <f>IF(('OddsRatio_working_3-way'!X309=0),IF(Q309&gt;0,-Q309^(1/3),(-Q309)^(1/3)),'OddsRatio_working_3-way'!AN309-'OddsRatio_working_3-way'!R309/3)</f>
        <v>-0.45727202204876938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2.9</v>
      </c>
      <c r="B310" s="4">
        <f>IF('True_Odds_Calculator_3-way'!B311="","",'True_Odds_Calculator_3-way'!B311)</f>
        <v>3.39</v>
      </c>
      <c r="C310" s="4">
        <f>IF('True_Odds_Calculator_3-way'!C311="","",'True_Odds_Calculator_3-way'!C311)</f>
        <v>2.58</v>
      </c>
      <c r="D310" s="9">
        <f t="shared" si="65"/>
        <v>0.33560232039154886</v>
      </c>
      <c r="E310" s="9">
        <f t="shared" si="66"/>
        <v>0.28651030776301756</v>
      </c>
      <c r="F310" s="9">
        <f t="shared" si="67"/>
        <v>0.37788737184543375</v>
      </c>
      <c r="G310" s="9">
        <f t="shared" si="68"/>
        <v>1.0419564109676867</v>
      </c>
      <c r="H310" s="9">
        <f t="shared" si="69"/>
        <v>2.9797171808386045</v>
      </c>
      <c r="I310" s="9">
        <f t="shared" si="70"/>
        <v>3.4902758222127703</v>
      </c>
      <c r="J310" s="9">
        <f t="shared" si="71"/>
        <v>2.6462911293289455</v>
      </c>
      <c r="K310" s="11">
        <f t="shared" si="72"/>
        <v>0.34482758620689657</v>
      </c>
      <c r="L310" s="11">
        <f t="shared" si="73"/>
        <v>0.29498525073746312</v>
      </c>
      <c r="M310" s="11">
        <f t="shared" si="74"/>
        <v>0.38759689922480617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-0.28287279835420154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0.23143055624551034</v>
      </c>
      <c r="Q310" s="11">
        <f>2*'OddsRatio_working_3-way'!K310*'OddsRatio_working_3-way'!L310*'OddsRatio_working_3-way'!M310</f>
        <v>7.8851978277857018E-2</v>
      </c>
      <c r="R310" s="11">
        <f t="shared" si="75"/>
        <v>0</v>
      </c>
      <c r="S310" s="11">
        <f t="shared" si="76"/>
        <v>-0.81814355283367557</v>
      </c>
      <c r="T310" s="11">
        <f t="shared" si="77"/>
        <v>-0.27875419176615862</v>
      </c>
      <c r="U310" s="11">
        <f>'OddsRatio_working_3-way'!S310-'OddsRatio_working_3-way'!R310^2/3</f>
        <v>-0.81814355283367557</v>
      </c>
      <c r="V310" s="11">
        <f>'OddsRatio_working_3-way'!S310*'OddsRatio_working_3-way'!R310/3-2*'OddsRatio_working_3-way'!R310^3/27-'OddsRatio_working_3-way'!T310</f>
        <v>0.27875419176615862</v>
      </c>
      <c r="W310" s="11">
        <f>'OddsRatio_working_3-way'!V310^2+4*'OddsRatio_working_3-way'!U310^3/27</f>
        <v>-3.4267148709287432E-3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0.1424171814583243</v>
      </c>
      <c r="Y310" s="11">
        <f>IF('OddsRatio_working_3-way'!W310&gt;=0,IF('OddsRatio_working_3-way'!V310+SQRT('OddsRatio_working_3-way'!W310)&gt;0,0,PI()),ACOS('OddsRatio_working_3-way'!V310/(2*'OddsRatio_working_3-way'!X310)))</f>
        <v>0.20699139909222319</v>
      </c>
      <c r="Z310" s="11">
        <f>'OddsRatio_working_3-way'!X310^(1/3)*COS('OddsRatio_working_3-way'!Y310/3)</f>
        <v>0.52097820548384333</v>
      </c>
      <c r="AA310" s="11">
        <f>'OddsRatio_working_3-way'!X310^(1/3)*COS(('OddsRatio_working_3-way'!Y310+2*PI())/3)</f>
        <v>-0.29166874780957092</v>
      </c>
      <c r="AB310" s="11">
        <f>'OddsRatio_working_3-way'!X310^(1/3)*COS(('OddsRatio_working_3-way'!Y310+4*PI())/3)</f>
        <v>-0.22930945767427235</v>
      </c>
      <c r="AC310" s="11">
        <f>'OddsRatio_working_3-way'!X310^(1/3)*SIN('OddsRatio_working_3-way'!Y310/3)</f>
        <v>3.6003152946088669E-2</v>
      </c>
      <c r="AD310" s="11">
        <f>'OddsRatio_working_3-way'!X310^(1/3)*SIN(('OddsRatio_working_3-way'!Y310+2*PI())/3)</f>
        <v>0.43317878429399348</v>
      </c>
      <c r="AE310" s="11">
        <f>'OddsRatio_working_3-way'!X310^(1/3)*SIN(('OddsRatio_working_3-way'!Y310+4*PI())/3)</f>
        <v>-0.46918193724008206</v>
      </c>
      <c r="AF310" s="11">
        <f>-'OddsRatio_working_3-way'!U310/(3*'OddsRatio_working_3-way'!X310^(1/3))*COS(('OddsRatio_working_3-way'!Y310)/3)</f>
        <v>0.52097820548384333</v>
      </c>
      <c r="AG310" s="11">
        <f>-'OddsRatio_working_3-way'!U310/(3*'OddsRatio_working_3-way'!X310^(1/3))*COS(('OddsRatio_working_3-way'!Y310+2*PI())/3)</f>
        <v>-0.29166874780957092</v>
      </c>
      <c r="AH310" s="11">
        <f>-'OddsRatio_working_3-way'!U310/(3*'OddsRatio_working_3-way'!X310^(1/3))*COS(('OddsRatio_working_3-way'!Y310+4*PI())/3)</f>
        <v>-0.22930945767427235</v>
      </c>
      <c r="AI310" s="11">
        <f>'OddsRatio_working_3-way'!U310/(3*'OddsRatio_working_3-way'!X310^(1/3))*SIN(('OddsRatio_working_3-way'!Y310)/3)</f>
        <v>-3.6003152946088669E-2</v>
      </c>
      <c r="AJ310" s="11">
        <f>'OddsRatio_working_3-way'!U310/(3*'OddsRatio_working_3-way'!X310^(1/3))*SIN(('OddsRatio_working_3-way'!Y310+2*PI())/3)</f>
        <v>-0.43317878429399348</v>
      </c>
      <c r="AK310" s="11">
        <f>'OddsRatio_working_3-way'!U310/(3*'OddsRatio_working_3-way'!X310^(1/3))*SIN(('OddsRatio_working_3-way'!Y310+4*PI())/3)</f>
        <v>0.46918193724008206</v>
      </c>
      <c r="AL310" s="11">
        <f>'OddsRatio_working_3-way'!Z310+'OddsRatio_working_3-way'!AF310</f>
        <v>1.0419564109676867</v>
      </c>
      <c r="AM310" s="11">
        <f>'OddsRatio_working_3-way'!AA310+'OddsRatio_working_3-way'!AG310</f>
        <v>-0.58333749561914183</v>
      </c>
      <c r="AN310" s="11">
        <f>'OddsRatio_working_3-way'!AB310+'OddsRatio_working_3-way'!AH310</f>
        <v>-0.45861891534854471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1.0419564109676867</v>
      </c>
      <c r="AS310" s="11">
        <f>IF(('OddsRatio_working_3-way'!X310=0),IF(Q310&gt;0,-Q310^(1/3),(-Q310)^(1/3)),'OddsRatio_working_3-way'!AM310-'OddsRatio_working_3-way'!R310/3)</f>
        <v>-0.58333749561914183</v>
      </c>
      <c r="AT310" s="11">
        <f>IF(('OddsRatio_working_3-way'!X310=0),IF(Q310&gt;0,-Q310^(1/3),(-Q310)^(1/3)),'OddsRatio_working_3-way'!AN310-'OddsRatio_working_3-way'!R310/3)</f>
        <v>-0.45861891534854471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3.1</v>
      </c>
      <c r="B311" s="4">
        <f>IF('True_Odds_Calculator_3-way'!B312="","",'True_Odds_Calculator_3-way'!B312)</f>
        <v>3.56</v>
      </c>
      <c r="C311" s="4">
        <f>IF('True_Odds_Calculator_3-way'!C312="","",'True_Odds_Calculator_3-way'!C312)</f>
        <v>2.3199999999999998</v>
      </c>
      <c r="D311" s="9">
        <f t="shared" si="65"/>
        <v>0.31126826711233252</v>
      </c>
      <c r="E311" s="9">
        <f t="shared" si="66"/>
        <v>0.27046461105595859</v>
      </c>
      <c r="F311" s="9">
        <f t="shared" si="67"/>
        <v>0.41826712183170878</v>
      </c>
      <c r="G311" s="9">
        <f t="shared" si="68"/>
        <v>1.0536489790426056</v>
      </c>
      <c r="H311" s="9">
        <f t="shared" si="69"/>
        <v>3.2126628559894721</v>
      </c>
      <c r="I311" s="9">
        <f t="shared" si="70"/>
        <v>3.6973413863490703</v>
      </c>
      <c r="J311" s="9">
        <f t="shared" si="71"/>
        <v>2.3908166523362393</v>
      </c>
      <c r="K311" s="11">
        <f t="shared" si="72"/>
        <v>0.32258064516129031</v>
      </c>
      <c r="L311" s="11">
        <f t="shared" si="73"/>
        <v>0.2808988764044944</v>
      </c>
      <c r="M311" s="11">
        <f t="shared" si="74"/>
        <v>0.43103448275862072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-0.27716189024009186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0.2335616352751497</v>
      </c>
      <c r="Q311" s="11">
        <f>2*'OddsRatio_working_3-way'!K311*'OddsRatio_working_3-way'!L311*'OddsRatio_working_3-way'!M311</f>
        <v>7.8114259289347718E-2</v>
      </c>
      <c r="R311" s="11">
        <f t="shared" si="75"/>
        <v>0</v>
      </c>
      <c r="S311" s="11">
        <f t="shared" si="76"/>
        <v>-0.84269029581529631</v>
      </c>
      <c r="T311" s="11">
        <f t="shared" si="77"/>
        <v>-0.2818362193362195</v>
      </c>
      <c r="U311" s="11">
        <f>'OddsRatio_working_3-way'!S311-'OddsRatio_working_3-way'!R311^2/3</f>
        <v>-0.84269029581529631</v>
      </c>
      <c r="V311" s="11">
        <f>'OddsRatio_working_3-way'!S311*'OddsRatio_working_3-way'!R311/3-2*'OddsRatio_working_3-way'!R311^3/27-'OddsRatio_working_3-way'!T311</f>
        <v>0.2818362193362195</v>
      </c>
      <c r="W311" s="11">
        <f>'OddsRatio_working_3-way'!V311^2+4*'OddsRatio_working_3-way'!U311^3/27</f>
        <v>-9.2227271941354994E-3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0.14887442839845694</v>
      </c>
      <c r="Y311" s="11">
        <f>IF('OddsRatio_working_3-way'!W311&gt;=0,IF('OddsRatio_working_3-way'!V311+SQRT('OddsRatio_working_3-way'!W311)&gt;0,0,PI()),ACOS('OddsRatio_working_3-way'!V311/(2*'OddsRatio_working_3-way'!X311)))</f>
        <v>0.32840853674998338</v>
      </c>
      <c r="Z311" s="11">
        <f>'OddsRatio_working_3-way'!X311^(1/3)*COS('OddsRatio_working_3-way'!Y311/3)</f>
        <v>0.5268244895213029</v>
      </c>
      <c r="AA311" s="11">
        <f>'OddsRatio_working_3-way'!X311^(1/3)*COS(('OddsRatio_working_3-way'!Y311+2*PI())/3)</f>
        <v>-0.31355745274993058</v>
      </c>
      <c r="AB311" s="11">
        <f>'OddsRatio_working_3-way'!X311^(1/3)*COS(('OddsRatio_working_3-way'!Y311+4*PI())/3)</f>
        <v>-0.21326703677137263</v>
      </c>
      <c r="AC311" s="11">
        <f>'OddsRatio_working_3-way'!X311^(1/3)*SIN('OddsRatio_working_3-way'!Y311/3)</f>
        <v>5.7902698662360183E-2</v>
      </c>
      <c r="AD311" s="11">
        <f>'OddsRatio_working_3-way'!X311^(1/3)*SIN(('OddsRatio_working_3-way'!Y311+2*PI())/3)</f>
        <v>0.427292041930037</v>
      </c>
      <c r="AE311" s="11">
        <f>'OddsRatio_working_3-way'!X311^(1/3)*SIN(('OddsRatio_working_3-way'!Y311+4*PI())/3)</f>
        <v>-0.48519474059239709</v>
      </c>
      <c r="AF311" s="11">
        <f>-'OddsRatio_working_3-way'!U311/(3*'OddsRatio_working_3-way'!X311^(1/3))*COS(('OddsRatio_working_3-way'!Y311)/3)</f>
        <v>0.52682448952130279</v>
      </c>
      <c r="AG311" s="11">
        <f>-'OddsRatio_working_3-way'!U311/(3*'OddsRatio_working_3-way'!X311^(1/3))*COS(('OddsRatio_working_3-way'!Y311+2*PI())/3)</f>
        <v>-0.31355745274993052</v>
      </c>
      <c r="AH311" s="11">
        <f>-'OddsRatio_working_3-way'!U311/(3*'OddsRatio_working_3-way'!X311^(1/3))*COS(('OddsRatio_working_3-way'!Y311+4*PI())/3)</f>
        <v>-0.21326703677137257</v>
      </c>
      <c r="AI311" s="11">
        <f>'OddsRatio_working_3-way'!U311/(3*'OddsRatio_working_3-way'!X311^(1/3))*SIN(('OddsRatio_working_3-way'!Y311)/3)</f>
        <v>-5.7902698662360176E-2</v>
      </c>
      <c r="AJ311" s="11">
        <f>'OddsRatio_working_3-way'!U311/(3*'OddsRatio_working_3-way'!X311^(1/3))*SIN(('OddsRatio_working_3-way'!Y311+2*PI())/3)</f>
        <v>-0.42729204193003689</v>
      </c>
      <c r="AK311" s="11">
        <f>'OddsRatio_working_3-way'!U311/(3*'OddsRatio_working_3-way'!X311^(1/3))*SIN(('OddsRatio_working_3-way'!Y311+4*PI())/3)</f>
        <v>0.48519474059239698</v>
      </c>
      <c r="AL311" s="11">
        <f>'OddsRatio_working_3-way'!Z311+'OddsRatio_working_3-way'!AF311</f>
        <v>1.0536489790426056</v>
      </c>
      <c r="AM311" s="11">
        <f>'OddsRatio_working_3-way'!AA311+'OddsRatio_working_3-way'!AG311</f>
        <v>-0.62711490549986104</v>
      </c>
      <c r="AN311" s="11">
        <f>'OddsRatio_working_3-way'!AB311+'OddsRatio_working_3-way'!AH311</f>
        <v>-0.4265340735427452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1.0536489790426056</v>
      </c>
      <c r="AS311" s="11">
        <f>IF(('OddsRatio_working_3-way'!X311=0),IF(Q311&gt;0,-Q311^(1/3),(-Q311)^(1/3)),'OddsRatio_working_3-way'!AM311-'OddsRatio_working_3-way'!R311/3)</f>
        <v>-0.62711490549986104</v>
      </c>
      <c r="AT311" s="11">
        <f>IF(('OddsRatio_working_3-way'!X311=0),IF(Q311&gt;0,-Q311^(1/3),(-Q311)^(1/3)),'OddsRatio_working_3-way'!AN311-'OddsRatio_working_3-way'!R311/3)</f>
        <v>-0.4265340735427452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2.71</v>
      </c>
      <c r="B312" s="4">
        <f>IF('True_Odds_Calculator_3-way'!B313="","",'True_Odds_Calculator_3-way'!B313)</f>
        <v>3.54</v>
      </c>
      <c r="C312" s="4">
        <f>IF('True_Odds_Calculator_3-way'!C313="","",'True_Odds_Calculator_3-way'!C313)</f>
        <v>2.66</v>
      </c>
      <c r="D312" s="9">
        <f t="shared" si="65"/>
        <v>0.35946405711101381</v>
      </c>
      <c r="E312" s="9">
        <f t="shared" si="66"/>
        <v>0.27421094043139399</v>
      </c>
      <c r="F312" s="9">
        <f t="shared" si="67"/>
        <v>0.3663250024575922</v>
      </c>
      <c r="G312" s="9">
        <f t="shared" si="68"/>
        <v>1.0420580732120719</v>
      </c>
      <c r="H312" s="9">
        <f t="shared" si="69"/>
        <v>2.781919305192643</v>
      </c>
      <c r="I312" s="9">
        <f t="shared" si="70"/>
        <v>3.646827505958663</v>
      </c>
      <c r="J312" s="9">
        <f t="shared" si="71"/>
        <v>2.7298164015320401</v>
      </c>
      <c r="K312" s="11">
        <f t="shared" si="72"/>
        <v>0.36900369003690037</v>
      </c>
      <c r="L312" s="11">
        <f t="shared" si="73"/>
        <v>0.2824858757062147</v>
      </c>
      <c r="M312" s="11">
        <f t="shared" si="74"/>
        <v>0.37593984962406013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-0.28254246222849655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0.23159719299499604</v>
      </c>
      <c r="Q312" s="11">
        <f>2*'OddsRatio_working_3-way'!K312*'OddsRatio_working_3-way'!L312*'OddsRatio_working_3-way'!M312</f>
        <v>7.8374684600675495E-2</v>
      </c>
      <c r="R312" s="11">
        <f t="shared" si="75"/>
        <v>0</v>
      </c>
      <c r="S312" s="11">
        <f t="shared" si="76"/>
        <v>-0.81968986597030402</v>
      </c>
      <c r="T312" s="11">
        <f t="shared" si="77"/>
        <v>-0.27739081758724338</v>
      </c>
      <c r="U312" s="11">
        <f>'OddsRatio_working_3-way'!S312-'OddsRatio_working_3-way'!R312^2/3</f>
        <v>-0.81968986597030402</v>
      </c>
      <c r="V312" s="11">
        <f>'OddsRatio_working_3-way'!S312*'OddsRatio_working_3-way'!R312/3-2*'OddsRatio_working_3-way'!R312^3/27-'OddsRatio_working_3-way'!T312</f>
        <v>0.27739081758724338</v>
      </c>
      <c r="W312" s="11">
        <f>'OddsRatio_working_3-way'!V312^2+4*'OddsRatio_working_3-way'!U312^3/27</f>
        <v>-4.645835683604202E-3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0.1428211305841362</v>
      </c>
      <c r="Y312" s="11">
        <f>IF('OddsRatio_working_3-way'!W312&gt;=0,IF('OddsRatio_working_3-way'!V312+SQRT('OddsRatio_working_3-way'!W312)&gt;0,0,PI()),ACOS('OddsRatio_working_3-way'!V312/(2*'OddsRatio_working_3-way'!X312)))</f>
        <v>0.24094603432936434</v>
      </c>
      <c r="Z312" s="11">
        <f>'OddsRatio_working_3-way'!X312^(1/3)*COS('OddsRatio_working_3-way'!Y312/3)</f>
        <v>0.52102903660603583</v>
      </c>
      <c r="AA312" s="11">
        <f>'OddsRatio_working_3-way'!X312^(1/3)*COS(('OddsRatio_working_3-way'!Y312+2*PI())/3)</f>
        <v>-0.29683288490472043</v>
      </c>
      <c r="AB312" s="11">
        <f>'OddsRatio_working_3-way'!X312^(1/3)*COS(('OddsRatio_working_3-way'!Y312+4*PI())/3)</f>
        <v>-0.22419615170131546</v>
      </c>
      <c r="AC312" s="11">
        <f>'OddsRatio_working_3-way'!X312^(1/3)*SIN('OddsRatio_working_3-way'!Y312/3)</f>
        <v>4.1936837468040895E-2</v>
      </c>
      <c r="AD312" s="11">
        <f>'OddsRatio_working_3-way'!X312^(1/3)*SIN(('OddsRatio_working_3-way'!Y312+2*PI())/3)</f>
        <v>0.43025596307613873</v>
      </c>
      <c r="AE312" s="11">
        <f>'OddsRatio_working_3-way'!X312^(1/3)*SIN(('OddsRatio_working_3-way'!Y312+4*PI())/3)</f>
        <v>-0.47219280054417961</v>
      </c>
      <c r="AF312" s="11">
        <f>-'OddsRatio_working_3-way'!U312/(3*'OddsRatio_working_3-way'!X312^(1/3))*COS(('OddsRatio_working_3-way'!Y312)/3)</f>
        <v>0.52102903660603594</v>
      </c>
      <c r="AG312" s="11">
        <f>-'OddsRatio_working_3-way'!U312/(3*'OddsRatio_working_3-way'!X312^(1/3))*COS(('OddsRatio_working_3-way'!Y312+2*PI())/3)</f>
        <v>-0.29683288490472048</v>
      </c>
      <c r="AH312" s="11">
        <f>-'OddsRatio_working_3-way'!U312/(3*'OddsRatio_working_3-way'!X312^(1/3))*COS(('OddsRatio_working_3-way'!Y312+4*PI())/3)</f>
        <v>-0.22419615170131552</v>
      </c>
      <c r="AI312" s="11">
        <f>'OddsRatio_working_3-way'!U312/(3*'OddsRatio_working_3-way'!X312^(1/3))*SIN(('OddsRatio_working_3-way'!Y312)/3)</f>
        <v>-4.1936837468040902E-2</v>
      </c>
      <c r="AJ312" s="11">
        <f>'OddsRatio_working_3-way'!U312/(3*'OddsRatio_working_3-way'!X312^(1/3))*SIN(('OddsRatio_working_3-way'!Y312+2*PI())/3)</f>
        <v>-0.43025596307613884</v>
      </c>
      <c r="AK312" s="11">
        <f>'OddsRatio_working_3-way'!U312/(3*'OddsRatio_working_3-way'!X312^(1/3))*SIN(('OddsRatio_working_3-way'!Y312+4*PI())/3)</f>
        <v>0.47219280054417967</v>
      </c>
      <c r="AL312" s="11">
        <f>'OddsRatio_working_3-way'!Z312+'OddsRatio_working_3-way'!AF312</f>
        <v>1.0420580732120719</v>
      </c>
      <c r="AM312" s="11">
        <f>'OddsRatio_working_3-way'!AA312+'OddsRatio_working_3-way'!AG312</f>
        <v>-0.59366576980944097</v>
      </c>
      <c r="AN312" s="11">
        <f>'OddsRatio_working_3-way'!AB312+'OddsRatio_working_3-way'!AH312</f>
        <v>-0.44839230340263098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1.0420580732120719</v>
      </c>
      <c r="AS312" s="11">
        <f>IF(('OddsRatio_working_3-way'!X312=0),IF(Q312&gt;0,-Q312^(1/3),(-Q312)^(1/3)),'OddsRatio_working_3-way'!AM312-'OddsRatio_working_3-way'!R312/3)</f>
        <v>-0.59366576980944097</v>
      </c>
      <c r="AT312" s="11">
        <f>IF(('OddsRatio_working_3-way'!X312=0),IF(Q312&gt;0,-Q312^(1/3),(-Q312)^(1/3)),'OddsRatio_working_3-way'!AN312-'OddsRatio_working_3-way'!R312/3)</f>
        <v>-0.44839230340263098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2.2400000000000002</v>
      </c>
      <c r="B313" s="4">
        <f>IF('True_Odds_Calculator_3-way'!B314="","",'True_Odds_Calculator_3-way'!B314)</f>
        <v>3.32</v>
      </c>
      <c r="C313" s="4">
        <f>IF('True_Odds_Calculator_3-way'!C314="","",'True_Odds_Calculator_3-way'!C314)</f>
        <v>3.48</v>
      </c>
      <c r="D313" s="9">
        <f t="shared" si="65"/>
        <v>0.43330851121797026</v>
      </c>
      <c r="E313" s="9">
        <f t="shared" si="66"/>
        <v>0.29011597004041034</v>
      </c>
      <c r="F313" s="9">
        <f t="shared" si="67"/>
        <v>0.27657551874161962</v>
      </c>
      <c r="G313" s="9">
        <f t="shared" si="68"/>
        <v>1.054697180681285</v>
      </c>
      <c r="H313" s="9">
        <f t="shared" si="69"/>
        <v>2.3078245040447936</v>
      </c>
      <c r="I313" s="9">
        <f t="shared" si="70"/>
        <v>3.446897459180581</v>
      </c>
      <c r="J313" s="9">
        <f t="shared" si="71"/>
        <v>3.6156490080895871</v>
      </c>
      <c r="K313" s="11">
        <f t="shared" si="72"/>
        <v>0.4464285714285714</v>
      </c>
      <c r="L313" s="11">
        <f t="shared" si="73"/>
        <v>0.30120481927710846</v>
      </c>
      <c r="M313" s="11">
        <f t="shared" si="74"/>
        <v>0.28735632183908044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-0.27567412507171563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0.23338427602033751</v>
      </c>
      <c r="Q313" s="11">
        <f>2*'OddsRatio_working_3-way'!K313*'OddsRatio_working_3-way'!L313*'OddsRatio_working_3-way'!M313</f>
        <v>7.7279561596138246E-2</v>
      </c>
      <c r="R313" s="11">
        <f t="shared" si="75"/>
        <v>0</v>
      </c>
      <c r="S313" s="11">
        <f t="shared" si="76"/>
        <v>-0.84659478273350264</v>
      </c>
      <c r="T313" s="11">
        <f t="shared" si="77"/>
        <v>-0.28032939825612668</v>
      </c>
      <c r="U313" s="11">
        <f>'OddsRatio_working_3-way'!S313-'OddsRatio_working_3-way'!R313^2/3</f>
        <v>-0.84659478273350264</v>
      </c>
      <c r="V313" s="11">
        <f>'OddsRatio_working_3-way'!S313*'OddsRatio_working_3-way'!R313/3-2*'OddsRatio_working_3-way'!R313^3/27-'OddsRatio_working_3-way'!T313</f>
        <v>0.28032939825612668</v>
      </c>
      <c r="W313" s="11">
        <f>'OddsRatio_working_3-way'!V313^2+4*'OddsRatio_working_3-way'!U313^3/27</f>
        <v>-1.130783152913066E-2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0.14991030906493116</v>
      </c>
      <c r="Y313" s="11">
        <f>IF('OddsRatio_working_3-way'!W313&gt;=0,IF('OddsRatio_working_3-way'!V313+SQRT('OddsRatio_working_3-way'!W313)&gt;0,0,PI()),ACOS('OddsRatio_working_3-way'!V313/(2*'OddsRatio_working_3-way'!X313)))</f>
        <v>0.36256434376673807</v>
      </c>
      <c r="Z313" s="11">
        <f>'OddsRatio_working_3-way'!X313^(1/3)*COS('OddsRatio_working_3-way'!Y313/3)</f>
        <v>0.52734859034064252</v>
      </c>
      <c r="AA313" s="11">
        <f>'OddsRatio_working_3-way'!X313^(1/3)*COS(('OddsRatio_working_3-way'!Y313+2*PI())/3)</f>
        <v>-0.3191386430225997</v>
      </c>
      <c r="AB313" s="11">
        <f>'OddsRatio_working_3-way'!X313^(1/3)*COS(('OddsRatio_working_3-way'!Y313+4*PI())/3)</f>
        <v>-0.20820994731804293</v>
      </c>
      <c r="AC313" s="11">
        <f>'OddsRatio_working_3-way'!X313^(1/3)*SIN('OddsRatio_working_3-way'!Y313/3)</f>
        <v>6.4044712325879896E-2</v>
      </c>
      <c r="AD313" s="11">
        <f>'OddsRatio_working_3-way'!X313^(1/3)*SIN(('OddsRatio_working_3-way'!Y313+2*PI())/3)</f>
        <v>0.42467491972196947</v>
      </c>
      <c r="AE313" s="11">
        <f>'OddsRatio_working_3-way'!X313^(1/3)*SIN(('OddsRatio_working_3-way'!Y313+4*PI())/3)</f>
        <v>-0.48871963204784946</v>
      </c>
      <c r="AF313" s="11">
        <f>-'OddsRatio_working_3-way'!U313/(3*'OddsRatio_working_3-way'!X313^(1/3))*COS(('OddsRatio_working_3-way'!Y313)/3)</f>
        <v>0.52734859034064252</v>
      </c>
      <c r="AG313" s="11">
        <f>-'OddsRatio_working_3-way'!U313/(3*'OddsRatio_working_3-way'!X313^(1/3))*COS(('OddsRatio_working_3-way'!Y313+2*PI())/3)</f>
        <v>-0.3191386430225997</v>
      </c>
      <c r="AH313" s="11">
        <f>-'OddsRatio_working_3-way'!U313/(3*'OddsRatio_working_3-way'!X313^(1/3))*COS(('OddsRatio_working_3-way'!Y313+4*PI())/3)</f>
        <v>-0.20820994731804293</v>
      </c>
      <c r="AI313" s="11">
        <f>'OddsRatio_working_3-way'!U313/(3*'OddsRatio_working_3-way'!X313^(1/3))*SIN(('OddsRatio_working_3-way'!Y313)/3)</f>
        <v>-6.4044712325879896E-2</v>
      </c>
      <c r="AJ313" s="11">
        <f>'OddsRatio_working_3-way'!U313/(3*'OddsRatio_working_3-way'!X313^(1/3))*SIN(('OddsRatio_working_3-way'!Y313+2*PI())/3)</f>
        <v>-0.42467491972196947</v>
      </c>
      <c r="AK313" s="11">
        <f>'OddsRatio_working_3-way'!U313/(3*'OddsRatio_working_3-way'!X313^(1/3))*SIN(('OddsRatio_working_3-way'!Y313+4*PI())/3)</f>
        <v>0.48871963204784946</v>
      </c>
      <c r="AL313" s="11">
        <f>'OddsRatio_working_3-way'!Z313+'OddsRatio_working_3-way'!AF313</f>
        <v>1.054697180681285</v>
      </c>
      <c r="AM313" s="11">
        <f>'OddsRatio_working_3-way'!AA313+'OddsRatio_working_3-way'!AG313</f>
        <v>-0.6382772860451994</v>
      </c>
      <c r="AN313" s="11">
        <f>'OddsRatio_working_3-way'!AB313+'OddsRatio_working_3-way'!AH313</f>
        <v>-0.41641989463608586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1.054697180681285</v>
      </c>
      <c r="AS313" s="11">
        <f>IF(('OddsRatio_working_3-way'!X313=0),IF(Q313&gt;0,-Q313^(1/3),(-Q313)^(1/3)),'OddsRatio_working_3-way'!AM313-'OddsRatio_working_3-way'!R313/3)</f>
        <v>-0.6382772860451994</v>
      </c>
      <c r="AT313" s="11">
        <f>IF(('OddsRatio_working_3-way'!X313=0),IF(Q313&gt;0,-Q313^(1/3),(-Q313)^(1/3)),'OddsRatio_working_3-way'!AN313-'OddsRatio_working_3-way'!R313/3)</f>
        <v>-0.41641989463608586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2.2200000000000002</v>
      </c>
      <c r="B314" s="4">
        <f>IF('True_Odds_Calculator_3-way'!B315="","",'True_Odds_Calculator_3-way'!B315)</f>
        <v>3.4</v>
      </c>
      <c r="C314" s="4">
        <f>IF('True_Odds_Calculator_3-way'!C315="","",'True_Odds_Calculator_3-way'!C315)</f>
        <v>3.54</v>
      </c>
      <c r="D314" s="9">
        <f t="shared" si="65"/>
        <v>0.44022773880687266</v>
      </c>
      <c r="E314" s="9">
        <f t="shared" si="66"/>
        <v>0.28559899557331442</v>
      </c>
      <c r="F314" s="9">
        <f t="shared" si="67"/>
        <v>0.27417326561981298</v>
      </c>
      <c r="G314" s="9">
        <f t="shared" si="68"/>
        <v>1.0422553643098276</v>
      </c>
      <c r="H314" s="9">
        <f t="shared" si="69"/>
        <v>2.2715515444579895</v>
      </c>
      <c r="I314" s="9">
        <f t="shared" si="70"/>
        <v>3.5014128743435862</v>
      </c>
      <c r="J314" s="9">
        <f t="shared" si="71"/>
        <v>3.6473286253469621</v>
      </c>
      <c r="K314" s="11">
        <f t="shared" si="72"/>
        <v>0.4504504504504504</v>
      </c>
      <c r="L314" s="11">
        <f t="shared" si="73"/>
        <v>0.29411764705882354</v>
      </c>
      <c r="M314" s="11">
        <f t="shared" si="74"/>
        <v>0.2824858757062147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-0.27833616268312189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0.2305396123940491</v>
      </c>
      <c r="Q314" s="11">
        <f>2*'OddsRatio_working_3-way'!K314*'OddsRatio_working_3-way'!L314*'OddsRatio_working_3-way'!M314</f>
        <v>7.4850523504561395E-2</v>
      </c>
      <c r="R314" s="11">
        <f t="shared" si="75"/>
        <v>0</v>
      </c>
      <c r="S314" s="11">
        <f t="shared" si="76"/>
        <v>-0.82827761283937851</v>
      </c>
      <c r="T314" s="11">
        <f t="shared" si="77"/>
        <v>-0.2689213028699281</v>
      </c>
      <c r="U314" s="11">
        <f>'OddsRatio_working_3-way'!S314-'OddsRatio_working_3-way'!R314^2/3</f>
        <v>-0.82827761283937851</v>
      </c>
      <c r="V314" s="11">
        <f>'OddsRatio_working_3-way'!S314*'OddsRatio_working_3-way'!R314/3-2*'OddsRatio_working_3-way'!R314^3/27-'OddsRatio_working_3-way'!T314</f>
        <v>0.2689213028699281</v>
      </c>
      <c r="W314" s="11">
        <f>'OddsRatio_working_3-way'!V314^2+4*'OddsRatio_working_3-way'!U314^3/27</f>
        <v>-1.1864254969871063E-2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0.14507146696295128</v>
      </c>
      <c r="Y314" s="11">
        <f>IF('OddsRatio_working_3-way'!W314&gt;=0,IF('OddsRatio_working_3-way'!V314+SQRT('OddsRatio_working_3-way'!W314)&gt;0,0,PI()),ACOS('OddsRatio_working_3-way'!V314/(2*'OddsRatio_working_3-way'!X314)))</f>
        <v>0.38484132786044523</v>
      </c>
      <c r="Z314" s="11">
        <f>'OddsRatio_working_3-way'!X314^(1/3)*COS('OddsRatio_working_3-way'!Y314/3)</f>
        <v>0.5211276821549139</v>
      </c>
      <c r="AA314" s="11">
        <f>'OddsRatio_working_3-way'!X314^(1/3)*COS(('OddsRatio_working_3-way'!Y314+2*PI())/3)</f>
        <v>-0.318777734425437</v>
      </c>
      <c r="AB314" s="11">
        <f>'OddsRatio_working_3-way'!X314^(1/3)*COS(('OddsRatio_working_3-way'!Y314+4*PI())/3)</f>
        <v>-0.20234994772947695</v>
      </c>
      <c r="AC314" s="11">
        <f>'OddsRatio_working_3-way'!X314^(1/3)*SIN('OddsRatio_working_3-way'!Y314/3)</f>
        <v>6.7219613990064903E-2</v>
      </c>
      <c r="AD314" s="11">
        <f>'OddsRatio_working_3-way'!X314^(1/3)*SIN(('OddsRatio_working_3-way'!Y314+2*PI())/3)</f>
        <v>0.4177000043664254</v>
      </c>
      <c r="AE314" s="11">
        <f>'OddsRatio_working_3-way'!X314^(1/3)*SIN(('OddsRatio_working_3-way'!Y314+4*PI())/3)</f>
        <v>-0.48491961835649028</v>
      </c>
      <c r="AF314" s="11">
        <f>-'OddsRatio_working_3-way'!U314/(3*'OddsRatio_working_3-way'!X314^(1/3))*COS(('OddsRatio_working_3-way'!Y314)/3)</f>
        <v>0.52112768215491378</v>
      </c>
      <c r="AG314" s="11">
        <f>-'OddsRatio_working_3-way'!U314/(3*'OddsRatio_working_3-way'!X314^(1/3))*COS(('OddsRatio_working_3-way'!Y314+2*PI())/3)</f>
        <v>-0.31877773442543694</v>
      </c>
      <c r="AH314" s="11">
        <f>-'OddsRatio_working_3-way'!U314/(3*'OddsRatio_working_3-way'!X314^(1/3))*COS(('OddsRatio_working_3-way'!Y314+4*PI())/3)</f>
        <v>-0.20234994772947693</v>
      </c>
      <c r="AI314" s="11">
        <f>'OddsRatio_working_3-way'!U314/(3*'OddsRatio_working_3-way'!X314^(1/3))*SIN(('OddsRatio_working_3-way'!Y314)/3)</f>
        <v>-6.7219613990064889E-2</v>
      </c>
      <c r="AJ314" s="11">
        <f>'OddsRatio_working_3-way'!U314/(3*'OddsRatio_working_3-way'!X314^(1/3))*SIN(('OddsRatio_working_3-way'!Y314+2*PI())/3)</f>
        <v>-0.41770000436642529</v>
      </c>
      <c r="AK314" s="11">
        <f>'OddsRatio_working_3-way'!U314/(3*'OddsRatio_working_3-way'!X314^(1/3))*SIN(('OddsRatio_working_3-way'!Y314+4*PI())/3)</f>
        <v>0.48491961835649022</v>
      </c>
      <c r="AL314" s="11">
        <f>'OddsRatio_working_3-way'!Z314+'OddsRatio_working_3-way'!AF314</f>
        <v>1.0422553643098276</v>
      </c>
      <c r="AM314" s="11">
        <f>'OddsRatio_working_3-way'!AA314+'OddsRatio_working_3-way'!AG314</f>
        <v>-0.637555468850874</v>
      </c>
      <c r="AN314" s="11">
        <f>'OddsRatio_working_3-way'!AB314+'OddsRatio_working_3-way'!AH314</f>
        <v>-0.40469989545895391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1.0422553643098276</v>
      </c>
      <c r="AS314" s="11">
        <f>IF(('OddsRatio_working_3-way'!X314=0),IF(Q314&gt;0,-Q314^(1/3),(-Q314)^(1/3)),'OddsRatio_working_3-way'!AM314-'OddsRatio_working_3-way'!R314/3)</f>
        <v>-0.637555468850874</v>
      </c>
      <c r="AT314" s="11">
        <f>IF(('OddsRatio_working_3-way'!X314=0),IF(Q314&gt;0,-Q314^(1/3),(-Q314)^(1/3)),'OddsRatio_working_3-way'!AN314-'OddsRatio_working_3-way'!R314/3)</f>
        <v>-0.40469989545895391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2.11</v>
      </c>
      <c r="B315" s="4">
        <f>IF('True_Odds_Calculator_3-way'!B316="","",'True_Odds_Calculator_3-way'!B316)</f>
        <v>3.36</v>
      </c>
      <c r="C315" s="4">
        <f>IF('True_Odds_Calculator_3-way'!C316="","",'True_Odds_Calculator_3-way'!C316)</f>
        <v>3.97</v>
      </c>
      <c r="D315" s="9">
        <f t="shared" si="65"/>
        <v>0.46485770651873642</v>
      </c>
      <c r="E315" s="9">
        <f t="shared" si="66"/>
        <v>0.29005788478035455</v>
      </c>
      <c r="F315" s="9">
        <f t="shared" si="67"/>
        <v>0.2450844087009087</v>
      </c>
      <c r="G315" s="9">
        <f t="shared" si="68"/>
        <v>1.0371134382559988</v>
      </c>
      <c r="H315" s="9">
        <f t="shared" si="69"/>
        <v>2.1511959164641583</v>
      </c>
      <c r="I315" s="9">
        <f t="shared" si="70"/>
        <v>3.4475877142841576</v>
      </c>
      <c r="J315" s="9">
        <f t="shared" si="71"/>
        <v>4.0802269116203158</v>
      </c>
      <c r="K315" s="11">
        <f t="shared" si="72"/>
        <v>0.47393364928909953</v>
      </c>
      <c r="L315" s="11">
        <f t="shared" si="73"/>
        <v>0.29761904761904762</v>
      </c>
      <c r="M315" s="11">
        <f t="shared" si="74"/>
        <v>0.25188916876574308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-0.27642619238056554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0.22880927652496413</v>
      </c>
      <c r="Q315" s="11">
        <f>2*'OddsRatio_working_3-way'!K315*'OddsRatio_working_3-way'!L315*'OddsRatio_working_3-way'!M315</f>
        <v>7.1058781529491966E-2</v>
      </c>
      <c r="R315" s="11">
        <f t="shared" si="75"/>
        <v>0</v>
      </c>
      <c r="S315" s="11">
        <f t="shared" si="76"/>
        <v>-0.82774094073529203</v>
      </c>
      <c r="T315" s="11">
        <f t="shared" si="77"/>
        <v>-0.25706240395505964</v>
      </c>
      <c r="U315" s="11">
        <f>'OddsRatio_working_3-way'!S315-'OddsRatio_working_3-way'!R315^2/3</f>
        <v>-0.82774094073529203</v>
      </c>
      <c r="V315" s="11">
        <f>'OddsRatio_working_3-way'!S315*'OddsRatio_working_3-way'!R315/3-2*'OddsRatio_working_3-way'!R315^3/27-'OddsRatio_working_3-way'!T315</f>
        <v>0.25706240395505964</v>
      </c>
      <c r="W315" s="11">
        <f>'OddsRatio_working_3-way'!V315^2+4*'OddsRatio_working_3-way'!U315^3/27</f>
        <v>-1.7938312773183029E-2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0.14493049394480212</v>
      </c>
      <c r="Y315" s="11">
        <f>IF('OddsRatio_working_3-way'!W315&gt;=0,IF('OddsRatio_working_3-way'!V315+SQRT('OddsRatio_working_3-way'!W315)&gt;0,0,PI()),ACOS('OddsRatio_working_3-way'!V315/(2*'OddsRatio_working_3-way'!X315)))</f>
        <v>0.48031981248965572</v>
      </c>
      <c r="Z315" s="11">
        <f>'OddsRatio_working_3-way'!X315^(1/3)*COS('OddsRatio_working_3-way'!Y315/3)</f>
        <v>0.51855671912799939</v>
      </c>
      <c r="AA315" s="11">
        <f>'OddsRatio_working_3-way'!X315^(1/3)*COS(('OddsRatio_working_3-way'!Y315+2*PI())/3)</f>
        <v>-0.33180030085921663</v>
      </c>
      <c r="AB315" s="11">
        <f>'OddsRatio_working_3-way'!X315^(1/3)*COS(('OddsRatio_working_3-way'!Y315+4*PI())/3)</f>
        <v>-0.18675641826878289</v>
      </c>
      <c r="AC315" s="11">
        <f>'OddsRatio_working_3-way'!X315^(1/3)*SIN('OddsRatio_working_3-way'!Y315/3)</f>
        <v>8.3741124657895433E-2</v>
      </c>
      <c r="AD315" s="11">
        <f>'OddsRatio_working_3-way'!X315^(1/3)*SIN(('OddsRatio_working_3-way'!Y315+2*PI())/3)</f>
        <v>0.40721272973901174</v>
      </c>
      <c r="AE315" s="11">
        <f>'OddsRatio_working_3-way'!X315^(1/3)*SIN(('OddsRatio_working_3-way'!Y315+4*PI())/3)</f>
        <v>-0.49095385439690714</v>
      </c>
      <c r="AF315" s="11">
        <f>-'OddsRatio_working_3-way'!U315/(3*'OddsRatio_working_3-way'!X315^(1/3))*COS(('OddsRatio_working_3-way'!Y315)/3)</f>
        <v>0.51855671912799928</v>
      </c>
      <c r="AG315" s="11">
        <f>-'OddsRatio_working_3-way'!U315/(3*'OddsRatio_working_3-way'!X315^(1/3))*COS(('OddsRatio_working_3-way'!Y315+2*PI())/3)</f>
        <v>-0.33180030085921658</v>
      </c>
      <c r="AH315" s="11">
        <f>-'OddsRatio_working_3-way'!U315/(3*'OddsRatio_working_3-way'!X315^(1/3))*COS(('OddsRatio_working_3-way'!Y315+4*PI())/3)</f>
        <v>-0.18675641826878286</v>
      </c>
      <c r="AI315" s="11">
        <f>'OddsRatio_working_3-way'!U315/(3*'OddsRatio_working_3-way'!X315^(1/3))*SIN(('OddsRatio_working_3-way'!Y315)/3)</f>
        <v>-8.3741124657895419E-2</v>
      </c>
      <c r="AJ315" s="11">
        <f>'OddsRatio_working_3-way'!U315/(3*'OddsRatio_working_3-way'!X315^(1/3))*SIN(('OddsRatio_working_3-way'!Y315+2*PI())/3)</f>
        <v>-0.40721272973901163</v>
      </c>
      <c r="AK315" s="11">
        <f>'OddsRatio_working_3-way'!U315/(3*'OddsRatio_working_3-way'!X315^(1/3))*SIN(('OddsRatio_working_3-way'!Y315+4*PI())/3)</f>
        <v>0.49095385439690703</v>
      </c>
      <c r="AL315" s="11">
        <f>'OddsRatio_working_3-way'!Z315+'OddsRatio_working_3-way'!AF315</f>
        <v>1.0371134382559988</v>
      </c>
      <c r="AM315" s="11">
        <f>'OddsRatio_working_3-way'!AA315+'OddsRatio_working_3-way'!AG315</f>
        <v>-0.66360060171843327</v>
      </c>
      <c r="AN315" s="11">
        <f>'OddsRatio_working_3-way'!AB315+'OddsRatio_working_3-way'!AH315</f>
        <v>-0.37351283653756573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1.0371134382559988</v>
      </c>
      <c r="AS315" s="11">
        <f>IF(('OddsRatio_working_3-way'!X315=0),IF(Q315&gt;0,-Q315^(1/3),(-Q315)^(1/3)),'OddsRatio_working_3-way'!AM315-'OddsRatio_working_3-way'!R315/3)</f>
        <v>-0.66360060171843327</v>
      </c>
      <c r="AT315" s="11">
        <f>IF(('OddsRatio_working_3-way'!X315=0),IF(Q315&gt;0,-Q315^(1/3),(-Q315)^(1/3)),'OddsRatio_working_3-way'!AN315-'OddsRatio_working_3-way'!R315/3)</f>
        <v>-0.37351283653756573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5.66</v>
      </c>
      <c r="B316" s="4">
        <f>IF('True_Odds_Calculator_3-way'!B317="","",'True_Odds_Calculator_3-way'!B317)</f>
        <v>4.17</v>
      </c>
      <c r="C316" s="4">
        <f>IF('True_Odds_Calculator_3-way'!C317="","",'True_Odds_Calculator_3-way'!C317)</f>
        <v>1.65</v>
      </c>
      <c r="D316" s="9">
        <f t="shared" si="65"/>
        <v>0.17093538605860353</v>
      </c>
      <c r="E316" s="9">
        <f t="shared" si="66"/>
        <v>0.23259274053192</v>
      </c>
      <c r="F316" s="9">
        <f t="shared" si="67"/>
        <v>0.59647187340947649</v>
      </c>
      <c r="G316" s="9">
        <f t="shared" si="68"/>
        <v>1.0408076727882412</v>
      </c>
      <c r="H316" s="9">
        <f t="shared" si="69"/>
        <v>5.8501637551932033</v>
      </c>
      <c r="I316" s="9">
        <f t="shared" si="70"/>
        <v>4.2993603227387247</v>
      </c>
      <c r="J316" s="9">
        <f t="shared" si="71"/>
        <v>1.6765249873123564</v>
      </c>
      <c r="K316" s="11">
        <f t="shared" si="72"/>
        <v>0.17667844522968199</v>
      </c>
      <c r="L316" s="11">
        <f t="shared" si="73"/>
        <v>0.23980815347721823</v>
      </c>
      <c r="M316" s="11">
        <f t="shared" si="74"/>
        <v>0.60606060606060608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-0.24655970694051887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0.21775063084771507</v>
      </c>
      <c r="Q316" s="11">
        <f>2*'OddsRatio_working_3-way'!K316*'OddsRatio_working_3-way'!L316*'OddsRatio_working_3-way'!M316</f>
        <v>5.1356280860310147E-2</v>
      </c>
      <c r="R316" s="11">
        <f t="shared" si="75"/>
        <v>0</v>
      </c>
      <c r="S316" s="11">
        <f t="shared" si="76"/>
        <v>-0.88315578222294921</v>
      </c>
      <c r="T316" s="11">
        <f t="shared" si="77"/>
        <v>-0.20829145807145025</v>
      </c>
      <c r="U316" s="11">
        <f>'OddsRatio_working_3-way'!S316-'OddsRatio_working_3-way'!R316^2/3</f>
        <v>-0.88315578222294921</v>
      </c>
      <c r="V316" s="11">
        <f>'OddsRatio_working_3-way'!S316*'OddsRatio_working_3-way'!R316/3-2*'OddsRatio_working_3-way'!R316^3/27-'OddsRatio_working_3-way'!T316</f>
        <v>0.20829145807145025</v>
      </c>
      <c r="W316" s="11">
        <f>'OddsRatio_working_3-way'!V316^2+4*'OddsRatio_working_3-way'!U316^3/27</f>
        <v>-5.8663533138449617E-2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0.15972543993051039</v>
      </c>
      <c r="Y316" s="11">
        <f>IF('OddsRatio_working_3-way'!W316&gt;=0,IF('OddsRatio_working_3-way'!V316+SQRT('OddsRatio_working_3-way'!W316)&gt;0,0,PI()),ACOS('OddsRatio_working_3-way'!V316/(2*'OddsRatio_working_3-way'!X316)))</f>
        <v>0.8605379535195572</v>
      </c>
      <c r="Z316" s="11">
        <f>'OddsRatio_working_3-way'!X316^(1/3)*COS('OddsRatio_working_3-way'!Y316/3)</f>
        <v>0.52040383639412058</v>
      </c>
      <c r="AA316" s="11">
        <f>'OddsRatio_working_3-way'!X316^(1/3)*COS(('OddsRatio_working_3-way'!Y316+2*PI())/3)</f>
        <v>-0.39314487910679929</v>
      </c>
      <c r="AB316" s="11">
        <f>'OddsRatio_working_3-way'!X316^(1/3)*COS(('OddsRatio_working_3-way'!Y316+4*PI())/3)</f>
        <v>-0.12725895728732137</v>
      </c>
      <c r="AC316" s="11">
        <f>'OddsRatio_working_3-way'!X316^(1/3)*SIN('OddsRatio_working_3-way'!Y316/3)</f>
        <v>0.15350930853620734</v>
      </c>
      <c r="AD316" s="11">
        <f>'OddsRatio_working_3-way'!X316^(1/3)*SIN(('OddsRatio_working_3-way'!Y316+2*PI())/3)</f>
        <v>0.37392828827608549</v>
      </c>
      <c r="AE316" s="11">
        <f>'OddsRatio_working_3-way'!X316^(1/3)*SIN(('OddsRatio_working_3-way'!Y316+4*PI())/3)</f>
        <v>-0.52743759681229285</v>
      </c>
      <c r="AF316" s="11">
        <f>-'OddsRatio_working_3-way'!U316/(3*'OddsRatio_working_3-way'!X316^(1/3))*COS(('OddsRatio_working_3-way'!Y316)/3)</f>
        <v>0.52040383639412058</v>
      </c>
      <c r="AG316" s="11">
        <f>-'OddsRatio_working_3-way'!U316/(3*'OddsRatio_working_3-way'!X316^(1/3))*COS(('OddsRatio_working_3-way'!Y316+2*PI())/3)</f>
        <v>-0.39314487910679929</v>
      </c>
      <c r="AH316" s="11">
        <f>-'OddsRatio_working_3-way'!U316/(3*'OddsRatio_working_3-way'!X316^(1/3))*COS(('OddsRatio_working_3-way'!Y316+4*PI())/3)</f>
        <v>-0.12725895728732137</v>
      </c>
      <c r="AI316" s="11">
        <f>'OddsRatio_working_3-way'!U316/(3*'OddsRatio_working_3-way'!X316^(1/3))*SIN(('OddsRatio_working_3-way'!Y316)/3)</f>
        <v>-0.15350930853620734</v>
      </c>
      <c r="AJ316" s="11">
        <f>'OddsRatio_working_3-way'!U316/(3*'OddsRatio_working_3-way'!X316^(1/3))*SIN(('OddsRatio_working_3-way'!Y316+2*PI())/3)</f>
        <v>-0.37392828827608549</v>
      </c>
      <c r="AK316" s="11">
        <f>'OddsRatio_working_3-way'!U316/(3*'OddsRatio_working_3-way'!X316^(1/3))*SIN(('OddsRatio_working_3-way'!Y316+4*PI())/3)</f>
        <v>0.52743759681229285</v>
      </c>
      <c r="AL316" s="11">
        <f>'OddsRatio_working_3-way'!Z316+'OddsRatio_working_3-way'!AF316</f>
        <v>1.0408076727882412</v>
      </c>
      <c r="AM316" s="11">
        <f>'OddsRatio_working_3-way'!AA316+'OddsRatio_working_3-way'!AG316</f>
        <v>-0.78628975821359859</v>
      </c>
      <c r="AN316" s="11">
        <f>'OddsRatio_working_3-way'!AB316+'OddsRatio_working_3-way'!AH316</f>
        <v>-0.25451791457464273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1.0408076727882412</v>
      </c>
      <c r="AS316" s="11">
        <f>IF(('OddsRatio_working_3-way'!X316=0),IF(Q316&gt;0,-Q316^(1/3),(-Q316)^(1/3)),'OddsRatio_working_3-way'!AM316-'OddsRatio_working_3-way'!R316/3)</f>
        <v>-0.78628975821359859</v>
      </c>
      <c r="AT316" s="11">
        <f>IF(('OddsRatio_working_3-way'!X316=0),IF(Q316&gt;0,-Q316^(1/3),(-Q316)^(1/3)),'OddsRatio_working_3-way'!AN316-'OddsRatio_working_3-way'!R316/3)</f>
        <v>-0.25451791457464273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2.3199999999999998</v>
      </c>
      <c r="B317" s="4">
        <f>IF('True_Odds_Calculator_3-way'!B318="","",'True_Odds_Calculator_3-way'!B318)</f>
        <v>3.36</v>
      </c>
      <c r="C317" s="4">
        <f>IF('True_Odds_Calculator_3-way'!C318="","",'True_Odds_Calculator_3-way'!C318)</f>
        <v>3.4</v>
      </c>
      <c r="D317" s="9">
        <f t="shared" si="65"/>
        <v>0.42257267546423988</v>
      </c>
      <c r="E317" s="9">
        <f t="shared" si="66"/>
        <v>0.29043938547467274</v>
      </c>
      <c r="F317" s="9">
        <f t="shared" si="67"/>
        <v>0.28698793906108727</v>
      </c>
      <c r="G317" s="9">
        <f t="shared" si="68"/>
        <v>1.0351945788959087</v>
      </c>
      <c r="H317" s="9">
        <f t="shared" si="69"/>
        <v>2.3664568441425997</v>
      </c>
      <c r="I317" s="9">
        <f t="shared" si="70"/>
        <v>3.4430592061943446</v>
      </c>
      <c r="J317" s="9">
        <f t="shared" si="71"/>
        <v>3.4844669893501812</v>
      </c>
      <c r="K317" s="11">
        <f t="shared" si="72"/>
        <v>0.43103448275862072</v>
      </c>
      <c r="L317" s="11">
        <f t="shared" si="73"/>
        <v>0.29761904761904762</v>
      </c>
      <c r="M317" s="11">
        <f t="shared" si="74"/>
        <v>0.29411764705882354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-0.28209214720370912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0.22940210566985417</v>
      </c>
      <c r="Q317" s="11">
        <f>2*'OddsRatio_working_3-way'!K317*'OddsRatio_working_3-way'!L317*'OddsRatio_working_3-way'!M317</f>
        <v>7.5461218970346758E-2</v>
      </c>
      <c r="R317" s="11">
        <f t="shared" si="75"/>
        <v>0</v>
      </c>
      <c r="S317" s="11">
        <f t="shared" si="76"/>
        <v>-0.81321691491183012</v>
      </c>
      <c r="T317" s="11">
        <f t="shared" si="77"/>
        <v>-0.26750556411573356</v>
      </c>
      <c r="U317" s="11">
        <f>'OddsRatio_working_3-way'!S317-'OddsRatio_working_3-way'!R317^2/3</f>
        <v>-0.81321691491183012</v>
      </c>
      <c r="V317" s="11">
        <f>'OddsRatio_working_3-way'!S317*'OddsRatio_working_3-way'!R317/3-2*'OddsRatio_working_3-way'!R317^3/27-'OddsRatio_working_3-way'!T317</f>
        <v>0.26750556411573356</v>
      </c>
      <c r="W317" s="11">
        <f>'OddsRatio_working_3-way'!V317^2+4*'OddsRatio_working_3-way'!U317^3/27</f>
        <v>-8.1145559622786134E-3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0.14113272369932092</v>
      </c>
      <c r="Y317" s="11">
        <f>IF('OddsRatio_working_3-way'!W317&gt;=0,IF('OddsRatio_working_3-way'!V317+SQRT('OddsRatio_working_3-way'!W317)&gt;0,0,PI()),ACOS('OddsRatio_working_3-way'!V317/(2*'OddsRatio_working_3-way'!X317)))</f>
        <v>0.32481679390244378</v>
      </c>
      <c r="Z317" s="11">
        <f>'OddsRatio_working_3-way'!X317^(1/3)*COS('OddsRatio_working_3-way'!Y317/3)</f>
        <v>0.51759728944795436</v>
      </c>
      <c r="AA317" s="11">
        <f>'OddsRatio_working_3-way'!X317^(1/3)*COS(('OddsRatio_working_3-way'!Y317+2*PI())/3)</f>
        <v>-0.30752249099103107</v>
      </c>
      <c r="AB317" s="11">
        <f>'OddsRatio_working_3-way'!X317^(1/3)*COS(('OddsRatio_working_3-way'!Y317+4*PI())/3)</f>
        <v>-0.21007479845692295</v>
      </c>
      <c r="AC317" s="11">
        <f>'OddsRatio_working_3-way'!X317^(1/3)*SIN('OddsRatio_working_3-way'!Y317/3)</f>
        <v>5.6261451516475172E-2</v>
      </c>
      <c r="AD317" s="11">
        <f>'OddsRatio_working_3-way'!X317^(1/3)*SIN(('OddsRatio_working_3-way'!Y317+2*PI())/3)</f>
        <v>0.42012167583365811</v>
      </c>
      <c r="AE317" s="11">
        <f>'OddsRatio_working_3-way'!X317^(1/3)*SIN(('OddsRatio_working_3-way'!Y317+4*PI())/3)</f>
        <v>-0.47638312735013327</v>
      </c>
      <c r="AF317" s="11">
        <f>-'OddsRatio_working_3-way'!U317/(3*'OddsRatio_working_3-way'!X317^(1/3))*COS(('OddsRatio_working_3-way'!Y317)/3)</f>
        <v>0.51759728944795436</v>
      </c>
      <c r="AG317" s="11">
        <f>-'OddsRatio_working_3-way'!U317/(3*'OddsRatio_working_3-way'!X317^(1/3))*COS(('OddsRatio_working_3-way'!Y317+2*PI())/3)</f>
        <v>-0.30752249099103107</v>
      </c>
      <c r="AH317" s="11">
        <f>-'OddsRatio_working_3-way'!U317/(3*'OddsRatio_working_3-way'!X317^(1/3))*COS(('OddsRatio_working_3-way'!Y317+4*PI())/3)</f>
        <v>-0.21007479845692295</v>
      </c>
      <c r="AI317" s="11">
        <f>'OddsRatio_working_3-way'!U317/(3*'OddsRatio_working_3-way'!X317^(1/3))*SIN(('OddsRatio_working_3-way'!Y317)/3)</f>
        <v>-5.6261451516475172E-2</v>
      </c>
      <c r="AJ317" s="11">
        <f>'OddsRatio_working_3-way'!U317/(3*'OddsRatio_working_3-way'!X317^(1/3))*SIN(('OddsRatio_working_3-way'!Y317+2*PI())/3)</f>
        <v>-0.42012167583365811</v>
      </c>
      <c r="AK317" s="11">
        <f>'OddsRatio_working_3-way'!U317/(3*'OddsRatio_working_3-way'!X317^(1/3))*SIN(('OddsRatio_working_3-way'!Y317+4*PI())/3)</f>
        <v>0.47638312735013327</v>
      </c>
      <c r="AL317" s="11">
        <f>'OddsRatio_working_3-way'!Z317+'OddsRatio_working_3-way'!AF317</f>
        <v>1.0351945788959087</v>
      </c>
      <c r="AM317" s="11">
        <f>'OddsRatio_working_3-way'!AA317+'OddsRatio_working_3-way'!AG317</f>
        <v>-0.61504498198206214</v>
      </c>
      <c r="AN317" s="11">
        <f>'OddsRatio_working_3-way'!AB317+'OddsRatio_working_3-way'!AH317</f>
        <v>-0.4201495969138459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1.0351945788959087</v>
      </c>
      <c r="AS317" s="11">
        <f>IF(('OddsRatio_working_3-way'!X317=0),IF(Q317&gt;0,-Q317^(1/3),(-Q317)^(1/3)),'OddsRatio_working_3-way'!AM317-'OddsRatio_working_3-way'!R317/3)</f>
        <v>-0.61504498198206214</v>
      </c>
      <c r="AT317" s="11">
        <f>IF(('OddsRatio_working_3-way'!X317=0),IF(Q317&gt;0,-Q317^(1/3),(-Q317)^(1/3)),'OddsRatio_working_3-way'!AN317-'OddsRatio_working_3-way'!R317/3)</f>
        <v>-0.4201495969138459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1.67</v>
      </c>
      <c r="B318" s="4">
        <f>IF('True_Odds_Calculator_3-way'!B319="","",'True_Odds_Calculator_3-way'!B319)</f>
        <v>4.04</v>
      </c>
      <c r="C318" s="4">
        <f>IF('True_Odds_Calculator_3-way'!C319="","",'True_Odds_Calculator_3-way'!C319)</f>
        <v>5.59</v>
      </c>
      <c r="D318" s="9">
        <f t="shared" si="65"/>
        <v>0.58813318564990746</v>
      </c>
      <c r="E318" s="9">
        <f t="shared" si="66"/>
        <v>0.23937999239432381</v>
      </c>
      <c r="F318" s="9">
        <f t="shared" si="67"/>
        <v>0.17248682195576875</v>
      </c>
      <c r="G318" s="9">
        <f t="shared" si="68"/>
        <v>1.0452166338869893</v>
      </c>
      <c r="H318" s="9">
        <f t="shared" si="69"/>
        <v>1.7002951447042824</v>
      </c>
      <c r="I318" s="9">
        <f t="shared" si="70"/>
        <v>4.1774585670164477</v>
      </c>
      <c r="J318" s="9">
        <f t="shared" si="71"/>
        <v>5.7975443495412806</v>
      </c>
      <c r="K318" s="11">
        <f t="shared" si="72"/>
        <v>0.5988023952095809</v>
      </c>
      <c r="L318" s="11">
        <f t="shared" si="73"/>
        <v>0.24752475247524752</v>
      </c>
      <c r="M318" s="11">
        <f t="shared" si="74"/>
        <v>0.17889087656529518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-0.24788567359515712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0.22007385360347864</v>
      </c>
      <c r="Q318" s="11">
        <f>2*'OddsRatio_working_3-way'!K318*'OddsRatio_working_3-way'!L318*'OddsRatio_working_3-way'!M318</f>
        <v>5.3029844241802092E-2</v>
      </c>
      <c r="R318" s="11">
        <f t="shared" si="75"/>
        <v>0</v>
      </c>
      <c r="S318" s="11">
        <f t="shared" si="76"/>
        <v>-0.88780384284288938</v>
      </c>
      <c r="T318" s="11">
        <f t="shared" si="77"/>
        <v>-0.21392863682961194</v>
      </c>
      <c r="U318" s="11">
        <f>'OddsRatio_working_3-way'!S318-'OddsRatio_working_3-way'!R318^2/3</f>
        <v>-0.88780384284288938</v>
      </c>
      <c r="V318" s="11">
        <f>'OddsRatio_working_3-way'!S318*'OddsRatio_working_3-way'!R318/3-2*'OddsRatio_working_3-way'!R318^3/27-'OddsRatio_working_3-way'!T318</f>
        <v>0.21392863682961194</v>
      </c>
      <c r="W318" s="11">
        <f>'OddsRatio_working_3-way'!V318^2+4*'OddsRatio_working_3-way'!U318^3/27</f>
        <v>-5.7903151507034303E-2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0.16098805325458959</v>
      </c>
      <c r="Y318" s="11">
        <f>IF('OddsRatio_working_3-way'!W318&gt;=0,IF('OddsRatio_working_3-way'!V318+SQRT('OddsRatio_working_3-way'!W318)&gt;0,0,PI()),ACOS('OddsRatio_working_3-way'!V318/(2*'OddsRatio_working_3-way'!X318)))</f>
        <v>0.84407355579914511</v>
      </c>
      <c r="Z318" s="11">
        <f>'OddsRatio_working_3-way'!X318^(1/3)*COS('OddsRatio_working_3-way'!Y318/3)</f>
        <v>0.52260831694349463</v>
      </c>
      <c r="AA318" s="11">
        <f>'OddsRatio_working_3-way'!X318^(1/3)*COS(('OddsRatio_working_3-way'!Y318+2*PI())/3)</f>
        <v>-0.39211459768375456</v>
      </c>
      <c r="AB318" s="11">
        <f>'OddsRatio_working_3-way'!X318^(1/3)*COS(('OddsRatio_working_3-way'!Y318+4*PI())/3)</f>
        <v>-0.13049371925974021</v>
      </c>
      <c r="AC318" s="11">
        <f>'OddsRatio_working_3-way'!X318^(1/3)*SIN('OddsRatio_working_3-way'!Y318/3)</f>
        <v>0.15104688458373119</v>
      </c>
      <c r="AD318" s="11">
        <f>'OddsRatio_working_3-way'!X318^(1/3)*SIN(('OddsRatio_working_3-way'!Y318+2*PI())/3)</f>
        <v>0.37706863641023025</v>
      </c>
      <c r="AE318" s="11">
        <f>'OddsRatio_working_3-way'!X318^(1/3)*SIN(('OddsRatio_working_3-way'!Y318+4*PI())/3)</f>
        <v>-0.52811552099396131</v>
      </c>
      <c r="AF318" s="11">
        <f>-'OddsRatio_working_3-way'!U318/(3*'OddsRatio_working_3-way'!X318^(1/3))*COS(('OddsRatio_working_3-way'!Y318)/3)</f>
        <v>0.52260831694349463</v>
      </c>
      <c r="AG318" s="11">
        <f>-'OddsRatio_working_3-way'!U318/(3*'OddsRatio_working_3-way'!X318^(1/3))*COS(('OddsRatio_working_3-way'!Y318+2*PI())/3)</f>
        <v>-0.39211459768375456</v>
      </c>
      <c r="AH318" s="11">
        <f>-'OddsRatio_working_3-way'!U318/(3*'OddsRatio_working_3-way'!X318^(1/3))*COS(('OddsRatio_working_3-way'!Y318+4*PI())/3)</f>
        <v>-0.13049371925974021</v>
      </c>
      <c r="AI318" s="11">
        <f>'OddsRatio_working_3-way'!U318/(3*'OddsRatio_working_3-way'!X318^(1/3))*SIN(('OddsRatio_working_3-way'!Y318)/3)</f>
        <v>-0.15104688458373119</v>
      </c>
      <c r="AJ318" s="11">
        <f>'OddsRatio_working_3-way'!U318/(3*'OddsRatio_working_3-way'!X318^(1/3))*SIN(('OddsRatio_working_3-way'!Y318+2*PI())/3)</f>
        <v>-0.37706863641023025</v>
      </c>
      <c r="AK318" s="11">
        <f>'OddsRatio_working_3-way'!U318/(3*'OddsRatio_working_3-way'!X318^(1/3))*SIN(('OddsRatio_working_3-way'!Y318+4*PI())/3)</f>
        <v>0.52811552099396131</v>
      </c>
      <c r="AL318" s="11">
        <f>'OddsRatio_working_3-way'!Z318+'OddsRatio_working_3-way'!AF318</f>
        <v>1.0452166338869893</v>
      </c>
      <c r="AM318" s="11">
        <f>'OddsRatio_working_3-way'!AA318+'OddsRatio_working_3-way'!AG318</f>
        <v>-0.78422919536750912</v>
      </c>
      <c r="AN318" s="11">
        <f>'OddsRatio_working_3-way'!AB318+'OddsRatio_working_3-way'!AH318</f>
        <v>-0.26098743851948042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1.0452166338869893</v>
      </c>
      <c r="AS318" s="11">
        <f>IF(('OddsRatio_working_3-way'!X318=0),IF(Q318&gt;0,-Q318^(1/3),(-Q318)^(1/3)),'OddsRatio_working_3-way'!AM318-'OddsRatio_working_3-way'!R318/3)</f>
        <v>-0.78422919536750912</v>
      </c>
      <c r="AT318" s="11">
        <f>IF(('OddsRatio_working_3-way'!X318=0),IF(Q318&gt;0,-Q318^(1/3),(-Q318)^(1/3)),'OddsRatio_working_3-way'!AN318-'OddsRatio_working_3-way'!R318/3)</f>
        <v>-0.26098743851948042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3.34</v>
      </c>
      <c r="C319" s="4">
        <f>IF('True_Odds_Calculator_3-way'!C320="","",'True_Odds_Calculator_3-way'!C320)</f>
        <v>2.79</v>
      </c>
      <c r="D319" s="9">
        <f t="shared" si="65"/>
        <v>0.3562315346807316</v>
      </c>
      <c r="E319" s="9">
        <f t="shared" si="66"/>
        <v>0.2927027599048424</v>
      </c>
      <c r="F319" s="9">
        <f t="shared" si="67"/>
        <v>0.35106570541442594</v>
      </c>
      <c r="G319" s="9">
        <f t="shared" si="68"/>
        <v>1.0326645977533979</v>
      </c>
      <c r="H319" s="9">
        <f t="shared" si="69"/>
        <v>2.8071630460684465</v>
      </c>
      <c r="I319" s="9">
        <f t="shared" si="70"/>
        <v>3.4164351587429507</v>
      </c>
      <c r="J319" s="9">
        <f t="shared" si="71"/>
        <v>2.8484696299785828</v>
      </c>
      <c r="K319" s="11">
        <f t="shared" si="72"/>
        <v>0.36363636363636365</v>
      </c>
      <c r="L319" s="11">
        <f t="shared" si="73"/>
        <v>0.29940119760479045</v>
      </c>
      <c r="M319" s="11">
        <f t="shared" si="74"/>
        <v>0.35842293906810035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-0.28603789488471743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0.22945311722595868</v>
      </c>
      <c r="Q319" s="11">
        <f>2*'OddsRatio_working_3-way'!K319*'OddsRatio_working_3-way'!L319*'OddsRatio_working_3-way'!M319</f>
        <v>7.8045277968013152E-2</v>
      </c>
      <c r="R319" s="11">
        <f t="shared" si="75"/>
        <v>0</v>
      </c>
      <c r="S319" s="11">
        <f t="shared" si="76"/>
        <v>-0.80217733849018769</v>
      </c>
      <c r="T319" s="11">
        <f t="shared" si="77"/>
        <v>-0.27284943486060803</v>
      </c>
      <c r="U319" s="11">
        <f>'OddsRatio_working_3-way'!S319-'OddsRatio_working_3-way'!R319^2/3</f>
        <v>-0.80217733849018769</v>
      </c>
      <c r="V319" s="11">
        <f>'OddsRatio_working_3-way'!S319*'OddsRatio_working_3-way'!R319/3-2*'OddsRatio_working_3-way'!R319^3/27-'OddsRatio_working_3-way'!T319</f>
        <v>0.27284943486060803</v>
      </c>
      <c r="W319" s="11">
        <f>'OddsRatio_working_3-way'!V319^2+4*'OddsRatio_working_3-way'!U319^3/27</f>
        <v>-2.026056733351253E-3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0.13826864326113897</v>
      </c>
      <c r="Y319" s="11">
        <f>IF('OddsRatio_working_3-way'!W319&gt;=0,IF('OddsRatio_working_3-way'!V319+SQRT('OddsRatio_working_3-way'!W319)&gt;0,0,PI()),ACOS('OddsRatio_working_3-way'!V319/(2*'OddsRatio_working_3-way'!X319)))</f>
        <v>0.16349658845609505</v>
      </c>
      <c r="Z319" s="11">
        <f>'OddsRatio_working_3-way'!X319^(1/3)*COS('OddsRatio_working_3-way'!Y319/3)</f>
        <v>0.51633229887669907</v>
      </c>
      <c r="AA319" s="11">
        <f>'OddsRatio_working_3-way'!X319^(1/3)*COS(('OddsRatio_working_3-way'!Y319+2*PI())/3)</f>
        <v>-0.28255984688409008</v>
      </c>
      <c r="AB319" s="11">
        <f>'OddsRatio_working_3-way'!X319^(1/3)*COS(('OddsRatio_working_3-way'!Y319+4*PI())/3)</f>
        <v>-0.23377245199260882</v>
      </c>
      <c r="AC319" s="11">
        <f>'OddsRatio_working_3-way'!X319^(1/3)*SIN('OddsRatio_working_3-way'!Y319/3)</f>
        <v>2.816741557365731E-2</v>
      </c>
      <c r="AD319" s="11">
        <f>'OddsRatio_working_3-way'!X319^(1/3)*SIN(('OddsRatio_working_3-way'!Y319+2*PI())/3)</f>
        <v>0.43307317983481214</v>
      </c>
      <c r="AE319" s="11">
        <f>'OddsRatio_working_3-way'!X319^(1/3)*SIN(('OddsRatio_working_3-way'!Y319+4*PI())/3)</f>
        <v>-0.46124059540846934</v>
      </c>
      <c r="AF319" s="11">
        <f>-'OddsRatio_working_3-way'!U319/(3*'OddsRatio_working_3-way'!X319^(1/3))*COS(('OddsRatio_working_3-way'!Y319)/3)</f>
        <v>0.51633229887669896</v>
      </c>
      <c r="AG319" s="11">
        <f>-'OddsRatio_working_3-way'!U319/(3*'OddsRatio_working_3-way'!X319^(1/3))*COS(('OddsRatio_working_3-way'!Y319+2*PI())/3)</f>
        <v>-0.28255984688409003</v>
      </c>
      <c r="AH319" s="11">
        <f>-'OddsRatio_working_3-way'!U319/(3*'OddsRatio_working_3-way'!X319^(1/3))*COS(('OddsRatio_working_3-way'!Y319+4*PI())/3)</f>
        <v>-0.23377245199260877</v>
      </c>
      <c r="AI319" s="11">
        <f>'OddsRatio_working_3-way'!U319/(3*'OddsRatio_working_3-way'!X319^(1/3))*SIN(('OddsRatio_working_3-way'!Y319)/3)</f>
        <v>-2.8167415573657307E-2</v>
      </c>
      <c r="AJ319" s="11">
        <f>'OddsRatio_working_3-way'!U319/(3*'OddsRatio_working_3-way'!X319^(1/3))*SIN(('OddsRatio_working_3-way'!Y319+2*PI())/3)</f>
        <v>-0.43307317983481203</v>
      </c>
      <c r="AK319" s="11">
        <f>'OddsRatio_working_3-way'!U319/(3*'OddsRatio_working_3-way'!X319^(1/3))*SIN(('OddsRatio_working_3-way'!Y319+4*PI())/3)</f>
        <v>0.46124059540846929</v>
      </c>
      <c r="AL319" s="11">
        <f>'OddsRatio_working_3-way'!Z319+'OddsRatio_working_3-way'!AF319</f>
        <v>1.0326645977533979</v>
      </c>
      <c r="AM319" s="11">
        <f>'OddsRatio_working_3-way'!AA319+'OddsRatio_working_3-way'!AG319</f>
        <v>-0.56511969376818016</v>
      </c>
      <c r="AN319" s="11">
        <f>'OddsRatio_working_3-way'!AB319+'OddsRatio_working_3-way'!AH319</f>
        <v>-0.46754490398521759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1.0326645977533979</v>
      </c>
      <c r="AS319" s="11">
        <f>IF(('OddsRatio_working_3-way'!X319=0),IF(Q319&gt;0,-Q319^(1/3),(-Q319)^(1/3)),'OddsRatio_working_3-way'!AM319-'OddsRatio_working_3-way'!R319/3)</f>
        <v>-0.56511969376818016</v>
      </c>
      <c r="AT319" s="11">
        <f>IF(('OddsRatio_working_3-way'!X319=0),IF(Q319&gt;0,-Q319^(1/3),(-Q319)^(1/3)),'OddsRatio_working_3-way'!AN319-'OddsRatio_working_3-way'!R319/3)</f>
        <v>-0.46754490398521759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2.92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2.74</v>
      </c>
      <c r="D320" s="9">
        <f t="shared" si="65"/>
        <v>0.33513442815828665</v>
      </c>
      <c r="E320" s="9">
        <f t="shared" si="66"/>
        <v>0.30745322182627294</v>
      </c>
      <c r="F320" s="9">
        <f t="shared" si="67"/>
        <v>0.35741235001544042</v>
      </c>
      <c r="G320" s="9">
        <f t="shared" si="68"/>
        <v>1.0332694074550273</v>
      </c>
      <c r="H320" s="9">
        <f t="shared" si="69"/>
        <v>2.9838772623136531</v>
      </c>
      <c r="I320" s="9">
        <f t="shared" si="70"/>
        <v>3.2525273082519592</v>
      </c>
      <c r="J320" s="9">
        <f t="shared" si="71"/>
        <v>2.7978887689717475</v>
      </c>
      <c r="K320" s="11">
        <f t="shared" si="72"/>
        <v>0.34246575342465752</v>
      </c>
      <c r="L320" s="11">
        <f t="shared" si="73"/>
        <v>0.31446540880503143</v>
      </c>
      <c r="M320" s="11">
        <f t="shared" si="74"/>
        <v>0.36496350364963503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-0.28625062022099679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0.22953679474819816</v>
      </c>
      <c r="Q320" s="11">
        <f>2*'OddsRatio_working_3-way'!K320*'OddsRatio_working_3-way'!L320*'OddsRatio_working_3-way'!M320</f>
        <v>7.8608491352122639E-2</v>
      </c>
      <c r="R320" s="11">
        <f t="shared" si="75"/>
        <v>0</v>
      </c>
      <c r="S320" s="11">
        <f t="shared" si="76"/>
        <v>-0.80187352806777046</v>
      </c>
      <c r="T320" s="11">
        <f t="shared" si="77"/>
        <v>-0.2746142219410172</v>
      </c>
      <c r="U320" s="11">
        <f>'OddsRatio_working_3-way'!S320-'OddsRatio_working_3-way'!R320^2/3</f>
        <v>-0.80187352806777046</v>
      </c>
      <c r="V320" s="11">
        <f>'OddsRatio_working_3-way'!S320*'OddsRatio_working_3-way'!R320/3-2*'OddsRatio_working_3-way'!R320^3/27-'OddsRatio_working_3-way'!T320</f>
        <v>0.2746142219410172</v>
      </c>
      <c r="W320" s="11">
        <f>'OddsRatio_working_3-way'!V320^2+4*'OddsRatio_working_3-way'!U320^3/27</f>
        <v>-9.7304462242808754E-4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0.1381901005089532</v>
      </c>
      <c r="Y320" s="11">
        <f>IF('OddsRatio_working_3-way'!W320&gt;=0,IF('OddsRatio_working_3-way'!V320+SQRT('OddsRatio_working_3-way'!W320)&gt;0,0,PI()),ACOS('OddsRatio_working_3-way'!V320/(2*'OddsRatio_working_3-way'!X320)))</f>
        <v>0.11310604898463916</v>
      </c>
      <c r="Z320" s="11">
        <f>'OddsRatio_working_3-way'!X320^(1/3)*COS('OddsRatio_working_3-way'!Y320/3)</f>
        <v>0.51663470372751363</v>
      </c>
      <c r="AA320" s="11">
        <f>'OddsRatio_working_3-way'!X320^(1/3)*COS(('OddsRatio_working_3-way'!Y320+2*PI())/3)</f>
        <v>-0.27519393905520984</v>
      </c>
      <c r="AB320" s="11">
        <f>'OddsRatio_working_3-way'!X320^(1/3)*COS(('OddsRatio_working_3-way'!Y320+4*PI())/3)</f>
        <v>-0.24144076467230394</v>
      </c>
      <c r="AC320" s="11">
        <f>'OddsRatio_working_3-way'!X320^(1/3)*SIN('OddsRatio_working_3-way'!Y320/3)</f>
        <v>1.948740431597536E-2</v>
      </c>
      <c r="AD320" s="11">
        <f>'OddsRatio_working_3-way'!X320^(1/3)*SIN(('OddsRatio_working_3-way'!Y320+2*PI())/3)</f>
        <v>0.43767507574668629</v>
      </c>
      <c r="AE320" s="11">
        <f>'OddsRatio_working_3-way'!X320^(1/3)*SIN(('OddsRatio_working_3-way'!Y320+4*PI())/3)</f>
        <v>-0.45716248006266136</v>
      </c>
      <c r="AF320" s="11">
        <f>-'OddsRatio_working_3-way'!U320/(3*'OddsRatio_working_3-way'!X320^(1/3))*COS(('OddsRatio_working_3-way'!Y320)/3)</f>
        <v>0.51663470372751374</v>
      </c>
      <c r="AG320" s="11">
        <f>-'OddsRatio_working_3-way'!U320/(3*'OddsRatio_working_3-way'!X320^(1/3))*COS(('OddsRatio_working_3-way'!Y320+2*PI())/3)</f>
        <v>-0.27519393905520989</v>
      </c>
      <c r="AH320" s="11">
        <f>-'OddsRatio_working_3-way'!U320/(3*'OddsRatio_working_3-way'!X320^(1/3))*COS(('OddsRatio_working_3-way'!Y320+4*PI())/3)</f>
        <v>-0.24144076467230396</v>
      </c>
      <c r="AI320" s="11">
        <f>'OddsRatio_working_3-way'!U320/(3*'OddsRatio_working_3-way'!X320^(1/3))*SIN(('OddsRatio_working_3-way'!Y320)/3)</f>
        <v>-1.9487404315975364E-2</v>
      </c>
      <c r="AJ320" s="11">
        <f>'OddsRatio_working_3-way'!U320/(3*'OddsRatio_working_3-way'!X320^(1/3))*SIN(('OddsRatio_working_3-way'!Y320+2*PI())/3)</f>
        <v>-0.4376750757466864</v>
      </c>
      <c r="AK320" s="11">
        <f>'OddsRatio_working_3-way'!U320/(3*'OddsRatio_working_3-way'!X320^(1/3))*SIN(('OddsRatio_working_3-way'!Y320+4*PI())/3)</f>
        <v>0.45716248006266147</v>
      </c>
      <c r="AL320" s="11">
        <f>'OddsRatio_working_3-way'!Z320+'OddsRatio_working_3-way'!AF320</f>
        <v>1.0332694074550273</v>
      </c>
      <c r="AM320" s="11">
        <f>'OddsRatio_working_3-way'!AA320+'OddsRatio_working_3-way'!AG320</f>
        <v>-0.55038787811041967</v>
      </c>
      <c r="AN320" s="11">
        <f>'OddsRatio_working_3-way'!AB320+'OddsRatio_working_3-way'!AH320</f>
        <v>-0.48288152934460793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1.0332694074550273</v>
      </c>
      <c r="AS320" s="11">
        <f>IF(('OddsRatio_working_3-way'!X320=0),IF(Q320&gt;0,-Q320^(1/3),(-Q320)^(1/3)),'OddsRatio_working_3-way'!AM320-'OddsRatio_working_3-way'!R320/3)</f>
        <v>-0.55038787811041967</v>
      </c>
      <c r="AT320" s="11">
        <f>IF(('OddsRatio_working_3-way'!X320=0),IF(Q320&gt;0,-Q320^(1/3),(-Q320)^(1/3)),'OddsRatio_working_3-way'!AN320-'OddsRatio_working_3-way'!R320/3)</f>
        <v>-0.48288152934460793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2.4700000000000002</v>
      </c>
      <c r="B321" s="4">
        <f>IF('True_Odds_Calculator_3-way'!B322="","",'True_Odds_Calculator_3-way'!B322)</f>
        <v>3.51</v>
      </c>
      <c r="C321" s="4">
        <f>IF('True_Odds_Calculator_3-way'!C322="","",'True_Odds_Calculator_3-way'!C322)</f>
        <v>3.01</v>
      </c>
      <c r="D321" s="9">
        <f t="shared" si="65"/>
        <v>0.39689505227062105</v>
      </c>
      <c r="E321" s="9">
        <f t="shared" si="66"/>
        <v>0.27819360037559049</v>
      </c>
      <c r="F321" s="9">
        <f t="shared" si="67"/>
        <v>0.32491134735378852</v>
      </c>
      <c r="G321" s="9">
        <f t="shared" si="68"/>
        <v>1.0337127467290561</v>
      </c>
      <c r="H321" s="9">
        <f t="shared" si="69"/>
        <v>2.5195577376917124</v>
      </c>
      <c r="I321" s="9">
        <f t="shared" si="70"/>
        <v>3.5946189942899309</v>
      </c>
      <c r="J321" s="9">
        <f t="shared" si="71"/>
        <v>3.0777626209254025</v>
      </c>
      <c r="K321" s="11">
        <f t="shared" si="72"/>
        <v>0.40485829959514169</v>
      </c>
      <c r="L321" s="11">
        <f t="shared" si="73"/>
        <v>0.28490028490028491</v>
      </c>
      <c r="M321" s="11">
        <f t="shared" si="74"/>
        <v>0.33222591362126247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-0.28419507555182166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0.22953887938352679</v>
      </c>
      <c r="Q321" s="11">
        <f>2*'OddsRatio_working_3-way'!K321*'OddsRatio_working_3-way'!L321*'OddsRatio_working_3-way'!M321</f>
        <v>7.6640694284983907E-2</v>
      </c>
      <c r="R321" s="11">
        <f t="shared" si="75"/>
        <v>0</v>
      </c>
      <c r="S321" s="11">
        <f t="shared" si="76"/>
        <v>-0.80768070642262568</v>
      </c>
      <c r="T321" s="11">
        <f t="shared" si="77"/>
        <v>-0.26967636274545098</v>
      </c>
      <c r="U321" s="11">
        <f>'OddsRatio_working_3-way'!S321-'OddsRatio_working_3-way'!R321^2/3</f>
        <v>-0.80768070642262568</v>
      </c>
      <c r="V321" s="11">
        <f>'OddsRatio_working_3-way'!S321*'OddsRatio_working_3-way'!R321/3-2*'OddsRatio_working_3-way'!R321^3/27-'OddsRatio_working_3-way'!T321</f>
        <v>0.26967636274545098</v>
      </c>
      <c r="W321" s="11">
        <f>'OddsRatio_working_3-way'!V321^2+4*'OddsRatio_working_3-way'!U321^3/27</f>
        <v>-5.3322880051314275E-3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0.13969397681069456</v>
      </c>
      <c r="Y321" s="11">
        <f>IF('OddsRatio_working_3-way'!W321&gt;=0,IF('OddsRatio_working_3-way'!V321+SQRT('OddsRatio_working_3-way'!W321)&gt;0,0,PI()),ACOS('OddsRatio_working_3-way'!V321/(2*'OddsRatio_working_3-way'!X321)))</f>
        <v>0.26443714411636599</v>
      </c>
      <c r="Z321" s="11">
        <f>'OddsRatio_working_3-way'!X321^(1/3)*COS('OddsRatio_working_3-way'!Y321/3)</f>
        <v>0.51685637336452805</v>
      </c>
      <c r="AA321" s="11">
        <f>'OddsRatio_working_3-way'!X321^(1/3)*COS(('OddsRatio_working_3-way'!Y321+2*PI())/3)</f>
        <v>-0.29798565866932453</v>
      </c>
      <c r="AB321" s="11">
        <f>'OddsRatio_working_3-way'!X321^(1/3)*COS(('OddsRatio_working_3-way'!Y321+4*PI())/3)</f>
        <v>-0.21887071469520367</v>
      </c>
      <c r="AC321" s="11">
        <f>'OddsRatio_working_3-way'!X321^(1/3)*SIN('OddsRatio_working_3-way'!Y321/3)</f>
        <v>4.5677034200380863E-2</v>
      </c>
      <c r="AD321" s="11">
        <f>'OddsRatio_working_3-way'!X321^(1/3)*SIN(('OddsRatio_working_3-way'!Y321+2*PI())/3)</f>
        <v>0.42477223234138556</v>
      </c>
      <c r="AE321" s="11">
        <f>'OddsRatio_working_3-way'!X321^(1/3)*SIN(('OddsRatio_working_3-way'!Y321+4*PI())/3)</f>
        <v>-0.47044926654176639</v>
      </c>
      <c r="AF321" s="11">
        <f>-'OddsRatio_working_3-way'!U321/(3*'OddsRatio_working_3-way'!X321^(1/3))*COS(('OddsRatio_working_3-way'!Y321)/3)</f>
        <v>0.51685637336452805</v>
      </c>
      <c r="AG321" s="11">
        <f>-'OddsRatio_working_3-way'!U321/(3*'OddsRatio_working_3-way'!X321^(1/3))*COS(('OddsRatio_working_3-way'!Y321+2*PI())/3)</f>
        <v>-0.29798565866932453</v>
      </c>
      <c r="AH321" s="11">
        <f>-'OddsRatio_working_3-way'!U321/(3*'OddsRatio_working_3-way'!X321^(1/3))*COS(('OddsRatio_working_3-way'!Y321+4*PI())/3)</f>
        <v>-0.21887071469520367</v>
      </c>
      <c r="AI321" s="11">
        <f>'OddsRatio_working_3-way'!U321/(3*'OddsRatio_working_3-way'!X321^(1/3))*SIN(('OddsRatio_working_3-way'!Y321)/3)</f>
        <v>-4.5677034200380863E-2</v>
      </c>
      <c r="AJ321" s="11">
        <f>'OddsRatio_working_3-way'!U321/(3*'OddsRatio_working_3-way'!X321^(1/3))*SIN(('OddsRatio_working_3-way'!Y321+2*PI())/3)</f>
        <v>-0.42477223234138556</v>
      </c>
      <c r="AK321" s="11">
        <f>'OddsRatio_working_3-way'!U321/(3*'OddsRatio_working_3-way'!X321^(1/3))*SIN(('OddsRatio_working_3-way'!Y321+4*PI())/3)</f>
        <v>0.47044926654176639</v>
      </c>
      <c r="AL321" s="11">
        <f>'OddsRatio_working_3-way'!Z321+'OddsRatio_working_3-way'!AF321</f>
        <v>1.0337127467290561</v>
      </c>
      <c r="AM321" s="11">
        <f>'OddsRatio_working_3-way'!AA321+'OddsRatio_working_3-way'!AG321</f>
        <v>-0.59597131733864905</v>
      </c>
      <c r="AN321" s="11">
        <f>'OddsRatio_working_3-way'!AB321+'OddsRatio_working_3-way'!AH321</f>
        <v>-0.43774142939040733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1.0337127467290561</v>
      </c>
      <c r="AS321" s="11">
        <f>IF(('OddsRatio_working_3-way'!X321=0),IF(Q321&gt;0,-Q321^(1/3),(-Q321)^(1/3)),'OddsRatio_working_3-way'!AM321-'OddsRatio_working_3-way'!R321/3)</f>
        <v>-0.59597131733864905</v>
      </c>
      <c r="AT321" s="11">
        <f>IF(('OddsRatio_working_3-way'!X321=0),IF(Q321&gt;0,-Q321^(1/3),(-Q321)^(1/3)),'OddsRatio_working_3-way'!AN321-'OddsRatio_working_3-way'!R321/3)</f>
        <v>-0.43774142939040733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2.54</v>
      </c>
      <c r="B322" s="4">
        <f>IF('True_Odds_Calculator_3-way'!B323="","",'True_Odds_Calculator_3-way'!B323)</f>
        <v>3.43</v>
      </c>
      <c r="C322" s="4">
        <f>IF('True_Odds_Calculator_3-way'!C323="","",'True_Odds_Calculator_3-way'!C323)</f>
        <v>2.97</v>
      </c>
      <c r="D322" s="9">
        <f t="shared" si="65"/>
        <v>0.38585236406625739</v>
      </c>
      <c r="E322" s="9">
        <f t="shared" si="66"/>
        <v>0.2847767137382744</v>
      </c>
      <c r="F322" s="9">
        <f t="shared" si="67"/>
        <v>0.32937092219546821</v>
      </c>
      <c r="G322" s="9">
        <f t="shared" si="68"/>
        <v>1.0335485883462454</v>
      </c>
      <c r="H322" s="9">
        <f t="shared" si="69"/>
        <v>2.5916648260532185</v>
      </c>
      <c r="I322" s="9">
        <f t="shared" si="70"/>
        <v>3.5115230696813766</v>
      </c>
      <c r="J322" s="9">
        <f t="shared" si="71"/>
        <v>3.0360907190421043</v>
      </c>
      <c r="K322" s="11">
        <f t="shared" si="72"/>
        <v>0.39370078740157477</v>
      </c>
      <c r="L322" s="11">
        <f t="shared" si="73"/>
        <v>0.29154518950437314</v>
      </c>
      <c r="M322" s="11">
        <f t="shared" si="74"/>
        <v>0.33670033670033667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-0.28491081471958868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0.2295631413420261</v>
      </c>
      <c r="Q322" s="11">
        <f>2*'OddsRatio_working_3-way'!K322*'OddsRatio_working_3-way'!L322*'OddsRatio_working_3-way'!M322</f>
        <v>7.7293986983847152E-2</v>
      </c>
      <c r="R322" s="11">
        <f t="shared" si="75"/>
        <v>0</v>
      </c>
      <c r="S322" s="11">
        <f t="shared" si="76"/>
        <v>-0.80573684634598319</v>
      </c>
      <c r="T322" s="11">
        <f t="shared" si="77"/>
        <v>-0.27129186745655992</v>
      </c>
      <c r="U322" s="11">
        <f>'OddsRatio_working_3-way'!S322-'OddsRatio_working_3-way'!R322^2/3</f>
        <v>-0.80573684634598319</v>
      </c>
      <c r="V322" s="11">
        <f>'OddsRatio_working_3-way'!S322*'OddsRatio_working_3-way'!R322/3-2*'OddsRatio_working_3-way'!R322^3/27-'OddsRatio_working_3-way'!T322</f>
        <v>0.27129186745655992</v>
      </c>
      <c r="W322" s="11">
        <f>'OddsRatio_working_3-way'!V322^2+4*'OddsRatio_working_3-way'!U322^3/27</f>
        <v>-3.8961183802820737E-3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0.1391899742513355</v>
      </c>
      <c r="Y322" s="11">
        <f>IF('OddsRatio_working_3-way'!W322&gt;=0,IF('OddsRatio_working_3-way'!V322+SQRT('OddsRatio_working_3-way'!W322)&gt;0,0,PI()),ACOS('OddsRatio_working_3-way'!V322/(2*'OddsRatio_working_3-way'!X322)))</f>
        <v>0.22614458277220839</v>
      </c>
      <c r="Z322" s="11">
        <f>'OddsRatio_working_3-way'!X322^(1/3)*COS('OddsRatio_working_3-way'!Y322/3)</f>
        <v>0.51677429417312271</v>
      </c>
      <c r="AA322" s="11">
        <f>'OddsRatio_working_3-way'!X322^(1/3)*COS(('OddsRatio_working_3-way'!Y322+2*PI())/3)</f>
        <v>-0.29218741702481638</v>
      </c>
      <c r="AB322" s="11">
        <f>'OddsRatio_working_3-way'!X322^(1/3)*COS(('OddsRatio_working_3-way'!Y322+4*PI())/3)</f>
        <v>-0.22458687714830644</v>
      </c>
      <c r="AC322" s="11">
        <f>'OddsRatio_working_3-way'!X322^(1/3)*SIN('OddsRatio_working_3-way'!Y322/3)</f>
        <v>3.9029189895067019E-2</v>
      </c>
      <c r="AD322" s="11">
        <f>'OddsRatio_working_3-way'!X322^(1/3)*SIN(('OddsRatio_working_3-way'!Y322+2*PI())/3)</f>
        <v>0.42802507182916333</v>
      </c>
      <c r="AE322" s="11">
        <f>'OddsRatio_working_3-way'!X322^(1/3)*SIN(('OddsRatio_working_3-way'!Y322+4*PI())/3)</f>
        <v>-0.46705426172423042</v>
      </c>
      <c r="AF322" s="11">
        <f>-'OddsRatio_working_3-way'!U322/(3*'OddsRatio_working_3-way'!X322^(1/3))*COS(('OddsRatio_working_3-way'!Y322)/3)</f>
        <v>0.51677429417312271</v>
      </c>
      <c r="AG322" s="11">
        <f>-'OddsRatio_working_3-way'!U322/(3*'OddsRatio_working_3-way'!X322^(1/3))*COS(('OddsRatio_working_3-way'!Y322+2*PI())/3)</f>
        <v>-0.29218741702481638</v>
      </c>
      <c r="AH322" s="11">
        <f>-'OddsRatio_working_3-way'!U322/(3*'OddsRatio_working_3-way'!X322^(1/3))*COS(('OddsRatio_working_3-way'!Y322+4*PI())/3)</f>
        <v>-0.22458687714830644</v>
      </c>
      <c r="AI322" s="11">
        <f>'OddsRatio_working_3-way'!U322/(3*'OddsRatio_working_3-way'!X322^(1/3))*SIN(('OddsRatio_working_3-way'!Y322)/3)</f>
        <v>-3.9029189895067019E-2</v>
      </c>
      <c r="AJ322" s="11">
        <f>'OddsRatio_working_3-way'!U322/(3*'OddsRatio_working_3-way'!X322^(1/3))*SIN(('OddsRatio_working_3-way'!Y322+2*PI())/3)</f>
        <v>-0.42802507182916333</v>
      </c>
      <c r="AK322" s="11">
        <f>'OddsRatio_working_3-way'!U322/(3*'OddsRatio_working_3-way'!X322^(1/3))*SIN(('OddsRatio_working_3-way'!Y322+4*PI())/3)</f>
        <v>0.46705426172423042</v>
      </c>
      <c r="AL322" s="11">
        <f>'OddsRatio_working_3-way'!Z322+'OddsRatio_working_3-way'!AF322</f>
        <v>1.0335485883462454</v>
      </c>
      <c r="AM322" s="11">
        <f>'OddsRatio_working_3-way'!AA322+'OddsRatio_working_3-way'!AG322</f>
        <v>-0.58437483404963275</v>
      </c>
      <c r="AN322" s="11">
        <f>'OddsRatio_working_3-way'!AB322+'OddsRatio_working_3-way'!AH322</f>
        <v>-0.44917375429661288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1.0335485883462454</v>
      </c>
      <c r="AS322" s="11">
        <f>IF(('OddsRatio_working_3-way'!X322=0),IF(Q322&gt;0,-Q322^(1/3),(-Q322)^(1/3)),'OddsRatio_working_3-way'!AM322-'OddsRatio_working_3-way'!R322/3)</f>
        <v>-0.58437483404963275</v>
      </c>
      <c r="AT322" s="11">
        <f>IF(('OddsRatio_working_3-way'!X322=0),IF(Q322&gt;0,-Q322^(1/3),(-Q322)^(1/3)),'OddsRatio_working_3-way'!AN322-'OddsRatio_working_3-way'!R322/3)</f>
        <v>-0.44917375429661288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3.79</v>
      </c>
      <c r="B323" s="4">
        <f>IF('True_Odds_Calculator_3-way'!B324="","",'True_Odds_Calculator_3-way'!B324)</f>
        <v>3.2</v>
      </c>
      <c r="C323" s="4">
        <f>IF('True_Odds_Calculator_3-way'!C324="","",'True_Odds_Calculator_3-way'!C324)</f>
        <v>2.2400000000000002</v>
      </c>
      <c r="D323" s="9">
        <f t="shared" si="65"/>
        <v>0.25712905409622244</v>
      </c>
      <c r="E323" s="9">
        <f t="shared" si="66"/>
        <v>0.30505089396235008</v>
      </c>
      <c r="F323" s="9">
        <f t="shared" si="67"/>
        <v>0.43782005194142759</v>
      </c>
      <c r="G323" s="9">
        <f t="shared" si="68"/>
        <v>1.0355188709226599</v>
      </c>
      <c r="H323" s="9">
        <f t="shared" si="69"/>
        <v>3.8890976498742202</v>
      </c>
      <c r="I323" s="9">
        <f t="shared" si="70"/>
        <v>3.2781415160298524</v>
      </c>
      <c r="J323" s="9">
        <f t="shared" si="71"/>
        <v>2.2840433999440983</v>
      </c>
      <c r="K323" s="11">
        <f t="shared" si="72"/>
        <v>0.26385224274406333</v>
      </c>
      <c r="L323" s="11">
        <f t="shared" si="73"/>
        <v>0.3125</v>
      </c>
      <c r="M323" s="11">
        <f t="shared" si="74"/>
        <v>0.4464285714285714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-0.28016337636637778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0.22932470316622688</v>
      </c>
      <c r="Q323" s="11">
        <f>2*'OddsRatio_working_3-way'!K323*'OddsRatio_working_3-way'!L323*'OddsRatio_working_3-way'!M323</f>
        <v>7.3619487372785522E-2</v>
      </c>
      <c r="R323" s="11">
        <f t="shared" si="75"/>
        <v>0</v>
      </c>
      <c r="S323" s="11">
        <f t="shared" si="76"/>
        <v>-0.81853919002722297</v>
      </c>
      <c r="T323" s="11">
        <f t="shared" si="77"/>
        <v>-0.26277341573907642</v>
      </c>
      <c r="U323" s="11">
        <f>'OddsRatio_working_3-way'!S323-'OddsRatio_working_3-way'!R323^2/3</f>
        <v>-0.81853919002722297</v>
      </c>
      <c r="V323" s="11">
        <f>'OddsRatio_working_3-way'!S323*'OddsRatio_working_3-way'!R323/3-2*'OddsRatio_working_3-way'!R323^3/27-'OddsRatio_working_3-way'!T323</f>
        <v>0.26277341573907642</v>
      </c>
      <c r="W323" s="11">
        <f>'OddsRatio_working_3-way'!V323^2+4*'OddsRatio_working_3-way'!U323^3/27</f>
        <v>-1.2198502434360145E-2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0.14252049892343702</v>
      </c>
      <c r="Y323" s="11">
        <f>IF('OddsRatio_working_3-way'!W323&gt;=0,IF('OddsRatio_working_3-way'!V323+SQRT('OddsRatio_working_3-way'!W323)&gt;0,0,PI()),ACOS('OddsRatio_working_3-way'!V323/(2*'OddsRatio_working_3-way'!X323)))</f>
        <v>0.39789321309893522</v>
      </c>
      <c r="Z323" s="11">
        <f>'OddsRatio_working_3-way'!X323^(1/3)*COS('OddsRatio_working_3-way'!Y323/3)</f>
        <v>0.51775943546132996</v>
      </c>
      <c r="AA323" s="11">
        <f>'OddsRatio_working_3-way'!X323^(1/3)*COS(('OddsRatio_working_3-way'!Y323+2*PI())/3)</f>
        <v>-0.31870172663942209</v>
      </c>
      <c r="AB323" s="11">
        <f>'OddsRatio_working_3-way'!X323^(1/3)*COS(('OddsRatio_working_3-way'!Y323+4*PI())/3)</f>
        <v>-0.19905770882190799</v>
      </c>
      <c r="AC323" s="11">
        <f>'OddsRatio_working_3-way'!X323^(1/3)*SIN('OddsRatio_working_3-way'!Y323/3)</f>
        <v>6.9076505893870266E-2</v>
      </c>
      <c r="AD323" s="11">
        <f>'OddsRatio_working_3-way'!X323^(1/3)*SIN(('OddsRatio_working_3-way'!Y323+2*PI())/3)</f>
        <v>0.41385457121166613</v>
      </c>
      <c r="AE323" s="11">
        <f>'OddsRatio_working_3-way'!X323^(1/3)*SIN(('OddsRatio_working_3-way'!Y323+4*PI())/3)</f>
        <v>-0.48293107710553629</v>
      </c>
      <c r="AF323" s="11">
        <f>-'OddsRatio_working_3-way'!U323/(3*'OddsRatio_working_3-way'!X323^(1/3))*COS(('OddsRatio_working_3-way'!Y323)/3)</f>
        <v>0.51775943546133008</v>
      </c>
      <c r="AG323" s="11">
        <f>-'OddsRatio_working_3-way'!U323/(3*'OddsRatio_working_3-way'!X323^(1/3))*COS(('OddsRatio_working_3-way'!Y323+2*PI())/3)</f>
        <v>-0.31870172663942214</v>
      </c>
      <c r="AH323" s="11">
        <f>-'OddsRatio_working_3-way'!U323/(3*'OddsRatio_working_3-way'!X323^(1/3))*COS(('OddsRatio_working_3-way'!Y323+4*PI())/3)</f>
        <v>-0.19905770882190801</v>
      </c>
      <c r="AI323" s="11">
        <f>'OddsRatio_working_3-way'!U323/(3*'OddsRatio_working_3-way'!X323^(1/3))*SIN(('OddsRatio_working_3-way'!Y323)/3)</f>
        <v>-6.907650589387028E-2</v>
      </c>
      <c r="AJ323" s="11">
        <f>'OddsRatio_working_3-way'!U323/(3*'OddsRatio_working_3-way'!X323^(1/3))*SIN(('OddsRatio_working_3-way'!Y323+2*PI())/3)</f>
        <v>-0.41385457121166619</v>
      </c>
      <c r="AK323" s="11">
        <f>'OddsRatio_working_3-way'!U323/(3*'OddsRatio_working_3-way'!X323^(1/3))*SIN(('OddsRatio_working_3-way'!Y323+4*PI())/3)</f>
        <v>0.4829310771055364</v>
      </c>
      <c r="AL323" s="11">
        <f>'OddsRatio_working_3-way'!Z323+'OddsRatio_working_3-way'!AF323</f>
        <v>1.0355188709226599</v>
      </c>
      <c r="AM323" s="11">
        <f>'OddsRatio_working_3-way'!AA323+'OddsRatio_working_3-way'!AG323</f>
        <v>-0.63740345327884418</v>
      </c>
      <c r="AN323" s="11">
        <f>'OddsRatio_working_3-way'!AB323+'OddsRatio_working_3-way'!AH323</f>
        <v>-0.39811541764381597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1.0355188709226599</v>
      </c>
      <c r="AS323" s="11">
        <f>IF(('OddsRatio_working_3-way'!X323=0),IF(Q323&gt;0,-Q323^(1/3),(-Q323)^(1/3)),'OddsRatio_working_3-way'!AM323-'OddsRatio_working_3-way'!R323/3)</f>
        <v>-0.63740345327884418</v>
      </c>
      <c r="AT323" s="11">
        <f>IF(('OddsRatio_working_3-way'!X323=0),IF(Q323&gt;0,-Q323^(1/3),(-Q323)^(1/3)),'OddsRatio_working_3-way'!AN323-'OddsRatio_working_3-way'!R323/3)</f>
        <v>-0.39811541764381597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3.32</v>
      </c>
      <c r="B324" s="4">
        <f>IF('True_Odds_Calculator_3-way'!B325="","",'True_Odds_Calculator_3-way'!B325)</f>
        <v>3.48</v>
      </c>
      <c r="C324" s="4">
        <f>IF('True_Odds_Calculator_3-way'!C325="","",'True_Odds_Calculator_3-way'!C325)</f>
        <v>2.2999999999999998</v>
      </c>
      <c r="D324" s="9">
        <f t="shared" ref="D324:D387" si="78">(K324/(AR324+K324-(AR324*K324)))</f>
        <v>0.2937835753600857</v>
      </c>
      <c r="E324" s="9">
        <f t="shared" ref="E324:E387" si="79">(L324/(AR324+L324-(AR324*L324)))</f>
        <v>0.28013949846318303</v>
      </c>
      <c r="F324" s="9">
        <f t="shared" ref="F324:F387" si="80">(M324/(AR324+M324-(AR324*M324)))</f>
        <v>0.42607692617673132</v>
      </c>
      <c r="G324" s="9">
        <f t="shared" ref="G324:G387" si="81">AR324</f>
        <v>1.0361492501315139</v>
      </c>
      <c r="H324" s="9">
        <f t="shared" ref="H324:H387" si="82">IF(A324="","",1/D324)</f>
        <v>3.403866260305112</v>
      </c>
      <c r="I324" s="9">
        <f t="shared" ref="I324:I387" si="83">IF(B324="","",1/E324)</f>
        <v>3.5696501403261549</v>
      </c>
      <c r="J324" s="9">
        <f t="shared" ref="J324:J387" si="84">IF(C324="","",1/F324)</f>
        <v>2.346994025170968</v>
      </c>
      <c r="K324" s="11">
        <f t="shared" ref="K324:K387" si="85">1/A324</f>
        <v>0.30120481927710846</v>
      </c>
      <c r="L324" s="11">
        <f t="shared" ref="L324:L387" si="86">1/B324</f>
        <v>0.28735632183908044</v>
      </c>
      <c r="M324" s="11">
        <f t="shared" ref="M324:M387" si="87">1/C324</f>
        <v>0.43478260869565222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-0.28147372097083989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0.22955389774992019</v>
      </c>
      <c r="Q324" s="11">
        <f>2*'OddsRatio_working_3-way'!K324*'OddsRatio_working_3-way'!L324*'OddsRatio_working_3-way'!M324</f>
        <v>7.5263573032760739E-2</v>
      </c>
      <c r="R324" s="11">
        <f t="shared" ref="R324:R387" si="88">O324/N324</f>
        <v>0</v>
      </c>
      <c r="S324" s="11">
        <f t="shared" ref="S324:S387" si="89">P324/N324</f>
        <v>-0.81554291092667053</v>
      </c>
      <c r="T324" s="11">
        <f t="shared" ref="T324:T387" si="90">Q324/N324</f>
        <v>-0.26739111833661339</v>
      </c>
      <c r="U324" s="11">
        <f>'OddsRatio_working_3-way'!S324-'OddsRatio_working_3-way'!R324^2/3</f>
        <v>-0.81554291092667053</v>
      </c>
      <c r="V324" s="11">
        <f>'OddsRatio_working_3-way'!S324*'OddsRatio_working_3-way'!R324/3-2*'OddsRatio_working_3-way'!R324^3/27-'OddsRatio_working_3-way'!T324</f>
        <v>0.26739111833661339</v>
      </c>
      <c r="W324" s="11">
        <f>'OddsRatio_working_3-way'!V324^2+4*'OddsRatio_working_3-way'!U324^3/27</f>
        <v>-8.8613884806415938E-3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0.14173866678322677</v>
      </c>
      <c r="Y324" s="11">
        <f>IF('OddsRatio_working_3-way'!W324&gt;=0,IF('OddsRatio_working_3-way'!V324+SQRT('OddsRatio_working_3-way'!W324)&gt;0,0,PI()),ACOS('OddsRatio_working_3-way'!V324/(2*'OddsRatio_working_3-way'!X324)))</f>
        <v>0.33849961537459916</v>
      </c>
      <c r="Z324" s="11">
        <f>'OddsRatio_working_3-way'!X324^(1/3)*COS('OddsRatio_working_3-way'!Y324/3)</f>
        <v>0.51807462506575708</v>
      </c>
      <c r="AA324" s="11">
        <f>'OddsRatio_working_3-way'!X324^(1/3)*COS(('OddsRatio_working_3-way'!Y324+2*PI())/3)</f>
        <v>-0.30987764965704717</v>
      </c>
      <c r="AB324" s="11">
        <f>'OddsRatio_working_3-way'!X324^(1/3)*COS(('OddsRatio_working_3-way'!Y324+4*PI())/3)</f>
        <v>-0.20819697540871002</v>
      </c>
      <c r="AC324" s="11">
        <f>'OddsRatio_working_3-way'!X324^(1/3)*SIN('OddsRatio_working_3-way'!Y324/3)</f>
        <v>5.870536464866017E-2</v>
      </c>
      <c r="AD324" s="11">
        <f>'OddsRatio_working_3-way'!X324^(1/3)*SIN(('OddsRatio_working_3-way'!Y324+2*PI())/3)</f>
        <v>0.41931310403871386</v>
      </c>
      <c r="AE324" s="11">
        <f>'OddsRatio_working_3-way'!X324^(1/3)*SIN(('OddsRatio_working_3-way'!Y324+4*PI())/3)</f>
        <v>-0.47801846868737397</v>
      </c>
      <c r="AF324" s="11">
        <f>-'OddsRatio_working_3-way'!U324/(3*'OddsRatio_working_3-way'!X324^(1/3))*COS(('OddsRatio_working_3-way'!Y324)/3)</f>
        <v>0.51807462506575686</v>
      </c>
      <c r="AG324" s="11">
        <f>-'OddsRatio_working_3-way'!U324/(3*'OddsRatio_working_3-way'!X324^(1/3))*COS(('OddsRatio_working_3-way'!Y324+2*PI())/3)</f>
        <v>-0.30987764965704701</v>
      </c>
      <c r="AH324" s="11">
        <f>-'OddsRatio_working_3-way'!U324/(3*'OddsRatio_working_3-way'!X324^(1/3))*COS(('OddsRatio_working_3-way'!Y324+4*PI())/3)</f>
        <v>-0.20819697540870993</v>
      </c>
      <c r="AI324" s="11">
        <f>'OddsRatio_working_3-way'!U324/(3*'OddsRatio_working_3-way'!X324^(1/3))*SIN(('OddsRatio_working_3-way'!Y324)/3)</f>
        <v>-5.8705364648660149E-2</v>
      </c>
      <c r="AJ324" s="11">
        <f>'OddsRatio_working_3-way'!U324/(3*'OddsRatio_working_3-way'!X324^(1/3))*SIN(('OddsRatio_working_3-way'!Y324+2*PI())/3)</f>
        <v>-0.41931310403871369</v>
      </c>
      <c r="AK324" s="11">
        <f>'OddsRatio_working_3-way'!U324/(3*'OddsRatio_working_3-way'!X324^(1/3))*SIN(('OddsRatio_working_3-way'!Y324+4*PI())/3)</f>
        <v>0.4780184686873738</v>
      </c>
      <c r="AL324" s="11">
        <f>'OddsRatio_working_3-way'!Z324+'OddsRatio_working_3-way'!AF324</f>
        <v>1.0361492501315139</v>
      </c>
      <c r="AM324" s="11">
        <f>'OddsRatio_working_3-way'!AA324+'OddsRatio_working_3-way'!AG324</f>
        <v>-0.61975529931409423</v>
      </c>
      <c r="AN324" s="11">
        <f>'OddsRatio_working_3-way'!AB324+'OddsRatio_working_3-way'!AH324</f>
        <v>-0.41639395081741992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1.0361492501315139</v>
      </c>
      <c r="AS324" s="11">
        <f>IF(('OddsRatio_working_3-way'!X324=0),IF(Q324&gt;0,-Q324^(1/3),(-Q324)^(1/3)),'OddsRatio_working_3-way'!AM324-'OddsRatio_working_3-way'!R324/3)</f>
        <v>-0.61975529931409423</v>
      </c>
      <c r="AT324" s="11">
        <f>IF(('OddsRatio_working_3-way'!X324=0),IF(Q324&gt;0,-Q324^(1/3),(-Q324)^(1/3)),'OddsRatio_working_3-way'!AN324-'OddsRatio_working_3-way'!R324/3)</f>
        <v>-0.41639395081741992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1.52</v>
      </c>
      <c r="B325" s="4">
        <f>IF('True_Odds_Calculator_3-way'!B326="","",'True_Odds_Calculator_3-way'!B326)</f>
        <v>4.4000000000000004</v>
      </c>
      <c r="C325" s="4">
        <f>IF('True_Odds_Calculator_3-way'!C326="","",'True_Odds_Calculator_3-way'!C326)</f>
        <v>7.26</v>
      </c>
      <c r="D325" s="9">
        <f t="shared" si="78"/>
        <v>0.64785292272942274</v>
      </c>
      <c r="E325" s="9">
        <f t="shared" si="79"/>
        <v>0.2195848812706731</v>
      </c>
      <c r="F325" s="9">
        <f t="shared" si="80"/>
        <v>0.13256219599990379</v>
      </c>
      <c r="G325" s="9">
        <f t="shared" si="81"/>
        <v>1.0453081155749753</v>
      </c>
      <c r="H325" s="9">
        <f t="shared" si="82"/>
        <v>1.5435602200989873</v>
      </c>
      <c r="I325" s="9">
        <f t="shared" si="83"/>
        <v>4.5540475929549169</v>
      </c>
      <c r="J325" s="9">
        <f t="shared" si="84"/>
        <v>7.5436288034993462</v>
      </c>
      <c r="K325" s="11">
        <f t="shared" si="85"/>
        <v>0.65789473684210531</v>
      </c>
      <c r="L325" s="11">
        <f t="shared" si="86"/>
        <v>0.22727272727272727</v>
      </c>
      <c r="M325" s="11">
        <f t="shared" si="87"/>
        <v>0.13774104683195593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-0.22794166106475788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0.20965966757615301</v>
      </c>
      <c r="Q325" s="11">
        <f>2*'OddsRatio_working_3-way'!K325*'OddsRatio_working_3-way'!L325*'OddsRatio_working_3-way'!M325</f>
        <v>4.1190504435393523E-2</v>
      </c>
      <c r="R325" s="11">
        <f t="shared" si="88"/>
        <v>0</v>
      </c>
      <c r="S325" s="11">
        <f t="shared" si="89"/>
        <v>-0.9197952958524287</v>
      </c>
      <c r="T325" s="11">
        <f t="shared" si="90"/>
        <v>-0.18070634496118443</v>
      </c>
      <c r="U325" s="11">
        <f>'OddsRatio_working_3-way'!S325-'OddsRatio_working_3-way'!R325^2/3</f>
        <v>-0.9197952958524287</v>
      </c>
      <c r="V325" s="11">
        <f>'OddsRatio_working_3-way'!S325*'OddsRatio_working_3-way'!R325/3-2*'OddsRatio_working_3-way'!R325^3/27-'OddsRatio_working_3-way'!T325</f>
        <v>0.18070634496118443</v>
      </c>
      <c r="W325" s="11">
        <f>'OddsRatio_working_3-way'!V325^2+4*'OddsRatio_working_3-way'!U325^3/27</f>
        <v>-8.2629414057341866E-2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0.16976763322742974</v>
      </c>
      <c r="Y325" s="11">
        <f>IF('OddsRatio_working_3-way'!W325&gt;=0,IF('OddsRatio_working_3-way'!V325+SQRT('OddsRatio_working_3-way'!W325)&gt;0,0,PI()),ACOS('OddsRatio_working_3-way'!V325/(2*'OddsRatio_working_3-way'!X325)))</f>
        <v>1.0095795587189049</v>
      </c>
      <c r="Z325" s="11">
        <f>'OddsRatio_working_3-way'!X325^(1/3)*COS('OddsRatio_working_3-way'!Y325/3)</f>
        <v>0.52265405778748764</v>
      </c>
      <c r="AA325" s="11">
        <f>'OddsRatio_working_3-way'!X325^(1/3)*COS(('OddsRatio_working_3-way'!Y325+2*PI())/3)</f>
        <v>-0.41967277677417264</v>
      </c>
      <c r="AB325" s="11">
        <f>'OddsRatio_working_3-way'!X325^(1/3)*COS(('OddsRatio_working_3-way'!Y325+4*PI())/3)</f>
        <v>-0.1029812810133149</v>
      </c>
      <c r="AC325" s="11">
        <f>'OddsRatio_working_3-way'!X325^(1/3)*SIN('OddsRatio_working_3-way'!Y325/3)</f>
        <v>0.18284192032759652</v>
      </c>
      <c r="AD325" s="11">
        <f>'OddsRatio_working_3-way'!X325^(1/3)*SIN(('OddsRatio_working_3-way'!Y325+2*PI())/3)</f>
        <v>0.36121073127118614</v>
      </c>
      <c r="AE325" s="11">
        <f>'OddsRatio_working_3-way'!X325^(1/3)*SIN(('OddsRatio_working_3-way'!Y325+4*PI())/3)</f>
        <v>-0.54405265159878258</v>
      </c>
      <c r="AF325" s="11">
        <f>-'OddsRatio_working_3-way'!U325/(3*'OddsRatio_working_3-way'!X325^(1/3))*COS(('OddsRatio_working_3-way'!Y325)/3)</f>
        <v>0.52265405778748764</v>
      </c>
      <c r="AG325" s="11">
        <f>-'OddsRatio_working_3-way'!U325/(3*'OddsRatio_working_3-way'!X325^(1/3))*COS(('OddsRatio_working_3-way'!Y325+2*PI())/3)</f>
        <v>-0.41967277677417264</v>
      </c>
      <c r="AH325" s="11">
        <f>-'OddsRatio_working_3-way'!U325/(3*'OddsRatio_working_3-way'!X325^(1/3))*COS(('OddsRatio_working_3-way'!Y325+4*PI())/3)</f>
        <v>-0.1029812810133149</v>
      </c>
      <c r="AI325" s="11">
        <f>'OddsRatio_working_3-way'!U325/(3*'OddsRatio_working_3-way'!X325^(1/3))*SIN(('OddsRatio_working_3-way'!Y325)/3)</f>
        <v>-0.18284192032759652</v>
      </c>
      <c r="AJ325" s="11">
        <f>'OddsRatio_working_3-way'!U325/(3*'OddsRatio_working_3-way'!X325^(1/3))*SIN(('OddsRatio_working_3-way'!Y325+2*PI())/3)</f>
        <v>-0.36121073127118614</v>
      </c>
      <c r="AK325" s="11">
        <f>'OddsRatio_working_3-way'!U325/(3*'OddsRatio_working_3-way'!X325^(1/3))*SIN(('OddsRatio_working_3-way'!Y325+4*PI())/3)</f>
        <v>0.54405265159878258</v>
      </c>
      <c r="AL325" s="11">
        <f>'OddsRatio_working_3-way'!Z325+'OddsRatio_working_3-way'!AF325</f>
        <v>1.0453081155749753</v>
      </c>
      <c r="AM325" s="11">
        <f>'OddsRatio_working_3-way'!AA325+'OddsRatio_working_3-way'!AG325</f>
        <v>-0.83934555354834528</v>
      </c>
      <c r="AN325" s="11">
        <f>'OddsRatio_working_3-way'!AB325+'OddsRatio_working_3-way'!AH325</f>
        <v>-0.2059625620266298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1.0453081155749753</v>
      </c>
      <c r="AS325" s="11">
        <f>IF(('OddsRatio_working_3-way'!X325=0),IF(Q325&gt;0,-Q325^(1/3),(-Q325)^(1/3)),'OddsRatio_working_3-way'!AM325-'OddsRatio_working_3-way'!R325/3)</f>
        <v>-0.83934555354834528</v>
      </c>
      <c r="AT325" s="11">
        <f>IF(('OddsRatio_working_3-way'!X325=0),IF(Q325&gt;0,-Q325^(1/3),(-Q325)^(1/3)),'OddsRatio_working_3-way'!AN325-'OddsRatio_working_3-way'!R325/3)</f>
        <v>-0.2059625620266298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3.68</v>
      </c>
      <c r="B326" s="4">
        <f>IF('True_Odds_Calculator_3-way'!B327="","",'True_Odds_Calculator_3-way'!B327)</f>
        <v>3.2</v>
      </c>
      <c r="C326" s="4">
        <f>IF('True_Odds_Calculator_3-way'!C327="","",'True_Odds_Calculator_3-way'!C327)</f>
        <v>2.14</v>
      </c>
      <c r="D326" s="9">
        <f t="shared" si="78"/>
        <v>0.25643169931454446</v>
      </c>
      <c r="E326" s="9">
        <f t="shared" si="79"/>
        <v>0.29582916626076111</v>
      </c>
      <c r="F326" s="9">
        <f t="shared" si="80"/>
        <v>0.44773913442469454</v>
      </c>
      <c r="G326" s="9">
        <f t="shared" si="81"/>
        <v>1.0819678659321879</v>
      </c>
      <c r="H326" s="9">
        <f t="shared" si="82"/>
        <v>3.899673880698264</v>
      </c>
      <c r="I326" s="9">
        <f t="shared" si="83"/>
        <v>3.3803293050508127</v>
      </c>
      <c r="J326" s="9">
        <f t="shared" si="84"/>
        <v>2.2334433671626943</v>
      </c>
      <c r="K326" s="11">
        <f t="shared" si="85"/>
        <v>0.27173913043478259</v>
      </c>
      <c r="L326" s="11">
        <f t="shared" si="86"/>
        <v>0.3125</v>
      </c>
      <c r="M326" s="11">
        <f t="shared" si="87"/>
        <v>0.46728971962616822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-0.26671703575782213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0.2388828220235677</v>
      </c>
      <c r="Q326" s="11">
        <f>2*'OddsRatio_working_3-way'!K326*'OddsRatio_working_3-way'!L326*'OddsRatio_working_3-way'!M326</f>
        <v>7.9363063795205205E-2</v>
      </c>
      <c r="R326" s="11">
        <f t="shared" si="88"/>
        <v>0</v>
      </c>
      <c r="S326" s="11">
        <f t="shared" si="89"/>
        <v>-0.89564141017401011</v>
      </c>
      <c r="T326" s="11">
        <f t="shared" si="90"/>
        <v>-0.29755528577209633</v>
      </c>
      <c r="U326" s="11">
        <f>'OddsRatio_working_3-way'!S326-'OddsRatio_working_3-way'!R326^2/3</f>
        <v>-0.89564141017401011</v>
      </c>
      <c r="V326" s="11">
        <f>'OddsRatio_working_3-way'!S326*'OddsRatio_working_3-way'!R326/3-2*'OddsRatio_working_3-way'!R326^3/27-'OddsRatio_working_3-way'!T326</f>
        <v>0.29755528577209633</v>
      </c>
      <c r="W326" s="11">
        <f>'OddsRatio_working_3-way'!V326^2+4*'OddsRatio_working_3-way'!U326^3/27</f>
        <v>-1.7899346226955035E-2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0.16312456461081279</v>
      </c>
      <c r="Y326" s="11">
        <f>IF('OddsRatio_working_3-way'!W326&gt;=0,IF('OddsRatio_working_3-way'!V326+SQRT('OddsRatio_working_3-way'!W326)&gt;0,0,PI()),ACOS('OddsRatio_working_3-way'!V326/(2*'OddsRatio_working_3-way'!X326)))</f>
        <v>0.42254243168896632</v>
      </c>
      <c r="Z326" s="11">
        <f>'OddsRatio_working_3-way'!X326^(1/3)*COS('OddsRatio_working_3-way'!Y326/3)</f>
        <v>0.54098393296609404</v>
      </c>
      <c r="AA326" s="11">
        <f>'OddsRatio_working_3-way'!X326^(1/3)*COS(('OddsRatio_working_3-way'!Y326+2*PI())/3)</f>
        <v>-0.33691967717598803</v>
      </c>
      <c r="AB326" s="11">
        <f>'OddsRatio_working_3-way'!X326^(1/3)*COS(('OddsRatio_working_3-way'!Y326+4*PI())/3)</f>
        <v>-0.20406425579010612</v>
      </c>
      <c r="AC326" s="11">
        <f>'OddsRatio_working_3-way'!X326^(1/3)*SIN('OddsRatio_working_3-way'!Y326/3)</f>
        <v>7.6704113300440122E-2</v>
      </c>
      <c r="AD326" s="11">
        <f>'OddsRatio_working_3-way'!X326^(1/3)*SIN(('OddsRatio_working_3-way'!Y326+2*PI())/3)</f>
        <v>0.43015377233763519</v>
      </c>
      <c r="AE326" s="11">
        <f>'OddsRatio_working_3-way'!X326^(1/3)*SIN(('OddsRatio_working_3-way'!Y326+4*PI())/3)</f>
        <v>-0.50685788563807532</v>
      </c>
      <c r="AF326" s="11">
        <f>-'OddsRatio_working_3-way'!U326/(3*'OddsRatio_working_3-way'!X326^(1/3))*COS(('OddsRatio_working_3-way'!Y326)/3)</f>
        <v>0.54098393296609393</v>
      </c>
      <c r="AG326" s="11">
        <f>-'OddsRatio_working_3-way'!U326/(3*'OddsRatio_working_3-way'!X326^(1/3))*COS(('OddsRatio_working_3-way'!Y326+2*PI())/3)</f>
        <v>-0.33691967717598792</v>
      </c>
      <c r="AH326" s="11">
        <f>-'OddsRatio_working_3-way'!U326/(3*'OddsRatio_working_3-way'!X326^(1/3))*COS(('OddsRatio_working_3-way'!Y326+4*PI())/3)</f>
        <v>-0.20406425579010609</v>
      </c>
      <c r="AI326" s="11">
        <f>'OddsRatio_working_3-way'!U326/(3*'OddsRatio_working_3-way'!X326^(1/3))*SIN(('OddsRatio_working_3-way'!Y326)/3)</f>
        <v>-7.6704113300440094E-2</v>
      </c>
      <c r="AJ326" s="11">
        <f>'OddsRatio_working_3-way'!U326/(3*'OddsRatio_working_3-way'!X326^(1/3))*SIN(('OddsRatio_working_3-way'!Y326+2*PI())/3)</f>
        <v>-0.43015377233763513</v>
      </c>
      <c r="AK326" s="11">
        <f>'OddsRatio_working_3-way'!U326/(3*'OddsRatio_working_3-way'!X326^(1/3))*SIN(('OddsRatio_working_3-way'!Y326+4*PI())/3)</f>
        <v>0.50685788563807521</v>
      </c>
      <c r="AL326" s="11">
        <f>'OddsRatio_working_3-way'!Z326+'OddsRatio_working_3-way'!AF326</f>
        <v>1.0819678659321879</v>
      </c>
      <c r="AM326" s="11">
        <f>'OddsRatio_working_3-way'!AA326+'OddsRatio_working_3-way'!AG326</f>
        <v>-0.67383935435197595</v>
      </c>
      <c r="AN326" s="11">
        <f>'OddsRatio_working_3-way'!AB326+'OddsRatio_working_3-way'!AH326</f>
        <v>-0.40812851158021224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1.0819678659321879</v>
      </c>
      <c r="AS326" s="11">
        <f>IF(('OddsRatio_working_3-way'!X326=0),IF(Q326&gt;0,-Q326^(1/3),(-Q326)^(1/3)),'OddsRatio_working_3-way'!AM326-'OddsRatio_working_3-way'!R326/3)</f>
        <v>-0.67383935435197595</v>
      </c>
      <c r="AT326" s="11">
        <f>IF(('OddsRatio_working_3-way'!X326=0),IF(Q326&gt;0,-Q326^(1/3),(-Q326)^(1/3)),'OddsRatio_working_3-way'!AN326-'OddsRatio_working_3-way'!R326/3)</f>
        <v>-0.40812851158021224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1.5</v>
      </c>
      <c r="B327" s="4">
        <f>IF('True_Odds_Calculator_3-way'!B328="","",'True_Odds_Calculator_3-way'!B328)</f>
        <v>4.13</v>
      </c>
      <c r="C327" s="4">
        <f>IF('True_Odds_Calculator_3-way'!C328="","",'True_Odds_Calculator_3-way'!C328)</f>
        <v>6.7</v>
      </c>
      <c r="D327" s="9">
        <f t="shared" si="78"/>
        <v>0.64173345205628995</v>
      </c>
      <c r="E327" s="9">
        <f t="shared" si="79"/>
        <v>0.2224778808365947</v>
      </c>
      <c r="F327" s="9">
        <f t="shared" si="80"/>
        <v>0.13578866710711518</v>
      </c>
      <c r="G327" s="9">
        <f t="shared" si="81"/>
        <v>1.1165587419378731</v>
      </c>
      <c r="H327" s="9">
        <f t="shared" si="82"/>
        <v>1.5582793709689371</v>
      </c>
      <c r="I327" s="9">
        <f t="shared" si="83"/>
        <v>4.4948288622655426</v>
      </c>
      <c r="J327" s="9">
        <f t="shared" si="84"/>
        <v>7.3643848290458775</v>
      </c>
      <c r="K327" s="11">
        <f t="shared" si="85"/>
        <v>0.66666666666666663</v>
      </c>
      <c r="L327" s="11">
        <f t="shared" si="86"/>
        <v>0.24213075060532688</v>
      </c>
      <c r="M327" s="11">
        <f t="shared" si="87"/>
        <v>0.14925373134328357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-0.21491814535072828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0.22478406996494527</v>
      </c>
      <c r="Q327" s="11">
        <f>2*'OddsRatio_working_3-way'!K327*'OddsRatio_working_3-way'!L327*'OddsRatio_working_3-way'!M327</f>
        <v>4.8185224001060067E-2</v>
      </c>
      <c r="R327" s="11">
        <f t="shared" si="88"/>
        <v>0</v>
      </c>
      <c r="S327" s="11">
        <f t="shared" si="89"/>
        <v>-1.0459054985707075</v>
      </c>
      <c r="T327" s="11">
        <f t="shared" si="90"/>
        <v>-0.22420267922201659</v>
      </c>
      <c r="U327" s="11">
        <f>'OddsRatio_working_3-way'!S327-'OddsRatio_working_3-way'!R327^2/3</f>
        <v>-1.0459054985707075</v>
      </c>
      <c r="V327" s="11">
        <f>'OddsRatio_working_3-way'!S327*'OddsRatio_working_3-way'!R327/3-2*'OddsRatio_working_3-way'!R327^3/27-'OddsRatio_working_3-way'!T327</f>
        <v>0.22420267922201659</v>
      </c>
      <c r="W327" s="11">
        <f>'OddsRatio_working_3-way'!V327^2+4*'OddsRatio_working_3-way'!U327^3/27</f>
        <v>-0.11923466639940178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0.20585280406745268</v>
      </c>
      <c r="Y327" s="11">
        <f>IF('OddsRatio_working_3-way'!W327&gt;=0,IF('OddsRatio_working_3-way'!V327+SQRT('OddsRatio_working_3-way'!W327)&gt;0,0,PI()),ACOS('OddsRatio_working_3-way'!V327/(2*'OddsRatio_working_3-way'!X327)))</f>
        <v>0.99491953389942478</v>
      </c>
      <c r="Z327" s="11">
        <f>'OddsRatio_working_3-way'!X327^(1/3)*COS('OddsRatio_working_3-way'!Y327/3)</f>
        <v>0.55827937096893654</v>
      </c>
      <c r="AA327" s="11">
        <f>'OddsRatio_working_3-way'!X327^(1/3)*COS(('OddsRatio_working_3-way'!Y327+2*PI())/3)</f>
        <v>-0.44563137478328363</v>
      </c>
      <c r="AB327" s="11">
        <f>'OddsRatio_working_3-way'!X327^(1/3)*COS(('OddsRatio_working_3-way'!Y327+4*PI())/3)</f>
        <v>-0.11264799618565273</v>
      </c>
      <c r="AC327" s="11">
        <f>'OddsRatio_working_3-way'!X327^(1/3)*SIN('OddsRatio_working_3-way'!Y327/3)</f>
        <v>0.19224804326901332</v>
      </c>
      <c r="AD327" s="11">
        <f>'OddsRatio_working_3-way'!X327^(1/3)*SIN(('OddsRatio_working_3-way'!Y327+2*PI())/3)</f>
        <v>0.38736009603338906</v>
      </c>
      <c r="AE327" s="11">
        <f>'OddsRatio_working_3-way'!X327^(1/3)*SIN(('OddsRatio_working_3-way'!Y327+4*PI())/3)</f>
        <v>-0.57960813930240229</v>
      </c>
      <c r="AF327" s="11">
        <f>-'OddsRatio_working_3-way'!U327/(3*'OddsRatio_working_3-way'!X327^(1/3))*COS(('OddsRatio_working_3-way'!Y327)/3)</f>
        <v>0.55827937096893654</v>
      </c>
      <c r="AG327" s="11">
        <f>-'OddsRatio_working_3-way'!U327/(3*'OddsRatio_working_3-way'!X327^(1/3))*COS(('OddsRatio_working_3-way'!Y327+2*PI())/3)</f>
        <v>-0.44563137478328363</v>
      </c>
      <c r="AH327" s="11">
        <f>-'OddsRatio_working_3-way'!U327/(3*'OddsRatio_working_3-way'!X327^(1/3))*COS(('OddsRatio_working_3-way'!Y327+4*PI())/3)</f>
        <v>-0.11264799618565273</v>
      </c>
      <c r="AI327" s="11">
        <f>'OddsRatio_working_3-way'!U327/(3*'OddsRatio_working_3-way'!X327^(1/3))*SIN(('OddsRatio_working_3-way'!Y327)/3)</f>
        <v>-0.19224804326901332</v>
      </c>
      <c r="AJ327" s="11">
        <f>'OddsRatio_working_3-way'!U327/(3*'OddsRatio_working_3-way'!X327^(1/3))*SIN(('OddsRatio_working_3-way'!Y327+2*PI())/3)</f>
        <v>-0.38736009603338906</v>
      </c>
      <c r="AK327" s="11">
        <f>'OddsRatio_working_3-way'!U327/(3*'OddsRatio_working_3-way'!X327^(1/3))*SIN(('OddsRatio_working_3-way'!Y327+4*PI())/3)</f>
        <v>0.57960813930240229</v>
      </c>
      <c r="AL327" s="11">
        <f>'OddsRatio_working_3-way'!Z327+'OddsRatio_working_3-way'!AF327</f>
        <v>1.1165587419378731</v>
      </c>
      <c r="AM327" s="11">
        <f>'OddsRatio_working_3-way'!AA327+'OddsRatio_working_3-way'!AG327</f>
        <v>-0.89126274956656726</v>
      </c>
      <c r="AN327" s="11">
        <f>'OddsRatio_working_3-way'!AB327+'OddsRatio_working_3-way'!AH327</f>
        <v>-0.22529599237130546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1.1165587419378731</v>
      </c>
      <c r="AS327" s="11">
        <f>IF(('OddsRatio_working_3-way'!X327=0),IF(Q327&gt;0,-Q327^(1/3),(-Q327)^(1/3)),'OddsRatio_working_3-way'!AM327-'OddsRatio_working_3-way'!R327/3)</f>
        <v>-0.89126274956656726</v>
      </c>
      <c r="AT327" s="11">
        <f>IF(('OddsRatio_working_3-way'!X327=0),IF(Q327&gt;0,-Q327^(1/3),(-Q327)^(1/3)),'OddsRatio_working_3-way'!AN327-'OddsRatio_working_3-way'!R327/3)</f>
        <v>-0.22529599237130546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3.1</v>
      </c>
      <c r="B328" s="4">
        <f>IF('True_Odds_Calculator_3-way'!B329="","",'True_Odds_Calculator_3-way'!B329)</f>
        <v>3.34</v>
      </c>
      <c r="C328" s="4">
        <f>IF('True_Odds_Calculator_3-way'!C329="","",'True_Odds_Calculator_3-way'!C329)</f>
        <v>2.34</v>
      </c>
      <c r="D328" s="9">
        <f t="shared" si="78"/>
        <v>0.30659906048047592</v>
      </c>
      <c r="E328" s="9">
        <f t="shared" si="79"/>
        <v>0.28408640026891213</v>
      </c>
      <c r="F328" s="9">
        <f t="shared" si="80"/>
        <v>0.40931453925061179</v>
      </c>
      <c r="G328" s="9">
        <f t="shared" si="81"/>
        <v>1.0769469517071535</v>
      </c>
      <c r="H328" s="9">
        <f t="shared" si="82"/>
        <v>3.2615885985850226</v>
      </c>
      <c r="I328" s="9">
        <f t="shared" si="83"/>
        <v>3.5200558669947393</v>
      </c>
      <c r="J328" s="9">
        <f t="shared" si="84"/>
        <v>2.4431089152875853</v>
      </c>
      <c r="K328" s="11">
        <f t="shared" si="85"/>
        <v>0.32258064516129031</v>
      </c>
      <c r="L328" s="11">
        <f t="shared" si="86"/>
        <v>0.29940119760479045</v>
      </c>
      <c r="M328" s="11">
        <f t="shared" si="87"/>
        <v>0.42735042735042739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-0.27177902259996123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0.23856340255799399</v>
      </c>
      <c r="Q328" s="11">
        <f>2*'OddsRatio_working_3-way'!K328*'OddsRatio_working_3-way'!L328*'OddsRatio_working_3-way'!M328</f>
        <v>8.2547890158475454E-2</v>
      </c>
      <c r="R328" s="11">
        <f t="shared" si="88"/>
        <v>0</v>
      </c>
      <c r="S328" s="11">
        <f t="shared" si="89"/>
        <v>-0.87778445987401243</v>
      </c>
      <c r="T328" s="11">
        <f t="shared" si="90"/>
        <v>-0.30373164701522931</v>
      </c>
      <c r="U328" s="11">
        <f>'OddsRatio_working_3-way'!S328-'OddsRatio_working_3-way'!R328^2/3</f>
        <v>-0.87778445987401243</v>
      </c>
      <c r="V328" s="11">
        <f>'OddsRatio_working_3-way'!S328*'OddsRatio_working_3-way'!R328/3-2*'OddsRatio_working_3-way'!R328^3/27-'OddsRatio_working_3-way'!T328</f>
        <v>0.30373164701522931</v>
      </c>
      <c r="W328" s="11">
        <f>'OddsRatio_working_3-way'!V328^2+4*'OddsRatio_working_3-way'!U328^3/27</f>
        <v>-7.9452799430038551E-3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0.15827049104427815</v>
      </c>
      <c r="Y328" s="11">
        <f>IF('OddsRatio_working_3-way'!W328&gt;=0,IF('OddsRatio_working_3-way'!V328+SQRT('OddsRatio_working_3-way'!W328)&gt;0,0,PI()),ACOS('OddsRatio_working_3-way'!V328/(2*'OddsRatio_working_3-way'!X328)))</f>
        <v>0.28545577995798799</v>
      </c>
      <c r="Z328" s="11">
        <f>'OddsRatio_working_3-way'!X328^(1/3)*COS('OddsRatio_working_3-way'!Y328/3)</f>
        <v>0.53847347585357674</v>
      </c>
      <c r="AA328" s="11">
        <f>'OddsRatio_working_3-way'!X328^(1/3)*COS(('OddsRatio_working_3-way'!Y328+2*PI())/3)</f>
        <v>-0.31374349943702134</v>
      </c>
      <c r="AB328" s="11">
        <f>'OddsRatio_working_3-way'!X328^(1/3)*COS(('OddsRatio_working_3-way'!Y328+4*PI())/3)</f>
        <v>-0.22472997641655509</v>
      </c>
      <c r="AC328" s="11">
        <f>'OddsRatio_working_3-way'!X328^(1/3)*SIN('OddsRatio_working_3-way'!Y328/3)</f>
        <v>5.1391981477383129E-2</v>
      </c>
      <c r="AD328" s="11">
        <f>'OddsRatio_working_3-way'!X328^(1/3)*SIN(('OddsRatio_working_3-way'!Y328+2*PI())/3)</f>
        <v>0.44063571861461248</v>
      </c>
      <c r="AE328" s="11">
        <f>'OddsRatio_working_3-way'!X328^(1/3)*SIN(('OddsRatio_working_3-way'!Y328+4*PI())/3)</f>
        <v>-0.4920277000919957</v>
      </c>
      <c r="AF328" s="11">
        <f>-'OddsRatio_working_3-way'!U328/(3*'OddsRatio_working_3-way'!X328^(1/3))*COS(('OddsRatio_working_3-way'!Y328)/3)</f>
        <v>0.53847347585357663</v>
      </c>
      <c r="AG328" s="11">
        <f>-'OddsRatio_working_3-way'!U328/(3*'OddsRatio_working_3-way'!X328^(1/3))*COS(('OddsRatio_working_3-way'!Y328+2*PI())/3)</f>
        <v>-0.31374349943702129</v>
      </c>
      <c r="AH328" s="11">
        <f>-'OddsRatio_working_3-way'!U328/(3*'OddsRatio_working_3-way'!X328^(1/3))*COS(('OddsRatio_working_3-way'!Y328+4*PI())/3)</f>
        <v>-0.22472997641655504</v>
      </c>
      <c r="AI328" s="11">
        <f>'OddsRatio_working_3-way'!U328/(3*'OddsRatio_working_3-way'!X328^(1/3))*SIN(('OddsRatio_working_3-way'!Y328)/3)</f>
        <v>-5.1391981477383115E-2</v>
      </c>
      <c r="AJ328" s="11">
        <f>'OddsRatio_working_3-way'!U328/(3*'OddsRatio_working_3-way'!X328^(1/3))*SIN(('OddsRatio_working_3-way'!Y328+2*PI())/3)</f>
        <v>-0.44063571861461243</v>
      </c>
      <c r="AK328" s="11">
        <f>'OddsRatio_working_3-way'!U328/(3*'OddsRatio_working_3-way'!X328^(1/3))*SIN(('OddsRatio_working_3-way'!Y328+4*PI())/3)</f>
        <v>0.49202770009199559</v>
      </c>
      <c r="AL328" s="11">
        <f>'OddsRatio_working_3-way'!Z328+'OddsRatio_working_3-way'!AF328</f>
        <v>1.0769469517071535</v>
      </c>
      <c r="AM328" s="11">
        <f>'OddsRatio_working_3-way'!AA328+'OddsRatio_working_3-way'!AG328</f>
        <v>-0.62748699887404258</v>
      </c>
      <c r="AN328" s="11">
        <f>'OddsRatio_working_3-way'!AB328+'OddsRatio_working_3-way'!AH328</f>
        <v>-0.44945995283311013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1.0769469517071535</v>
      </c>
      <c r="AS328" s="11">
        <f>IF(('OddsRatio_working_3-way'!X328=0),IF(Q328&gt;0,-Q328^(1/3),(-Q328)^(1/3)),'OddsRatio_working_3-way'!AM328-'OddsRatio_working_3-way'!R328/3)</f>
        <v>-0.62748699887404258</v>
      </c>
      <c r="AT328" s="11">
        <f>IF(('OddsRatio_working_3-way'!X328=0),IF(Q328&gt;0,-Q328^(1/3),(-Q328)^(1/3)),'OddsRatio_working_3-way'!AN328-'OddsRatio_working_3-way'!R328/3)</f>
        <v>-0.44945995283311013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1.56</v>
      </c>
      <c r="B329" s="4">
        <f>IF('True_Odds_Calculator_3-way'!B330="","",'True_Odds_Calculator_3-way'!B330)</f>
        <v>4.58</v>
      </c>
      <c r="C329" s="4">
        <f>IF('True_Odds_Calculator_3-way'!C330="","",'True_Odds_Calculator_3-way'!C330)</f>
        <v>5.78</v>
      </c>
      <c r="D329" s="9">
        <f t="shared" si="78"/>
        <v>0.62711736920600258</v>
      </c>
      <c r="E329" s="9">
        <f t="shared" si="79"/>
        <v>0.20828217296195689</v>
      </c>
      <c r="F329" s="9">
        <f t="shared" si="80"/>
        <v>0.16460045783204061</v>
      </c>
      <c r="G329" s="9">
        <f t="shared" si="81"/>
        <v>1.0617818504160059</v>
      </c>
      <c r="H329" s="9">
        <f t="shared" si="82"/>
        <v>1.5945978362329631</v>
      </c>
      <c r="I329" s="9">
        <f t="shared" si="83"/>
        <v>4.8011790244893007</v>
      </c>
      <c r="J329" s="9">
        <f t="shared" si="84"/>
        <v>6.0753172449885078</v>
      </c>
      <c r="K329" s="11">
        <f t="shared" si="85"/>
        <v>0.64102564102564097</v>
      </c>
      <c r="L329" s="11">
        <f t="shared" si="86"/>
        <v>0.2183406113537118</v>
      </c>
      <c r="M329" s="11">
        <f t="shared" si="87"/>
        <v>0.17301038062283736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-0.23204971292791055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0.2159966122432691</v>
      </c>
      <c r="Q329" s="11">
        <f>2*'OddsRatio_working_3-way'!K329*'OddsRatio_working_3-way'!L329*'OddsRatio_working_3-way'!M329</f>
        <v>4.8429733686831636E-2</v>
      </c>
      <c r="R329" s="11">
        <f t="shared" si="88"/>
        <v>0</v>
      </c>
      <c r="S329" s="11">
        <f t="shared" si="89"/>
        <v>-0.93082042428715028</v>
      </c>
      <c r="T329" s="11">
        <f t="shared" si="90"/>
        <v>-0.20870413100608748</v>
      </c>
      <c r="U329" s="11">
        <f>'OddsRatio_working_3-way'!S329-'OddsRatio_working_3-way'!R329^2/3</f>
        <v>-0.93082042428715028</v>
      </c>
      <c r="V329" s="11">
        <f>'OddsRatio_working_3-way'!S329*'OddsRatio_working_3-way'!R329/3-2*'OddsRatio_working_3-way'!R329^3/27-'OddsRatio_working_3-way'!T329</f>
        <v>0.20870413100608748</v>
      </c>
      <c r="W329" s="11">
        <f>'OddsRatio_working_3-way'!V329^2+4*'OddsRatio_working_3-way'!U329^3/27</f>
        <v>-7.5922235091803306E-2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0.17282914206725195</v>
      </c>
      <c r="Y329" s="11">
        <f>IF('OddsRatio_working_3-way'!W329&gt;=0,IF('OddsRatio_working_3-way'!V329+SQRT('OddsRatio_working_3-way'!W329)&gt;0,0,PI()),ACOS('OddsRatio_working_3-way'!V329/(2*'OddsRatio_working_3-way'!X329)))</f>
        <v>0.92255246323325824</v>
      </c>
      <c r="Z329" s="11">
        <f>'OddsRatio_working_3-way'!X329^(1/3)*COS('OddsRatio_working_3-way'!Y329/3)</f>
        <v>0.53089092520800296</v>
      </c>
      <c r="AA329" s="11">
        <f>'OddsRatio_working_3-way'!X329^(1/3)*COS(('OddsRatio_working_3-way'!Y329+2*PI())/3)</f>
        <v>-0.41146335609870488</v>
      </c>
      <c r="AB329" s="11">
        <f>'OddsRatio_working_3-way'!X329^(1/3)*COS(('OddsRatio_working_3-way'!Y329+4*PI())/3)</f>
        <v>-0.11942756910929828</v>
      </c>
      <c r="AC329" s="11">
        <f>'OddsRatio_working_3-way'!X329^(1/3)*SIN('OddsRatio_working_3-way'!Y329/3)</f>
        <v>0.1686069402313381</v>
      </c>
      <c r="AD329" s="11">
        <f>'OddsRatio_working_3-way'!X329^(1/3)*SIN(('OddsRatio_working_3-way'!Y329+2*PI())/3)</f>
        <v>0.37546155775308593</v>
      </c>
      <c r="AE329" s="11">
        <f>'OddsRatio_working_3-way'!X329^(1/3)*SIN(('OddsRatio_working_3-way'!Y329+4*PI())/3)</f>
        <v>-0.54406849798442403</v>
      </c>
      <c r="AF329" s="11">
        <f>-'OddsRatio_working_3-way'!U329/(3*'OddsRatio_working_3-way'!X329^(1/3))*COS(('OddsRatio_working_3-way'!Y329)/3)</f>
        <v>0.53089092520800285</v>
      </c>
      <c r="AG329" s="11">
        <f>-'OddsRatio_working_3-way'!U329/(3*'OddsRatio_working_3-way'!X329^(1/3))*COS(('OddsRatio_working_3-way'!Y329+2*PI())/3)</f>
        <v>-0.41146335609870477</v>
      </c>
      <c r="AH329" s="11">
        <f>-'OddsRatio_working_3-way'!U329/(3*'OddsRatio_working_3-way'!X329^(1/3))*COS(('OddsRatio_working_3-way'!Y329+4*PI())/3)</f>
        <v>-0.11942756910929825</v>
      </c>
      <c r="AI329" s="11">
        <f>'OddsRatio_working_3-way'!U329/(3*'OddsRatio_working_3-way'!X329^(1/3))*SIN(('OddsRatio_working_3-way'!Y329)/3)</f>
        <v>-0.16860694023133807</v>
      </c>
      <c r="AJ329" s="11">
        <f>'OddsRatio_working_3-way'!U329/(3*'OddsRatio_working_3-way'!X329^(1/3))*SIN(('OddsRatio_working_3-way'!Y329+2*PI())/3)</f>
        <v>-0.37546155775308587</v>
      </c>
      <c r="AK329" s="11">
        <f>'OddsRatio_working_3-way'!U329/(3*'OddsRatio_working_3-way'!X329^(1/3))*SIN(('OddsRatio_working_3-way'!Y329+4*PI())/3)</f>
        <v>0.54406849798442403</v>
      </c>
      <c r="AL329" s="11">
        <f>'OddsRatio_working_3-way'!Z329+'OddsRatio_working_3-way'!AF329</f>
        <v>1.0617818504160059</v>
      </c>
      <c r="AM329" s="11">
        <f>'OddsRatio_working_3-way'!AA329+'OddsRatio_working_3-way'!AG329</f>
        <v>-0.82292671219740965</v>
      </c>
      <c r="AN329" s="11">
        <f>'OddsRatio_working_3-way'!AB329+'OddsRatio_working_3-way'!AH329</f>
        <v>-0.23885513821859652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1.0617818504160059</v>
      </c>
      <c r="AS329" s="11">
        <f>IF(('OddsRatio_working_3-way'!X329=0),IF(Q329&gt;0,-Q329^(1/3),(-Q329)^(1/3)),'OddsRatio_working_3-way'!AM329-'OddsRatio_working_3-way'!R329/3)</f>
        <v>-0.82292671219740965</v>
      </c>
      <c r="AT329" s="11">
        <f>IF(('OddsRatio_working_3-way'!X329=0),IF(Q329&gt;0,-Q329^(1/3),(-Q329)^(1/3)),'OddsRatio_working_3-way'!AN329-'OddsRatio_working_3-way'!R329/3)</f>
        <v>-0.23885513821859652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9.34</v>
      </c>
      <c r="B330" s="4">
        <f>IF('True_Odds_Calculator_3-way'!B331="","",'True_Odds_Calculator_3-way'!B331)</f>
        <v>5.42</v>
      </c>
      <c r="C330" s="4">
        <f>IF('True_Odds_Calculator_3-way'!C331="","",'True_Odds_Calculator_3-way'!C331)</f>
        <v>1.35</v>
      </c>
      <c r="D330" s="9">
        <f t="shared" si="78"/>
        <v>0.10017389767429374</v>
      </c>
      <c r="E330" s="9">
        <f t="shared" si="79"/>
        <v>0.17359351030203049</v>
      </c>
      <c r="F330" s="9">
        <f t="shared" si="80"/>
        <v>0.72623259202367563</v>
      </c>
      <c r="G330" s="9">
        <f t="shared" si="81"/>
        <v>1.0770552062920489</v>
      </c>
      <c r="H330" s="9">
        <f t="shared" si="82"/>
        <v>9.9826404204756862</v>
      </c>
      <c r="I330" s="9">
        <f t="shared" si="83"/>
        <v>5.760584011810856</v>
      </c>
      <c r="J330" s="9">
        <f t="shared" si="84"/>
        <v>1.3769693222022172</v>
      </c>
      <c r="K330" s="11">
        <f t="shared" si="85"/>
        <v>0.10706638115631692</v>
      </c>
      <c r="L330" s="11">
        <f t="shared" si="86"/>
        <v>0.18450184501845018</v>
      </c>
      <c r="M330" s="11">
        <f t="shared" si="87"/>
        <v>0.7407407407407407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-0.18878889003022792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0.19183275344530748</v>
      </c>
      <c r="Q330" s="11">
        <f>2*'OddsRatio_working_3-way'!K330*'OddsRatio_working_3-way'!L330*'OddsRatio_working_3-way'!M330</f>
        <v>2.9265103500428293E-2</v>
      </c>
      <c r="R330" s="11">
        <f t="shared" si="88"/>
        <v>0</v>
      </c>
      <c r="S330" s="11">
        <f t="shared" si="89"/>
        <v>-1.0161231066859506</v>
      </c>
      <c r="T330" s="11">
        <f t="shared" si="90"/>
        <v>-0.1550149666950344</v>
      </c>
      <c r="U330" s="11">
        <f>'OddsRatio_working_3-way'!S330-'OddsRatio_working_3-way'!R330^2/3</f>
        <v>-1.0161231066859506</v>
      </c>
      <c r="V330" s="11">
        <f>'OddsRatio_working_3-way'!S330*'OddsRatio_working_3-way'!R330/3-2*'OddsRatio_working_3-way'!R330^3/27-'OddsRatio_working_3-way'!T330</f>
        <v>0.1550149666950344</v>
      </c>
      <c r="W330" s="11">
        <f>'OddsRatio_working_3-way'!V330^2+4*'OddsRatio_working_3-way'!U330^3/27</f>
        <v>-0.13140048973620025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0.19712314021675822</v>
      </c>
      <c r="Y330" s="11">
        <f>IF('OddsRatio_working_3-way'!W330&gt;=0,IF('OddsRatio_working_3-way'!V330+SQRT('OddsRatio_working_3-way'!W330)&gt;0,0,PI()),ACOS('OddsRatio_working_3-way'!V330/(2*'OddsRatio_working_3-way'!X330)))</f>
        <v>1.1666943507580714</v>
      </c>
      <c r="Z330" s="11">
        <f>'OddsRatio_working_3-way'!X330^(1/3)*COS('OddsRatio_working_3-way'!Y330/3)</f>
        <v>0.53852760314602444</v>
      </c>
      <c r="AA330" s="11">
        <f>'OddsRatio_working_3-way'!X330^(1/3)*COS(('OddsRatio_working_3-way'!Y330+2*PI())/3)</f>
        <v>-0.46037055749450284</v>
      </c>
      <c r="AB330" s="11">
        <f>'OddsRatio_working_3-way'!X330^(1/3)*COS(('OddsRatio_working_3-way'!Y330+4*PI())/3)</f>
        <v>-7.8157045651521789E-2</v>
      </c>
      <c r="AC330" s="11">
        <f>'OddsRatio_working_3-way'!X330^(1/3)*SIN('OddsRatio_working_3-way'!Y330/3)</f>
        <v>0.22067107395045757</v>
      </c>
      <c r="AD330" s="11">
        <f>'OddsRatio_working_3-way'!X330^(1/3)*SIN(('OddsRatio_working_3-way'!Y330+2*PI())/3)</f>
        <v>0.35604304798837311</v>
      </c>
      <c r="AE330" s="11">
        <f>'OddsRatio_working_3-way'!X330^(1/3)*SIN(('OddsRatio_working_3-way'!Y330+4*PI())/3)</f>
        <v>-0.57671412193883043</v>
      </c>
      <c r="AF330" s="11">
        <f>-'OddsRatio_working_3-way'!U330/(3*'OddsRatio_working_3-way'!X330^(1/3))*COS(('OddsRatio_working_3-way'!Y330)/3)</f>
        <v>0.53852760314602433</v>
      </c>
      <c r="AG330" s="11">
        <f>-'OddsRatio_working_3-way'!U330/(3*'OddsRatio_working_3-way'!X330^(1/3))*COS(('OddsRatio_working_3-way'!Y330+2*PI())/3)</f>
        <v>-0.46037055749450273</v>
      </c>
      <c r="AH330" s="11">
        <f>-'OddsRatio_working_3-way'!U330/(3*'OddsRatio_working_3-way'!X330^(1/3))*COS(('OddsRatio_working_3-way'!Y330+4*PI())/3)</f>
        <v>-7.8157045651521775E-2</v>
      </c>
      <c r="AI330" s="11">
        <f>'OddsRatio_working_3-way'!U330/(3*'OddsRatio_working_3-way'!X330^(1/3))*SIN(('OddsRatio_working_3-way'!Y330)/3)</f>
        <v>-0.22067107395045751</v>
      </c>
      <c r="AJ330" s="11">
        <f>'OddsRatio_working_3-way'!U330/(3*'OddsRatio_working_3-way'!X330^(1/3))*SIN(('OddsRatio_working_3-way'!Y330+2*PI())/3)</f>
        <v>-0.35604304798837305</v>
      </c>
      <c r="AK330" s="11">
        <f>'OddsRatio_working_3-way'!U330/(3*'OddsRatio_working_3-way'!X330^(1/3))*SIN(('OddsRatio_working_3-way'!Y330+4*PI())/3)</f>
        <v>0.57671412193883032</v>
      </c>
      <c r="AL330" s="11">
        <f>'OddsRatio_working_3-way'!Z330+'OddsRatio_working_3-way'!AF330</f>
        <v>1.0770552062920489</v>
      </c>
      <c r="AM330" s="11">
        <f>'OddsRatio_working_3-way'!AA330+'OddsRatio_working_3-way'!AG330</f>
        <v>-0.92074111498900557</v>
      </c>
      <c r="AN330" s="11">
        <f>'OddsRatio_working_3-way'!AB330+'OddsRatio_working_3-way'!AH330</f>
        <v>-0.15631409130304358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1.0770552062920489</v>
      </c>
      <c r="AS330" s="11">
        <f>IF(('OddsRatio_working_3-way'!X330=0),IF(Q330&gt;0,-Q330^(1/3),(-Q330)^(1/3)),'OddsRatio_working_3-way'!AM330-'OddsRatio_working_3-way'!R330/3)</f>
        <v>-0.92074111498900557</v>
      </c>
      <c r="AT330" s="11">
        <f>IF(('OddsRatio_working_3-way'!X330=0),IF(Q330&gt;0,-Q330^(1/3),(-Q330)^(1/3)),'OddsRatio_working_3-way'!AN330-'OddsRatio_working_3-way'!R330/3)</f>
        <v>-0.15631409130304358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1.37</v>
      </c>
      <c r="B331" s="4">
        <f>IF('True_Odds_Calculator_3-way'!B332="","",'True_Odds_Calculator_3-way'!B332)</f>
        <v>5.17</v>
      </c>
      <c r="C331" s="4">
        <f>IF('True_Odds_Calculator_3-way'!C332="","",'True_Odds_Calculator_3-way'!C332)</f>
        <v>9.23</v>
      </c>
      <c r="D331" s="9">
        <f t="shared" si="78"/>
        <v>0.71572112321063985</v>
      </c>
      <c r="E331" s="9">
        <f t="shared" si="79"/>
        <v>0.18259957839368277</v>
      </c>
      <c r="F331" s="9">
        <f t="shared" si="80"/>
        <v>0.10167929839567763</v>
      </c>
      <c r="G331" s="9">
        <f t="shared" si="81"/>
        <v>1.0734925429800013</v>
      </c>
      <c r="H331" s="9">
        <f t="shared" si="82"/>
        <v>1.3971922409026003</v>
      </c>
      <c r="I331" s="9">
        <f t="shared" si="83"/>
        <v>5.4764639042266055</v>
      </c>
      <c r="J331" s="9">
        <f t="shared" si="84"/>
        <v>9.8348436287254106</v>
      </c>
      <c r="K331" s="11">
        <f t="shared" si="85"/>
        <v>0.72992700729927007</v>
      </c>
      <c r="L331" s="11">
        <f t="shared" si="86"/>
        <v>0.19342359767891684</v>
      </c>
      <c r="M331" s="11">
        <f t="shared" si="87"/>
        <v>0.10834236186348863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-0.1942337982861293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0.19533410905091841</v>
      </c>
      <c r="Q331" s="11">
        <f>2*'OddsRatio_working_3-way'!K331*'OddsRatio_working_3-way'!L331*'OddsRatio_working_3-way'!M331</f>
        <v>3.0592656076886202E-2</v>
      </c>
      <c r="R331" s="11">
        <f t="shared" si="88"/>
        <v>0</v>
      </c>
      <c r="S331" s="11">
        <f t="shared" si="89"/>
        <v>-1.0056648779692205</v>
      </c>
      <c r="T331" s="11">
        <f t="shared" si="90"/>
        <v>-0.15750428785735637</v>
      </c>
      <c r="U331" s="11">
        <f>'OddsRatio_working_3-way'!S331-'OddsRatio_working_3-way'!R331^2/3</f>
        <v>-1.0056648779692205</v>
      </c>
      <c r="V331" s="11">
        <f>'OddsRatio_working_3-way'!S331*'OddsRatio_working_3-way'!R331/3-2*'OddsRatio_working_3-way'!R331^3/27-'OddsRatio_working_3-way'!T331</f>
        <v>0.15750428785735637</v>
      </c>
      <c r="W331" s="11">
        <f>'OddsRatio_working_3-way'!V331^2+4*'OddsRatio_working_3-way'!U331^3/27</f>
        <v>-0.12587256052515239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0.1940877129151955</v>
      </c>
      <c r="Y331" s="11">
        <f>IF('OddsRatio_working_3-way'!W331&gt;=0,IF('OddsRatio_working_3-way'!V331+SQRT('OddsRatio_working_3-way'!W331)&gt;0,0,PI()),ACOS('OddsRatio_working_3-way'!V331/(2*'OddsRatio_working_3-way'!X331)))</f>
        <v>1.1529911183457853</v>
      </c>
      <c r="Z331" s="11">
        <f>'OddsRatio_working_3-way'!X331^(1/3)*COS('OddsRatio_working_3-way'!Y331/3)</f>
        <v>0.53674627149000054</v>
      </c>
      <c r="AA331" s="11">
        <f>'OddsRatio_working_3-way'!X331^(1/3)*COS(('OddsRatio_working_3-way'!Y331+2*PI())/3)</f>
        <v>-0.45637260256204215</v>
      </c>
      <c r="AB331" s="11">
        <f>'OddsRatio_working_3-way'!X331^(1/3)*COS(('OddsRatio_working_3-way'!Y331+4*PI())/3)</f>
        <v>-8.0373668927958622E-2</v>
      </c>
      <c r="AC331" s="11">
        <f>'OddsRatio_working_3-way'!X331^(1/3)*SIN('OddsRatio_working_3-way'!Y331/3)</f>
        <v>0.21708308554865063</v>
      </c>
      <c r="AD331" s="11">
        <f>'OddsRatio_working_3-way'!X331^(1/3)*SIN(('OddsRatio_working_3-way'!Y331+2*PI())/3)</f>
        <v>0.35629436372259449</v>
      </c>
      <c r="AE331" s="11">
        <f>'OddsRatio_working_3-way'!X331^(1/3)*SIN(('OddsRatio_working_3-way'!Y331+4*PI())/3)</f>
        <v>-0.5733774492712449</v>
      </c>
      <c r="AF331" s="11">
        <f>-'OddsRatio_working_3-way'!U331/(3*'OddsRatio_working_3-way'!X331^(1/3))*COS(('OddsRatio_working_3-way'!Y331)/3)</f>
        <v>0.53674627149000065</v>
      </c>
      <c r="AG331" s="11">
        <f>-'OddsRatio_working_3-way'!U331/(3*'OddsRatio_working_3-way'!X331^(1/3))*COS(('OddsRatio_working_3-way'!Y331+2*PI())/3)</f>
        <v>-0.45637260256204226</v>
      </c>
      <c r="AH331" s="11">
        <f>-'OddsRatio_working_3-way'!U331/(3*'OddsRatio_working_3-way'!X331^(1/3))*COS(('OddsRatio_working_3-way'!Y331+4*PI())/3)</f>
        <v>-8.0373668927958636E-2</v>
      </c>
      <c r="AI331" s="11">
        <f>'OddsRatio_working_3-way'!U331/(3*'OddsRatio_working_3-way'!X331^(1/3))*SIN(('OddsRatio_working_3-way'!Y331)/3)</f>
        <v>-0.21708308554865069</v>
      </c>
      <c r="AJ331" s="11">
        <f>'OddsRatio_working_3-way'!U331/(3*'OddsRatio_working_3-way'!X331^(1/3))*SIN(('OddsRatio_working_3-way'!Y331+2*PI())/3)</f>
        <v>-0.35629436372259454</v>
      </c>
      <c r="AK331" s="11">
        <f>'OddsRatio_working_3-way'!U331/(3*'OddsRatio_working_3-way'!X331^(1/3))*SIN(('OddsRatio_working_3-way'!Y331+4*PI())/3)</f>
        <v>0.57337744927124501</v>
      </c>
      <c r="AL331" s="11">
        <f>'OddsRatio_working_3-way'!Z331+'OddsRatio_working_3-way'!AF331</f>
        <v>1.0734925429800013</v>
      </c>
      <c r="AM331" s="11">
        <f>'OddsRatio_working_3-way'!AA331+'OddsRatio_working_3-way'!AG331</f>
        <v>-0.91274520512408441</v>
      </c>
      <c r="AN331" s="11">
        <f>'OddsRatio_working_3-way'!AB331+'OddsRatio_working_3-way'!AH331</f>
        <v>-0.16074733785591727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1.0734925429800013</v>
      </c>
      <c r="AS331" s="11">
        <f>IF(('OddsRatio_working_3-way'!X331=0),IF(Q331&gt;0,-Q331^(1/3),(-Q331)^(1/3)),'OddsRatio_working_3-way'!AM331-'OddsRatio_working_3-way'!R331/3)</f>
        <v>-0.91274520512408441</v>
      </c>
      <c r="AT331" s="11">
        <f>IF(('OddsRatio_working_3-way'!X331=0),IF(Q331&gt;0,-Q331^(1/3),(-Q331)^(1/3)),'OddsRatio_working_3-way'!AN331-'OddsRatio_working_3-way'!R331/3)</f>
        <v>-0.16074733785591727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2.23</v>
      </c>
      <c r="B332" s="4">
        <f>IF('True_Odds_Calculator_3-way'!B333="","",'True_Odds_Calculator_3-way'!B333)</f>
        <v>3.68</v>
      </c>
      <c r="C332" s="4">
        <f>IF('True_Odds_Calculator_3-way'!C333="","",'True_Odds_Calculator_3-way'!C333)</f>
        <v>3.24</v>
      </c>
      <c r="D332" s="9">
        <f t="shared" si="78"/>
        <v>0.43756383258145848</v>
      </c>
      <c r="E332" s="9">
        <f t="shared" si="79"/>
        <v>0.26311169787648292</v>
      </c>
      <c r="F332" s="9">
        <f t="shared" si="80"/>
        <v>0.2993244695420586</v>
      </c>
      <c r="G332" s="9">
        <f t="shared" si="81"/>
        <v>1.0450250745482168</v>
      </c>
      <c r="H332" s="9">
        <f t="shared" si="82"/>
        <v>2.2853808416943062</v>
      </c>
      <c r="I332" s="9">
        <f t="shared" si="83"/>
        <v>3.8006671997892214</v>
      </c>
      <c r="J332" s="9">
        <f t="shared" si="84"/>
        <v>3.3408561669880057</v>
      </c>
      <c r="K332" s="11">
        <f t="shared" si="85"/>
        <v>0.44843049327354262</v>
      </c>
      <c r="L332" s="11">
        <f t="shared" si="86"/>
        <v>0.27173913043478259</v>
      </c>
      <c r="M332" s="11">
        <f t="shared" si="87"/>
        <v>0.30864197530864196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-0.27770917729974065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0.23130095390769984</v>
      </c>
      <c r="Q332" s="11">
        <f>2*'OddsRatio_working_3-way'!K332*'OddsRatio_working_3-way'!L332*'OddsRatio_working_3-way'!M332</f>
        <v>7.5219822409008083E-2</v>
      </c>
      <c r="R332" s="11">
        <f t="shared" si="88"/>
        <v>0</v>
      </c>
      <c r="S332" s="11">
        <f t="shared" si="89"/>
        <v>-0.83288912579957375</v>
      </c>
      <c r="T332" s="11">
        <f t="shared" si="90"/>
        <v>-0.27085825229254434</v>
      </c>
      <c r="U332" s="11">
        <f>'OddsRatio_working_3-way'!S332-'OddsRatio_working_3-way'!R332^2/3</f>
        <v>-0.83288912579957375</v>
      </c>
      <c r="V332" s="11">
        <f>'OddsRatio_working_3-way'!S332*'OddsRatio_working_3-way'!R332/3-2*'OddsRatio_working_3-way'!R332^3/27-'OddsRatio_working_3-way'!T332</f>
        <v>0.27085825229254434</v>
      </c>
      <c r="W332" s="11">
        <f>'OddsRatio_working_3-way'!V332^2+4*'OddsRatio_working_3-way'!U332^3/27</f>
        <v>-1.2232661173159673E-2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0.14628470016386819</v>
      </c>
      <c r="Y332" s="11">
        <f>IF('OddsRatio_working_3-way'!W332&gt;=0,IF('OddsRatio_working_3-way'!V332+SQRT('OddsRatio_working_3-way'!W332)&gt;0,0,PI()),ACOS('OddsRatio_working_3-way'!V332/(2*'OddsRatio_working_3-way'!X332)))</f>
        <v>0.38767245323353805</v>
      </c>
      <c r="Z332" s="11">
        <f>'OddsRatio_working_3-way'!X332^(1/3)*COS('OddsRatio_working_3-way'!Y332/3)</f>
        <v>0.5225125372741084</v>
      </c>
      <c r="AA332" s="11">
        <f>'OddsRatio_working_3-way'!X332^(1/3)*COS(('OddsRatio_working_3-way'!Y332+2*PI())/3)</f>
        <v>-0.320059055504885</v>
      </c>
      <c r="AB332" s="11">
        <f>'OddsRatio_working_3-way'!X332^(1/3)*COS(('OddsRatio_working_3-way'!Y332+4*PI())/3)</f>
        <v>-0.20245348176922356</v>
      </c>
      <c r="AC332" s="11">
        <f>'OddsRatio_working_3-way'!X332^(1/3)*SIN('OddsRatio_working_3-way'!Y332/3)</f>
        <v>6.7899609654484688E-2</v>
      </c>
      <c r="AD332" s="11">
        <f>'OddsRatio_working_3-way'!X332^(1/3)*SIN(('OddsRatio_working_3-way'!Y332+2*PI())/3)</f>
        <v>0.41855932624799902</v>
      </c>
      <c r="AE332" s="11">
        <f>'OddsRatio_working_3-way'!X332^(1/3)*SIN(('OddsRatio_working_3-way'!Y332+4*PI())/3)</f>
        <v>-0.48645893590248357</v>
      </c>
      <c r="AF332" s="11">
        <f>-'OddsRatio_working_3-way'!U332/(3*'OddsRatio_working_3-way'!X332^(1/3))*COS(('OddsRatio_working_3-way'!Y332)/3)</f>
        <v>0.5225125372741084</v>
      </c>
      <c r="AG332" s="11">
        <f>-'OddsRatio_working_3-way'!U332/(3*'OddsRatio_working_3-way'!X332^(1/3))*COS(('OddsRatio_working_3-way'!Y332+2*PI())/3)</f>
        <v>-0.320059055504885</v>
      </c>
      <c r="AH332" s="11">
        <f>-'OddsRatio_working_3-way'!U332/(3*'OddsRatio_working_3-way'!X332^(1/3))*COS(('OddsRatio_working_3-way'!Y332+4*PI())/3)</f>
        <v>-0.20245348176922356</v>
      </c>
      <c r="AI332" s="11">
        <f>'OddsRatio_working_3-way'!U332/(3*'OddsRatio_working_3-way'!X332^(1/3))*SIN(('OddsRatio_working_3-way'!Y332)/3)</f>
        <v>-6.7899609654484688E-2</v>
      </c>
      <c r="AJ332" s="11">
        <f>'OddsRatio_working_3-way'!U332/(3*'OddsRatio_working_3-way'!X332^(1/3))*SIN(('OddsRatio_working_3-way'!Y332+2*PI())/3)</f>
        <v>-0.41855932624799902</v>
      </c>
      <c r="AK332" s="11">
        <f>'OddsRatio_working_3-way'!U332/(3*'OddsRatio_working_3-way'!X332^(1/3))*SIN(('OddsRatio_working_3-way'!Y332+4*PI())/3)</f>
        <v>0.48645893590248357</v>
      </c>
      <c r="AL332" s="11">
        <f>'OddsRatio_working_3-way'!Z332+'OddsRatio_working_3-way'!AF332</f>
        <v>1.0450250745482168</v>
      </c>
      <c r="AM332" s="11">
        <f>'OddsRatio_working_3-way'!AA332+'OddsRatio_working_3-way'!AG332</f>
        <v>-0.64011811100977001</v>
      </c>
      <c r="AN332" s="11">
        <f>'OddsRatio_working_3-way'!AB332+'OddsRatio_working_3-way'!AH332</f>
        <v>-0.40490696353844713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1.0450250745482168</v>
      </c>
      <c r="AS332" s="11">
        <f>IF(('OddsRatio_working_3-way'!X332=0),IF(Q332&gt;0,-Q332^(1/3),(-Q332)^(1/3)),'OddsRatio_working_3-way'!AM332-'OddsRatio_working_3-way'!R332/3)</f>
        <v>-0.64011811100977001</v>
      </c>
      <c r="AT332" s="11">
        <f>IF(('OddsRatio_working_3-way'!X332=0),IF(Q332&gt;0,-Q332^(1/3),(-Q332)^(1/3)),'OddsRatio_working_3-way'!AN332-'OddsRatio_working_3-way'!R332/3)</f>
        <v>-0.40490696353844713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9.68</v>
      </c>
      <c r="B333" s="4">
        <f>IF('True_Odds_Calculator_3-way'!B334="","",'True_Odds_Calculator_3-way'!B334)</f>
        <v>6.2</v>
      </c>
      <c r="C333" s="4">
        <f>IF('True_Odds_Calculator_3-way'!C334="","",'True_Odds_Calculator_3-way'!C334)</f>
        <v>1.29</v>
      </c>
      <c r="D333" s="9">
        <f t="shared" si="78"/>
        <v>9.4422753212066737E-2</v>
      </c>
      <c r="E333" s="9">
        <f t="shared" si="79"/>
        <v>0.14824563275197841</v>
      </c>
      <c r="F333" s="9">
        <f t="shared" si="80"/>
        <v>0.75733161403595473</v>
      </c>
      <c r="G333" s="9">
        <f t="shared" si="81"/>
        <v>1.1049156304827448</v>
      </c>
      <c r="H333" s="9">
        <f t="shared" si="82"/>
        <v>10.590667672590225</v>
      </c>
      <c r="I333" s="9">
        <f t="shared" si="83"/>
        <v>6.7455612785102739</v>
      </c>
      <c r="J333" s="9">
        <f t="shared" si="84"/>
        <v>1.3204255328399963</v>
      </c>
      <c r="K333" s="11">
        <f t="shared" si="85"/>
        <v>0.10330578512396695</v>
      </c>
      <c r="L333" s="11">
        <f t="shared" si="86"/>
        <v>0.16129032258064516</v>
      </c>
      <c r="M333" s="11">
        <f t="shared" si="87"/>
        <v>0.77519379844961234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-0.16906912678582875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0.18302612843293464</v>
      </c>
      <c r="Q333" s="11">
        <f>2*'OddsRatio_working_3-way'!K333*'OddsRatio_working_3-way'!L333*'OddsRatio_working_3-way'!M333</f>
        <v>2.5832904507118511E-2</v>
      </c>
      <c r="R333" s="11">
        <f t="shared" si="88"/>
        <v>0</v>
      </c>
      <c r="S333" s="11">
        <f t="shared" si="89"/>
        <v>-1.0825520419513739</v>
      </c>
      <c r="T333" s="11">
        <f t="shared" si="90"/>
        <v>-0.15279492476377896</v>
      </c>
      <c r="U333" s="11">
        <f>'OddsRatio_working_3-way'!S333-'OddsRatio_working_3-way'!R333^2/3</f>
        <v>-1.0825520419513739</v>
      </c>
      <c r="V333" s="11">
        <f>'OddsRatio_working_3-way'!S333*'OddsRatio_working_3-way'!R333/3-2*'OddsRatio_working_3-way'!R333^3/27-'OddsRatio_working_3-way'!T333</f>
        <v>0.15279492476377896</v>
      </c>
      <c r="W333" s="11">
        <f>'OddsRatio_working_3-way'!V333^2+4*'OddsRatio_working_3-way'!U333^3/27</f>
        <v>-0.16460381817712766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0.21676606469342505</v>
      </c>
      <c r="Y333" s="11">
        <f>IF('OddsRatio_working_3-way'!W333&gt;=0,IF('OddsRatio_working_3-way'!V333+SQRT('OddsRatio_working_3-way'!W333)&gt;0,0,PI()),ACOS('OddsRatio_working_3-way'!V333/(2*'OddsRatio_working_3-way'!X333)))</f>
        <v>1.2106170777755949</v>
      </c>
      <c r="Z333" s="11">
        <f>'OddsRatio_working_3-way'!X333^(1/3)*COS('OddsRatio_working_3-way'!Y333/3)</f>
        <v>0.55245781524137239</v>
      </c>
      <c r="AA333" s="11">
        <f>'OddsRatio_working_3-way'!X333^(1/3)*COS(('OddsRatio_working_3-way'!Y333+2*PI())/3)</f>
        <v>-0.48051004300007127</v>
      </c>
      <c r="AB333" s="11">
        <f>'OddsRatio_working_3-way'!X333^(1/3)*COS(('OddsRatio_working_3-way'!Y333+4*PI())/3)</f>
        <v>-7.1947772241301319E-2</v>
      </c>
      <c r="AC333" s="11">
        <f>'OddsRatio_working_3-way'!X333^(1/3)*SIN('OddsRatio_working_3-way'!Y333/3)</f>
        <v>0.23588353700330081</v>
      </c>
      <c r="AD333" s="11">
        <f>'OddsRatio_working_3-way'!X333^(1/3)*SIN(('OddsRatio_working_3-way'!Y333+2*PI())/3)</f>
        <v>0.36050073401662802</v>
      </c>
      <c r="AE333" s="11">
        <f>'OddsRatio_working_3-way'!X333^(1/3)*SIN(('OddsRatio_working_3-way'!Y333+4*PI())/3)</f>
        <v>-0.59638427101992864</v>
      </c>
      <c r="AF333" s="11">
        <f>-'OddsRatio_working_3-way'!U333/(3*'OddsRatio_working_3-way'!X333^(1/3))*COS(('OddsRatio_working_3-way'!Y333)/3)</f>
        <v>0.5524578152413725</v>
      </c>
      <c r="AG333" s="11">
        <f>-'OddsRatio_working_3-way'!U333/(3*'OddsRatio_working_3-way'!X333^(1/3))*COS(('OddsRatio_working_3-way'!Y333+2*PI())/3)</f>
        <v>-0.48051004300007139</v>
      </c>
      <c r="AH333" s="11">
        <f>-'OddsRatio_working_3-way'!U333/(3*'OddsRatio_working_3-way'!X333^(1/3))*COS(('OddsRatio_working_3-way'!Y333+4*PI())/3)</f>
        <v>-7.1947772241301333E-2</v>
      </c>
      <c r="AI333" s="11">
        <f>'OddsRatio_working_3-way'!U333/(3*'OddsRatio_working_3-way'!X333^(1/3))*SIN(('OddsRatio_working_3-way'!Y333)/3)</f>
        <v>-0.23588353700330084</v>
      </c>
      <c r="AJ333" s="11">
        <f>'OddsRatio_working_3-way'!U333/(3*'OddsRatio_working_3-way'!X333^(1/3))*SIN(('OddsRatio_working_3-way'!Y333+2*PI())/3)</f>
        <v>-0.36050073401662808</v>
      </c>
      <c r="AK333" s="11">
        <f>'OddsRatio_working_3-way'!U333/(3*'OddsRatio_working_3-way'!X333^(1/3))*SIN(('OddsRatio_working_3-way'!Y333+4*PI())/3)</f>
        <v>0.59638427101992875</v>
      </c>
      <c r="AL333" s="11">
        <f>'OddsRatio_working_3-way'!Z333+'OddsRatio_working_3-way'!AF333</f>
        <v>1.1049156304827448</v>
      </c>
      <c r="AM333" s="11">
        <f>'OddsRatio_working_3-way'!AA333+'OddsRatio_working_3-way'!AG333</f>
        <v>-0.96102008600014266</v>
      </c>
      <c r="AN333" s="11">
        <f>'OddsRatio_working_3-way'!AB333+'OddsRatio_working_3-way'!AH333</f>
        <v>-0.14389554448260267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1.1049156304827448</v>
      </c>
      <c r="AS333" s="11">
        <f>IF(('OddsRatio_working_3-way'!X333=0),IF(Q333&gt;0,-Q333^(1/3),(-Q333)^(1/3)),'OddsRatio_working_3-way'!AM333-'OddsRatio_working_3-way'!R333/3)</f>
        <v>-0.96102008600014266</v>
      </c>
      <c r="AT333" s="11">
        <f>IF(('OddsRatio_working_3-way'!X333=0),IF(Q333&gt;0,-Q333^(1/3),(-Q333)^(1/3)),'OddsRatio_working_3-way'!AN333-'OddsRatio_working_3-way'!R333/3)</f>
        <v>-0.14389554448260267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2.76</v>
      </c>
      <c r="B334" s="4">
        <f>IF('True_Odds_Calculator_3-way'!B335="","",'True_Odds_Calculator_3-way'!B335)</f>
        <v>2.96</v>
      </c>
      <c r="C334" s="4">
        <f>IF('True_Odds_Calculator_3-way'!C335="","",'True_Odds_Calculator_3-way'!C335)</f>
        <v>3.05</v>
      </c>
      <c r="D334" s="9">
        <f t="shared" si="78"/>
        <v>0.35272002838559074</v>
      </c>
      <c r="E334" s="9">
        <f t="shared" si="79"/>
        <v>0.32855343115895586</v>
      </c>
      <c r="F334" s="9">
        <f t="shared" si="80"/>
        <v>0.31872654045545329</v>
      </c>
      <c r="G334" s="9">
        <f t="shared" si="81"/>
        <v>1.0426760080164901</v>
      </c>
      <c r="H334" s="9">
        <f t="shared" si="82"/>
        <v>2.8351097741090219</v>
      </c>
      <c r="I334" s="9">
        <f t="shared" si="83"/>
        <v>3.0436449757123212</v>
      </c>
      <c r="J334" s="9">
        <f t="shared" si="84"/>
        <v>3.1374858164338049</v>
      </c>
      <c r="K334" s="11">
        <f t="shared" si="85"/>
        <v>0.3623188405797102</v>
      </c>
      <c r="L334" s="11">
        <f t="shared" si="86"/>
        <v>0.33783783783783783</v>
      </c>
      <c r="M334" s="11">
        <f t="shared" si="87"/>
        <v>0.32786885245901642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-0.28380625814695659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0.23156620626328395</v>
      </c>
      <c r="Q334" s="11">
        <f>2*'OddsRatio_working_3-way'!K334*'OddsRatio_working_3-way'!L334*'OddsRatio_working_3-way'!M334</f>
        <v>8.0265582760237084E-2</v>
      </c>
      <c r="R334" s="11">
        <f t="shared" si="88"/>
        <v>0</v>
      </c>
      <c r="S334" s="11">
        <f t="shared" si="89"/>
        <v>-0.81593058509434835</v>
      </c>
      <c r="T334" s="11">
        <f t="shared" si="90"/>
        <v>-0.28281822706909826</v>
      </c>
      <c r="U334" s="11">
        <f>'OddsRatio_working_3-way'!S334-'OddsRatio_working_3-way'!R334^2/3</f>
        <v>-0.81593058509434835</v>
      </c>
      <c r="V334" s="11">
        <f>'OddsRatio_working_3-way'!S334*'OddsRatio_working_3-way'!R334/3-2*'OddsRatio_working_3-way'!R334^3/27-'OddsRatio_working_3-way'!T334</f>
        <v>0.28281822706909826</v>
      </c>
      <c r="W334" s="11">
        <f>'OddsRatio_working_3-way'!V334^2+4*'OddsRatio_working_3-way'!U334^3/27</f>
        <v>-4.8790181540712962E-4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0.14183974352937467</v>
      </c>
      <c r="Y334" s="11">
        <f>IF('OddsRatio_working_3-way'!W334&gt;=0,IF('OddsRatio_working_3-way'!V334+SQRT('OddsRatio_working_3-way'!W334)&gt;0,0,PI()),ACOS('OddsRatio_working_3-way'!V334/(2*'OddsRatio_working_3-way'!X334)))</f>
        <v>7.7943177446640588E-2</v>
      </c>
      <c r="Z334" s="11">
        <f>'OddsRatio_working_3-way'!X334^(1/3)*COS('OddsRatio_working_3-way'!Y334/3)</f>
        <v>0.52133800400824504</v>
      </c>
      <c r="AA334" s="11">
        <f>'OddsRatio_working_3-way'!X334^(1/3)*COS(('OddsRatio_working_3-way'!Y334+2*PI())/3)</f>
        <v>-0.27240188128038695</v>
      </c>
      <c r="AB334" s="11">
        <f>'OddsRatio_working_3-way'!X334^(1/3)*COS(('OddsRatio_working_3-way'!Y334+4*PI())/3)</f>
        <v>-0.2489361227278582</v>
      </c>
      <c r="AC334" s="11">
        <f>'OddsRatio_working_3-way'!X334^(1/3)*SIN('OddsRatio_working_3-way'!Y334/3)</f>
        <v>1.3547962017041395E-2</v>
      </c>
      <c r="AD334" s="11">
        <f>'OddsRatio_working_3-way'!X334^(1/3)*SIN(('OddsRatio_working_3-way'!Y334+2*PI())/3)</f>
        <v>0.44471797442089306</v>
      </c>
      <c r="AE334" s="11">
        <f>'OddsRatio_working_3-way'!X334^(1/3)*SIN(('OddsRatio_working_3-way'!Y334+4*PI())/3)</f>
        <v>-0.45826593643793428</v>
      </c>
      <c r="AF334" s="11">
        <f>-'OddsRatio_working_3-way'!U334/(3*'OddsRatio_working_3-way'!X334^(1/3))*COS(('OddsRatio_working_3-way'!Y334)/3)</f>
        <v>0.52133800400824504</v>
      </c>
      <c r="AG334" s="11">
        <f>-'OddsRatio_working_3-way'!U334/(3*'OddsRatio_working_3-way'!X334^(1/3))*COS(('OddsRatio_working_3-way'!Y334+2*PI())/3)</f>
        <v>-0.27240188128038695</v>
      </c>
      <c r="AH334" s="11">
        <f>-'OddsRatio_working_3-way'!U334/(3*'OddsRatio_working_3-way'!X334^(1/3))*COS(('OddsRatio_working_3-way'!Y334+4*PI())/3)</f>
        <v>-0.2489361227278582</v>
      </c>
      <c r="AI334" s="11">
        <f>'OddsRatio_working_3-way'!U334/(3*'OddsRatio_working_3-way'!X334^(1/3))*SIN(('OddsRatio_working_3-way'!Y334)/3)</f>
        <v>-1.3547962017041395E-2</v>
      </c>
      <c r="AJ334" s="11">
        <f>'OddsRatio_working_3-way'!U334/(3*'OddsRatio_working_3-way'!X334^(1/3))*SIN(('OddsRatio_working_3-way'!Y334+2*PI())/3)</f>
        <v>-0.44471797442089306</v>
      </c>
      <c r="AK334" s="11">
        <f>'OddsRatio_working_3-way'!U334/(3*'OddsRatio_working_3-way'!X334^(1/3))*SIN(('OddsRatio_working_3-way'!Y334+4*PI())/3)</f>
        <v>0.45826593643793428</v>
      </c>
      <c r="AL334" s="11">
        <f>'OddsRatio_working_3-way'!Z334+'OddsRatio_working_3-way'!AF334</f>
        <v>1.0426760080164901</v>
      </c>
      <c r="AM334" s="11">
        <f>'OddsRatio_working_3-way'!AA334+'OddsRatio_working_3-way'!AG334</f>
        <v>-0.5448037625607739</v>
      </c>
      <c r="AN334" s="11">
        <f>'OddsRatio_working_3-way'!AB334+'OddsRatio_working_3-way'!AH334</f>
        <v>-0.4978722454557164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1.0426760080164901</v>
      </c>
      <c r="AS334" s="11">
        <f>IF(('OddsRatio_working_3-way'!X334=0),IF(Q334&gt;0,-Q334^(1/3),(-Q334)^(1/3)),'OddsRatio_working_3-way'!AM334-'OddsRatio_working_3-way'!R334/3)</f>
        <v>-0.5448037625607739</v>
      </c>
      <c r="AT334" s="11">
        <f>IF(('OddsRatio_working_3-way'!X334=0),IF(Q334&gt;0,-Q334^(1/3),(-Q334)^(1/3)),'OddsRatio_working_3-way'!AN334-'OddsRatio_working_3-way'!R334/3)</f>
        <v>-0.4978722454557164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1.67</v>
      </c>
      <c r="B335" s="4">
        <f>IF('True_Odds_Calculator_3-way'!B336="","",'True_Odds_Calculator_3-way'!B336)</f>
        <v>3.88</v>
      </c>
      <c r="C335" s="4">
        <f>IF('True_Odds_Calculator_3-way'!C336="","",'True_Odds_Calculator_3-way'!C336)</f>
        <v>5.8</v>
      </c>
      <c r="D335" s="9">
        <f t="shared" si="78"/>
        <v>0.58655708444874588</v>
      </c>
      <c r="E335" s="9">
        <f t="shared" si="79"/>
        <v>0.24814740930841303</v>
      </c>
      <c r="F335" s="9">
        <f t="shared" si="80"/>
        <v>0.16529550624284126</v>
      </c>
      <c r="G335" s="9">
        <f t="shared" si="81"/>
        <v>1.0520356752909166</v>
      </c>
      <c r="H335" s="9">
        <f t="shared" si="82"/>
        <v>1.7048639024449141</v>
      </c>
      <c r="I335" s="9">
        <f t="shared" si="83"/>
        <v>4.029862744837839</v>
      </c>
      <c r="J335" s="9">
        <f t="shared" si="84"/>
        <v>6.0497712413963995</v>
      </c>
      <c r="K335" s="11">
        <f t="shared" si="85"/>
        <v>0.5988023952095809</v>
      </c>
      <c r="L335" s="11">
        <f t="shared" si="86"/>
        <v>0.25773195876288663</v>
      </c>
      <c r="M335" s="11">
        <f t="shared" si="87"/>
        <v>0.17241379310344829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-0.24645199469528789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0.22218272307145404</v>
      </c>
      <c r="Q335" s="11">
        <f>2*'OddsRatio_working_3-way'!K335*'OddsRatio_working_3-way'!L335*'OddsRatio_working_3-way'!M335</f>
        <v>5.3217418699749462E-2</v>
      </c>
      <c r="R335" s="11">
        <f t="shared" si="88"/>
        <v>0</v>
      </c>
      <c r="S335" s="11">
        <f t="shared" si="89"/>
        <v>-0.90152535931453803</v>
      </c>
      <c r="T335" s="11">
        <f t="shared" si="90"/>
        <v>-0.21593421779988931</v>
      </c>
      <c r="U335" s="11">
        <f>'OddsRatio_working_3-way'!S335-'OddsRatio_working_3-way'!R335^2/3</f>
        <v>-0.90152535931453803</v>
      </c>
      <c r="V335" s="11">
        <f>'OddsRatio_working_3-way'!S335*'OddsRatio_working_3-way'!R335/3-2*'OddsRatio_working_3-way'!R335^3/27-'OddsRatio_working_3-way'!T335</f>
        <v>0.21593421779988931</v>
      </c>
      <c r="W335" s="11">
        <f>'OddsRatio_working_3-way'!V335^2+4*'OddsRatio_working_3-way'!U335^3/27</f>
        <v>-6.1922474150589511E-2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0.16473468105368672</v>
      </c>
      <c r="Y335" s="11">
        <f>IF('OddsRatio_working_3-way'!W335&gt;=0,IF('OddsRatio_working_3-way'!V335+SQRT('OddsRatio_working_3-way'!W335)&gt;0,0,PI()),ACOS('OddsRatio_working_3-way'!V335/(2*'OddsRatio_working_3-way'!X335)))</f>
        <v>0.8560842329326529</v>
      </c>
      <c r="Z335" s="11">
        <f>'OddsRatio_working_3-way'!X335^(1/3)*COS('OddsRatio_working_3-way'!Y335/3)</f>
        <v>0.5260178376454584</v>
      </c>
      <c r="AA335" s="11">
        <f>'OddsRatio_working_3-way'!X335^(1/3)*COS(('OddsRatio_working_3-way'!Y335+2*PI())/3)</f>
        <v>-0.39665122383028178</v>
      </c>
      <c r="AB335" s="11">
        <f>'OddsRatio_working_3-way'!X335^(1/3)*COS(('OddsRatio_working_3-way'!Y335+4*PI())/3)</f>
        <v>-0.12936661381517653</v>
      </c>
      <c r="AC335" s="11">
        <f>'OddsRatio_working_3-way'!X335^(1/3)*SIN('OddsRatio_working_3-way'!Y335/3)</f>
        <v>0.15431684154246517</v>
      </c>
      <c r="AD335" s="11">
        <f>'OddsRatio_working_3-way'!X335^(1/3)*SIN(('OddsRatio_working_3-way'!Y335+2*PI())/3)</f>
        <v>0.3783863894734929</v>
      </c>
      <c r="AE335" s="11">
        <f>'OddsRatio_working_3-way'!X335^(1/3)*SIN(('OddsRatio_working_3-way'!Y335+4*PI())/3)</f>
        <v>-0.53270323101595796</v>
      </c>
      <c r="AF335" s="11">
        <f>-'OddsRatio_working_3-way'!U335/(3*'OddsRatio_working_3-way'!X335^(1/3))*COS(('OddsRatio_working_3-way'!Y335)/3)</f>
        <v>0.52601783764545818</v>
      </c>
      <c r="AG335" s="11">
        <f>-'OddsRatio_working_3-way'!U335/(3*'OddsRatio_working_3-way'!X335^(1/3))*COS(('OddsRatio_working_3-way'!Y335+2*PI())/3)</f>
        <v>-0.39665122383028162</v>
      </c>
      <c r="AH335" s="11">
        <f>-'OddsRatio_working_3-way'!U335/(3*'OddsRatio_working_3-way'!X335^(1/3))*COS(('OddsRatio_working_3-way'!Y335+4*PI())/3)</f>
        <v>-0.12936661381517647</v>
      </c>
      <c r="AI335" s="11">
        <f>'OddsRatio_working_3-way'!U335/(3*'OddsRatio_working_3-way'!X335^(1/3))*SIN(('OddsRatio_working_3-way'!Y335)/3)</f>
        <v>-0.15431684154246511</v>
      </c>
      <c r="AJ335" s="11">
        <f>'OddsRatio_working_3-way'!U335/(3*'OddsRatio_working_3-way'!X335^(1/3))*SIN(('OddsRatio_working_3-way'!Y335+2*PI())/3)</f>
        <v>-0.37838638947349273</v>
      </c>
      <c r="AK335" s="11">
        <f>'OddsRatio_working_3-way'!U335/(3*'OddsRatio_working_3-way'!X335^(1/3))*SIN(('OddsRatio_working_3-way'!Y335+4*PI())/3)</f>
        <v>0.53270323101595773</v>
      </c>
      <c r="AL335" s="11">
        <f>'OddsRatio_working_3-way'!Z335+'OddsRatio_working_3-way'!AF335</f>
        <v>1.0520356752909166</v>
      </c>
      <c r="AM335" s="11">
        <f>'OddsRatio_working_3-way'!AA335+'OddsRatio_working_3-way'!AG335</f>
        <v>-0.79330244766056346</v>
      </c>
      <c r="AN335" s="11">
        <f>'OddsRatio_working_3-way'!AB335+'OddsRatio_working_3-way'!AH335</f>
        <v>-0.258733227630353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1.0520356752909166</v>
      </c>
      <c r="AS335" s="11">
        <f>IF(('OddsRatio_working_3-way'!X335=0),IF(Q335&gt;0,-Q335^(1/3),(-Q335)^(1/3)),'OddsRatio_working_3-way'!AM335-'OddsRatio_working_3-way'!R335/3)</f>
        <v>-0.79330244766056346</v>
      </c>
      <c r="AT335" s="11">
        <f>IF(('OddsRatio_working_3-way'!X335=0),IF(Q335&gt;0,-Q335^(1/3),(-Q335)^(1/3)),'OddsRatio_working_3-way'!AN335-'OddsRatio_working_3-way'!R335/3)</f>
        <v>-0.258733227630353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2.76</v>
      </c>
      <c r="B336" s="4">
        <f>IF('True_Odds_Calculator_3-way'!B337="","",'True_Odds_Calculator_3-way'!B337)</f>
        <v>3.19</v>
      </c>
      <c r="C336" s="4">
        <f>IF('True_Odds_Calculator_3-way'!C337="","",'True_Odds_Calculator_3-way'!C337)</f>
        <v>2.84</v>
      </c>
      <c r="D336" s="9">
        <f t="shared" si="78"/>
        <v>0.35274894421271785</v>
      </c>
      <c r="E336" s="9">
        <f t="shared" si="79"/>
        <v>0.30458356146034149</v>
      </c>
      <c r="F336" s="9">
        <f t="shared" si="80"/>
        <v>0.34266749432694077</v>
      </c>
      <c r="G336" s="9">
        <f t="shared" si="81"/>
        <v>1.0425439614513823</v>
      </c>
      <c r="H336" s="9">
        <f t="shared" si="82"/>
        <v>2.8348773721544323</v>
      </c>
      <c r="I336" s="9">
        <f t="shared" si="83"/>
        <v>3.2831712755785269</v>
      </c>
      <c r="J336" s="9">
        <f t="shared" si="84"/>
        <v>2.9182808890705432</v>
      </c>
      <c r="K336" s="11">
        <f t="shared" si="85"/>
        <v>0.3623188405797102</v>
      </c>
      <c r="L336" s="11">
        <f t="shared" si="86"/>
        <v>0.31347962382445144</v>
      </c>
      <c r="M336" s="11">
        <f t="shared" si="87"/>
        <v>0.35211267605633806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-0.28363283147158813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0.23155835654515894</v>
      </c>
      <c r="Q336" s="11">
        <f>2*'OddsRatio_working_3-way'!K336*'OddsRatio_working_3-way'!L336*'OddsRatio_working_3-way'!M336</f>
        <v>7.9985615386928832E-2</v>
      </c>
      <c r="R336" s="11">
        <f t="shared" si="88"/>
        <v>0</v>
      </c>
      <c r="S336" s="11">
        <f t="shared" si="89"/>
        <v>-0.81640180843575738</v>
      </c>
      <c r="T336" s="11">
        <f t="shared" si="90"/>
        <v>-0.28200407890699741</v>
      </c>
      <c r="U336" s="11">
        <f>'OddsRatio_working_3-way'!S336-'OddsRatio_working_3-way'!R336^2/3</f>
        <v>-0.81640180843575738</v>
      </c>
      <c r="V336" s="11">
        <f>'OddsRatio_working_3-way'!S336*'OddsRatio_working_3-way'!R336/3-2*'OddsRatio_working_3-way'!R336^3/27-'OddsRatio_working_3-way'!T336</f>
        <v>0.28200407890699741</v>
      </c>
      <c r="W336" s="11">
        <f>'OddsRatio_working_3-way'!V336^2+4*'OddsRatio_working_3-way'!U336^3/27</f>
        <v>-1.0872596232111703E-3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0.14196263605557907</v>
      </c>
      <c r="Y336" s="11">
        <f>IF('OddsRatio_working_3-way'!W336&gt;=0,IF('OddsRatio_working_3-way'!V336+SQRT('OddsRatio_working_3-way'!W336)&gt;0,0,PI()),ACOS('OddsRatio_working_3-way'!V336/(2*'OddsRatio_working_3-way'!X336)))</f>
        <v>0.11639750926765768</v>
      </c>
      <c r="Z336" s="11">
        <f>'OddsRatio_working_3-way'!X336^(1/3)*COS('OddsRatio_working_3-way'!Y336/3)</f>
        <v>0.52127198072569125</v>
      </c>
      <c r="AA336" s="11">
        <f>'OddsRatio_working_3-way'!X336^(1/3)*COS(('OddsRatio_working_3-way'!Y336+2*PI())/3)</f>
        <v>-0.27816007925999869</v>
      </c>
      <c r="AB336" s="11">
        <f>'OddsRatio_working_3-way'!X336^(1/3)*COS(('OddsRatio_working_3-way'!Y336+4*PI())/3)</f>
        <v>-0.24311190146569223</v>
      </c>
      <c r="AC336" s="11">
        <f>'OddsRatio_working_3-way'!X336^(1/3)*SIN('OddsRatio_working_3-way'!Y336/3)</f>
        <v>2.0235074884148684E-2</v>
      </c>
      <c r="AD336" s="11">
        <f>'OddsRatio_working_3-way'!X336^(1/3)*SIN(('OddsRatio_working_3-way'!Y336+2*PI())/3)</f>
        <v>0.44131724014740659</v>
      </c>
      <c r="AE336" s="11">
        <f>'OddsRatio_working_3-way'!X336^(1/3)*SIN(('OddsRatio_working_3-way'!Y336+4*PI())/3)</f>
        <v>-0.4615523150315553</v>
      </c>
      <c r="AF336" s="11">
        <f>-'OddsRatio_working_3-way'!U336/(3*'OddsRatio_working_3-way'!X336^(1/3))*COS(('OddsRatio_working_3-way'!Y336)/3)</f>
        <v>0.52127198072569114</v>
      </c>
      <c r="AG336" s="11">
        <f>-'OddsRatio_working_3-way'!U336/(3*'OddsRatio_working_3-way'!X336^(1/3))*COS(('OddsRatio_working_3-way'!Y336+2*PI())/3)</f>
        <v>-0.27816007925999864</v>
      </c>
      <c r="AH336" s="11">
        <f>-'OddsRatio_working_3-way'!U336/(3*'OddsRatio_working_3-way'!X336^(1/3))*COS(('OddsRatio_working_3-way'!Y336+4*PI())/3)</f>
        <v>-0.24311190146569217</v>
      </c>
      <c r="AI336" s="11">
        <f>'OddsRatio_working_3-way'!U336/(3*'OddsRatio_working_3-way'!X336^(1/3))*SIN(('OddsRatio_working_3-way'!Y336)/3)</f>
        <v>-2.0235074884148677E-2</v>
      </c>
      <c r="AJ336" s="11">
        <f>'OddsRatio_working_3-way'!U336/(3*'OddsRatio_working_3-way'!X336^(1/3))*SIN(('OddsRatio_working_3-way'!Y336+2*PI())/3)</f>
        <v>-0.44131724014740653</v>
      </c>
      <c r="AK336" s="11">
        <f>'OddsRatio_working_3-way'!U336/(3*'OddsRatio_working_3-way'!X336^(1/3))*SIN(('OddsRatio_working_3-way'!Y336+4*PI())/3)</f>
        <v>0.46155231503155519</v>
      </c>
      <c r="AL336" s="11">
        <f>'OddsRatio_working_3-way'!Z336+'OddsRatio_working_3-way'!AF336</f>
        <v>1.0425439614513823</v>
      </c>
      <c r="AM336" s="11">
        <f>'OddsRatio_working_3-way'!AA336+'OddsRatio_working_3-way'!AG336</f>
        <v>-0.55632015851999728</v>
      </c>
      <c r="AN336" s="11">
        <f>'OddsRatio_working_3-way'!AB336+'OddsRatio_working_3-way'!AH336</f>
        <v>-0.4862238029313844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1.0425439614513823</v>
      </c>
      <c r="AS336" s="11">
        <f>IF(('OddsRatio_working_3-way'!X336=0),IF(Q336&gt;0,-Q336^(1/3),(-Q336)^(1/3)),'OddsRatio_working_3-way'!AM336-'OddsRatio_working_3-way'!R336/3)</f>
        <v>-0.55632015851999728</v>
      </c>
      <c r="AT336" s="11">
        <f>IF(('OddsRatio_working_3-way'!X336=0),IF(Q336&gt;0,-Q336^(1/3),(-Q336)^(1/3)),'OddsRatio_working_3-way'!AN336-'OddsRatio_working_3-way'!R336/3)</f>
        <v>-0.4862238029313844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3.08</v>
      </c>
      <c r="B337" s="4">
        <f>IF('True_Odds_Calculator_3-way'!B338="","",'True_Odds_Calculator_3-way'!B338)</f>
        <v>3.23</v>
      </c>
      <c r="C337" s="4">
        <f>IF('True_Odds_Calculator_3-way'!C338="","",'True_Odds_Calculator_3-way'!C338)</f>
        <v>2.58</v>
      </c>
      <c r="D337" s="9">
        <f t="shared" si="78"/>
        <v>0.3175264005752414</v>
      </c>
      <c r="E337" s="9">
        <f t="shared" si="79"/>
        <v>0.30263181700881403</v>
      </c>
      <c r="F337" s="9">
        <f t="shared" si="80"/>
        <v>0.37984178241594468</v>
      </c>
      <c r="G337" s="9">
        <f t="shared" si="81"/>
        <v>1.0333386667103275</v>
      </c>
      <c r="H337" s="9">
        <f t="shared" si="82"/>
        <v>3.1493444267574815</v>
      </c>
      <c r="I337" s="9">
        <f t="shared" si="83"/>
        <v>3.3043452267640299</v>
      </c>
      <c r="J337" s="9">
        <f t="shared" si="84"/>
        <v>2.6326750934023178</v>
      </c>
      <c r="K337" s="11">
        <f t="shared" si="85"/>
        <v>0.32467532467532467</v>
      </c>
      <c r="L337" s="11">
        <f t="shared" si="86"/>
        <v>0.30959752321981426</v>
      </c>
      <c r="M337" s="11">
        <f t="shared" si="87"/>
        <v>0.38759689922480617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-0.28553039108154676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0.22947868365105026</v>
      </c>
      <c r="Q337" s="11">
        <f>2*'OddsRatio_working_3-way'!K337*'OddsRatio_working_3-way'!L337*'OddsRatio_working_3-way'!M337</f>
        <v>7.7921454550441513E-2</v>
      </c>
      <c r="R337" s="11">
        <f t="shared" si="88"/>
        <v>0</v>
      </c>
      <c r="S337" s="11">
        <f t="shared" si="89"/>
        <v>-0.80369267447089976</v>
      </c>
      <c r="T337" s="11">
        <f t="shared" si="90"/>
        <v>-0.27290073836023759</v>
      </c>
      <c r="U337" s="11">
        <f>'OddsRatio_working_3-way'!S337-'OddsRatio_working_3-way'!R337^2/3</f>
        <v>-0.80369267447089976</v>
      </c>
      <c r="V337" s="11">
        <f>'OddsRatio_working_3-way'!S337*'OddsRatio_working_3-way'!R337/3-2*'OddsRatio_working_3-way'!R337^3/27-'OddsRatio_working_3-way'!T337</f>
        <v>0.27290073836023759</v>
      </c>
      <c r="W337" s="11">
        <f>'OddsRatio_working_3-way'!V337^2+4*'OddsRatio_working_3-way'!U337^3/27</f>
        <v>-2.4322553526976709E-3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0.13866061837293647</v>
      </c>
      <c r="Y337" s="11">
        <f>IF('OddsRatio_working_3-way'!W337&gt;=0,IF('OddsRatio_working_3-way'!V337+SQRT('OddsRatio_working_3-way'!W337)&gt;0,0,PI()),ACOS('OddsRatio_working_3-way'!V337/(2*'OddsRatio_working_3-way'!X337)))</f>
        <v>0.17878769803048034</v>
      </c>
      <c r="Z337" s="11">
        <f>'OddsRatio_working_3-way'!X337^(1/3)*COS('OddsRatio_working_3-way'!Y337/3)</f>
        <v>0.51666933335516374</v>
      </c>
      <c r="AA337" s="11">
        <f>'OddsRatio_working_3-way'!X337^(1/3)*COS(('OddsRatio_working_3-way'!Y337+2*PI())/3)</f>
        <v>-0.28503239308776396</v>
      </c>
      <c r="AB337" s="11">
        <f>'OddsRatio_working_3-way'!X337^(1/3)*COS(('OddsRatio_working_3-way'!Y337+4*PI())/3)</f>
        <v>-0.23163694026739987</v>
      </c>
      <c r="AC337" s="11">
        <f>'OddsRatio_working_3-way'!X337^(1/3)*SIN('OddsRatio_working_3-way'!Y337/3)</f>
        <v>3.0827879059339185E-2</v>
      </c>
      <c r="AD337" s="11">
        <f>'OddsRatio_working_3-way'!X337^(1/3)*SIN(('OddsRatio_working_3-way'!Y337+2*PI())/3)</f>
        <v>0.43203482851227276</v>
      </c>
      <c r="AE337" s="11">
        <f>'OddsRatio_working_3-way'!X337^(1/3)*SIN(('OddsRatio_working_3-way'!Y337+4*PI())/3)</f>
        <v>-0.46286270757161196</v>
      </c>
      <c r="AF337" s="11">
        <f>-'OddsRatio_working_3-way'!U337/(3*'OddsRatio_working_3-way'!X337^(1/3))*COS(('OddsRatio_working_3-way'!Y337)/3)</f>
        <v>0.51666933335516374</v>
      </c>
      <c r="AG337" s="11">
        <f>-'OddsRatio_working_3-way'!U337/(3*'OddsRatio_working_3-way'!X337^(1/3))*COS(('OddsRatio_working_3-way'!Y337+2*PI())/3)</f>
        <v>-0.28503239308776396</v>
      </c>
      <c r="AH337" s="11">
        <f>-'OddsRatio_working_3-way'!U337/(3*'OddsRatio_working_3-way'!X337^(1/3))*COS(('OddsRatio_working_3-way'!Y337+4*PI())/3)</f>
        <v>-0.23163694026739987</v>
      </c>
      <c r="AI337" s="11">
        <f>'OddsRatio_working_3-way'!U337/(3*'OddsRatio_working_3-way'!X337^(1/3))*SIN(('OddsRatio_working_3-way'!Y337)/3)</f>
        <v>-3.0827879059339185E-2</v>
      </c>
      <c r="AJ337" s="11">
        <f>'OddsRatio_working_3-way'!U337/(3*'OddsRatio_working_3-way'!X337^(1/3))*SIN(('OddsRatio_working_3-way'!Y337+2*PI())/3)</f>
        <v>-0.43203482851227276</v>
      </c>
      <c r="AK337" s="11">
        <f>'OddsRatio_working_3-way'!U337/(3*'OddsRatio_working_3-way'!X337^(1/3))*SIN(('OddsRatio_working_3-way'!Y337+4*PI())/3)</f>
        <v>0.46286270757161196</v>
      </c>
      <c r="AL337" s="11">
        <f>'OddsRatio_working_3-way'!Z337+'OddsRatio_working_3-way'!AF337</f>
        <v>1.0333386667103275</v>
      </c>
      <c r="AM337" s="11">
        <f>'OddsRatio_working_3-way'!AA337+'OddsRatio_working_3-way'!AG337</f>
        <v>-0.57006478617552792</v>
      </c>
      <c r="AN337" s="11">
        <f>'OddsRatio_working_3-way'!AB337+'OddsRatio_working_3-way'!AH337</f>
        <v>-0.46327388053479973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1.0333386667103275</v>
      </c>
      <c r="AS337" s="11">
        <f>IF(('OddsRatio_working_3-way'!X337=0),IF(Q337&gt;0,-Q337^(1/3),(-Q337)^(1/3)),'OddsRatio_working_3-way'!AM337-'OddsRatio_working_3-way'!R337/3)</f>
        <v>-0.57006478617552792</v>
      </c>
      <c r="AT337" s="11">
        <f>IF(('OddsRatio_working_3-way'!X337=0),IF(Q337&gt;0,-Q337^(1/3),(-Q337)^(1/3)),'OddsRatio_working_3-way'!AN337-'OddsRatio_working_3-way'!R337/3)</f>
        <v>-0.46327388053479973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4.68</v>
      </c>
      <c r="B338" s="4">
        <f>IF('True_Odds_Calculator_3-way'!B339="","",'True_Odds_Calculator_3-way'!B339)</f>
        <v>3.67</v>
      </c>
      <c r="C338" s="4">
        <f>IF('True_Odds_Calculator_3-way'!C339="","",'True_Odds_Calculator_3-way'!C339)</f>
        <v>1.86</v>
      </c>
      <c r="D338" s="9">
        <f t="shared" si="78"/>
        <v>0.20721197242153194</v>
      </c>
      <c r="E338" s="9">
        <f t="shared" si="79"/>
        <v>0.26483668651917042</v>
      </c>
      <c r="F338" s="9">
        <f t="shared" si="80"/>
        <v>0.52795134105929753</v>
      </c>
      <c r="G338" s="9">
        <f t="shared" si="81"/>
        <v>1.0396673836733064</v>
      </c>
      <c r="H338" s="9">
        <f t="shared" si="82"/>
        <v>4.8259759719177664</v>
      </c>
      <c r="I338" s="9">
        <f t="shared" si="83"/>
        <v>3.7759119144077276</v>
      </c>
      <c r="J338" s="9">
        <f t="shared" si="84"/>
        <v>1.8941139499590431</v>
      </c>
      <c r="K338" s="11">
        <f t="shared" si="85"/>
        <v>0.21367521367521369</v>
      </c>
      <c r="L338" s="11">
        <f t="shared" si="86"/>
        <v>0.27247956403269757</v>
      </c>
      <c r="M338" s="11">
        <f t="shared" si="87"/>
        <v>0.5376344086021505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-0.26450425923046106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0.2256890056837319</v>
      </c>
      <c r="Q338" s="11">
        <f>2*'OddsRatio_working_3-way'!K338*'OddsRatio_working_3-way'!L338*'OddsRatio_working_3-way'!M338</f>
        <v>6.2604439856791094E-2</v>
      </c>
      <c r="R338" s="11">
        <f t="shared" si="88"/>
        <v>0</v>
      </c>
      <c r="S338" s="11">
        <f t="shared" si="89"/>
        <v>-0.85325282224317744</v>
      </c>
      <c r="T338" s="11">
        <f t="shared" si="90"/>
        <v>-0.23668594236981341</v>
      </c>
      <c r="U338" s="11">
        <f>'OddsRatio_working_3-way'!S338-'OddsRatio_working_3-way'!R338^2/3</f>
        <v>-0.85325282224317744</v>
      </c>
      <c r="V338" s="11">
        <f>'OddsRatio_working_3-way'!S338*'OddsRatio_working_3-way'!R338/3-2*'OddsRatio_working_3-way'!R338^3/27-'OddsRatio_working_3-way'!T338</f>
        <v>0.23668594236981341</v>
      </c>
      <c r="W338" s="11">
        <f>'OddsRatio_working_3-way'!V338^2+4*'OddsRatio_working_3-way'!U338^3/27</f>
        <v>-3.6009765840618727E-2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0.15168223458607913</v>
      </c>
      <c r="Y338" s="11">
        <f>IF('OddsRatio_working_3-way'!W338&gt;=0,IF('OddsRatio_working_3-way'!V338+SQRT('OddsRatio_working_3-way'!W338)&gt;0,0,PI()),ACOS('OddsRatio_working_3-way'!V338/(2*'OddsRatio_working_3-way'!X338)))</f>
        <v>0.67580566158990207</v>
      </c>
      <c r="Z338" s="11">
        <f>'OddsRatio_working_3-way'!X338^(1/3)*COS('OddsRatio_working_3-way'!Y338/3)</f>
        <v>0.51983369183665318</v>
      </c>
      <c r="AA338" s="11">
        <f>'OddsRatio_working_3-way'!X338^(1/3)*COS(('OddsRatio_working_3-way'!Y338+2*PI())/3)</f>
        <v>-0.36308130290037549</v>
      </c>
      <c r="AB338" s="11">
        <f>'OddsRatio_working_3-way'!X338^(1/3)*COS(('OddsRatio_working_3-way'!Y338+4*PI())/3)</f>
        <v>-0.15675238893627777</v>
      </c>
      <c r="AC338" s="11">
        <f>'OddsRatio_working_3-way'!X338^(1/3)*SIN('OddsRatio_working_3-way'!Y338/3)</f>
        <v>0.11912405401877507</v>
      </c>
      <c r="AD338" s="11">
        <f>'OddsRatio_working_3-way'!X338^(1/3)*SIN(('OddsRatio_working_3-way'!Y338+2*PI())/3)</f>
        <v>0.39062715586420543</v>
      </c>
      <c r="AE338" s="11">
        <f>'OddsRatio_working_3-way'!X338^(1/3)*SIN(('OddsRatio_working_3-way'!Y338+4*PI())/3)</f>
        <v>-0.50975120988298039</v>
      </c>
      <c r="AF338" s="11">
        <f>-'OddsRatio_working_3-way'!U338/(3*'OddsRatio_working_3-way'!X338^(1/3))*COS(('OddsRatio_working_3-way'!Y338)/3)</f>
        <v>0.51983369183665318</v>
      </c>
      <c r="AG338" s="11">
        <f>-'OddsRatio_working_3-way'!U338/(3*'OddsRatio_working_3-way'!X338^(1/3))*COS(('OddsRatio_working_3-way'!Y338+2*PI())/3)</f>
        <v>-0.36308130290037549</v>
      </c>
      <c r="AH338" s="11">
        <f>-'OddsRatio_working_3-way'!U338/(3*'OddsRatio_working_3-way'!X338^(1/3))*COS(('OddsRatio_working_3-way'!Y338+4*PI())/3)</f>
        <v>-0.15675238893627777</v>
      </c>
      <c r="AI338" s="11">
        <f>'OddsRatio_working_3-way'!U338/(3*'OddsRatio_working_3-way'!X338^(1/3))*SIN(('OddsRatio_working_3-way'!Y338)/3)</f>
        <v>-0.11912405401877507</v>
      </c>
      <c r="AJ338" s="11">
        <f>'OddsRatio_working_3-way'!U338/(3*'OddsRatio_working_3-way'!X338^(1/3))*SIN(('OddsRatio_working_3-way'!Y338+2*PI())/3)</f>
        <v>-0.39062715586420543</v>
      </c>
      <c r="AK338" s="11">
        <f>'OddsRatio_working_3-way'!U338/(3*'OddsRatio_working_3-way'!X338^(1/3))*SIN(('OddsRatio_working_3-way'!Y338+4*PI())/3)</f>
        <v>0.50975120988298039</v>
      </c>
      <c r="AL338" s="11">
        <f>'OddsRatio_working_3-way'!Z338+'OddsRatio_working_3-way'!AF338</f>
        <v>1.0396673836733064</v>
      </c>
      <c r="AM338" s="11">
        <f>'OddsRatio_working_3-way'!AA338+'OddsRatio_working_3-way'!AG338</f>
        <v>-0.72616260580075098</v>
      </c>
      <c r="AN338" s="11">
        <f>'OddsRatio_working_3-way'!AB338+'OddsRatio_working_3-way'!AH338</f>
        <v>-0.31350477787255554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1.0396673836733064</v>
      </c>
      <c r="AS338" s="11">
        <f>IF(('OddsRatio_working_3-way'!X338=0),IF(Q338&gt;0,-Q338^(1/3),(-Q338)^(1/3)),'OddsRatio_working_3-way'!AM338-'OddsRatio_working_3-way'!R338/3)</f>
        <v>-0.72616260580075098</v>
      </c>
      <c r="AT338" s="11">
        <f>IF(('OddsRatio_working_3-way'!X338=0),IF(Q338&gt;0,-Q338^(1/3),(-Q338)^(1/3)),'OddsRatio_working_3-way'!AN338-'OddsRatio_working_3-way'!R338/3)</f>
        <v>-0.31350477787255554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3.25</v>
      </c>
      <c r="B339" s="4">
        <f>IF('True_Odds_Calculator_3-way'!B340="","",'True_Odds_Calculator_3-way'!B340)</f>
        <v>3.17</v>
      </c>
      <c r="C339" s="4">
        <f>IF('True_Odds_Calculator_3-way'!C340="","",'True_Odds_Calculator_3-way'!C340)</f>
        <v>2.5099999999999998</v>
      </c>
      <c r="D339" s="9">
        <f t="shared" si="78"/>
        <v>0.30083265218235622</v>
      </c>
      <c r="E339" s="9">
        <f t="shared" si="79"/>
        <v>0.30850178552210733</v>
      </c>
      <c r="F339" s="9">
        <f t="shared" si="80"/>
        <v>0.39066556229553645</v>
      </c>
      <c r="G339" s="9">
        <f t="shared" si="81"/>
        <v>1.0329365553249383</v>
      </c>
      <c r="H339" s="9">
        <f t="shared" si="82"/>
        <v>3.3241072494811115</v>
      </c>
      <c r="I339" s="9">
        <f t="shared" si="83"/>
        <v>3.2414723250551161</v>
      </c>
      <c r="J339" s="9">
        <f t="shared" si="84"/>
        <v>2.5597341985406565</v>
      </c>
      <c r="K339" s="11">
        <f t="shared" si="85"/>
        <v>0.30769230769230771</v>
      </c>
      <c r="L339" s="11">
        <f t="shared" si="86"/>
        <v>0.31545741324921134</v>
      </c>
      <c r="M339" s="11">
        <f t="shared" si="87"/>
        <v>0.39840637450199207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-0.28510370070313262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0.22931810733286218</v>
      </c>
      <c r="Q339" s="11">
        <f>2*'OddsRatio_working_3-way'!K339*'OddsRatio_working_3-way'!L339*'OddsRatio_working_3-way'!M339</f>
        <v>7.734168881378152E-2</v>
      </c>
      <c r="R339" s="11">
        <f t="shared" si="88"/>
        <v>0</v>
      </c>
      <c r="S339" s="11">
        <f t="shared" si="89"/>
        <v>-0.80433227196739265</v>
      </c>
      <c r="T339" s="11">
        <f t="shared" si="90"/>
        <v>-0.27127563978664171</v>
      </c>
      <c r="U339" s="11">
        <f>'OddsRatio_working_3-way'!S339-'OddsRatio_working_3-way'!R339^2/3</f>
        <v>-0.80433227196739265</v>
      </c>
      <c r="V339" s="11">
        <f>'OddsRatio_working_3-way'!S339*'OddsRatio_working_3-way'!R339/3-2*'OddsRatio_working_3-way'!R339^3/27-'OddsRatio_working_3-way'!T339</f>
        <v>0.27127563978664171</v>
      </c>
      <c r="W339" s="11">
        <f>'OddsRatio_working_3-way'!V339^2+4*'OddsRatio_working_3-way'!U339^3/27</f>
        <v>-3.5003551221922669E-3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0.13882617536315336</v>
      </c>
      <c r="Y339" s="11">
        <f>IF('OddsRatio_working_3-way'!W339&gt;=0,IF('OddsRatio_working_3-way'!V339+SQRT('OddsRatio_working_3-way'!W339)&gt;0,0,PI()),ACOS('OddsRatio_working_3-way'!V339/(2*'OddsRatio_working_3-way'!X339)))</f>
        <v>0.21473230908364926</v>
      </c>
      <c r="Z339" s="11">
        <f>'OddsRatio_working_3-way'!X339^(1/3)*COS('OddsRatio_working_3-way'!Y339/3)</f>
        <v>0.51646827766246917</v>
      </c>
      <c r="AA339" s="11">
        <f>'OddsRatio_working_3-way'!X339^(1/3)*COS(('OddsRatio_working_3-way'!Y339+2*PI())/3)</f>
        <v>-0.29030369788838656</v>
      </c>
      <c r="AB339" s="11">
        <f>'OddsRatio_working_3-way'!X339^(1/3)*COS(('OddsRatio_working_3-way'!Y339+4*PI())/3)</f>
        <v>-0.22616457977408255</v>
      </c>
      <c r="AC339" s="11">
        <f>'OddsRatio_working_3-way'!X339^(1/3)*SIN('OddsRatio_working_3-way'!Y339/3)</f>
        <v>3.7030737108878643E-2</v>
      </c>
      <c r="AD339" s="11">
        <f>'OddsRatio_working_3-way'!X339^(1/3)*SIN(('OddsRatio_working_3-way'!Y339+2*PI())/3)</f>
        <v>0.42875928015005421</v>
      </c>
      <c r="AE339" s="11">
        <f>'OddsRatio_working_3-way'!X339^(1/3)*SIN(('OddsRatio_working_3-way'!Y339+4*PI())/3)</f>
        <v>-0.46579001725893282</v>
      </c>
      <c r="AF339" s="11">
        <f>-'OddsRatio_working_3-way'!U339/(3*'OddsRatio_working_3-way'!X339^(1/3))*COS(('OddsRatio_working_3-way'!Y339)/3)</f>
        <v>0.51646827766246917</v>
      </c>
      <c r="AG339" s="11">
        <f>-'OddsRatio_working_3-way'!U339/(3*'OddsRatio_working_3-way'!X339^(1/3))*COS(('OddsRatio_working_3-way'!Y339+2*PI())/3)</f>
        <v>-0.29030369788838656</v>
      </c>
      <c r="AH339" s="11">
        <f>-'OddsRatio_working_3-way'!U339/(3*'OddsRatio_working_3-way'!X339^(1/3))*COS(('OddsRatio_working_3-way'!Y339+4*PI())/3)</f>
        <v>-0.22616457977408255</v>
      </c>
      <c r="AI339" s="11">
        <f>'OddsRatio_working_3-way'!U339/(3*'OddsRatio_working_3-way'!X339^(1/3))*SIN(('OddsRatio_working_3-way'!Y339)/3)</f>
        <v>-3.7030737108878643E-2</v>
      </c>
      <c r="AJ339" s="11">
        <f>'OddsRatio_working_3-way'!U339/(3*'OddsRatio_working_3-way'!X339^(1/3))*SIN(('OddsRatio_working_3-way'!Y339+2*PI())/3)</f>
        <v>-0.42875928015005421</v>
      </c>
      <c r="AK339" s="11">
        <f>'OddsRatio_working_3-way'!U339/(3*'OddsRatio_working_3-way'!X339^(1/3))*SIN(('OddsRatio_working_3-way'!Y339+4*PI())/3)</f>
        <v>0.46579001725893282</v>
      </c>
      <c r="AL339" s="11">
        <f>'OddsRatio_working_3-way'!Z339+'OddsRatio_working_3-way'!AF339</f>
        <v>1.0329365553249383</v>
      </c>
      <c r="AM339" s="11">
        <f>'OddsRatio_working_3-way'!AA339+'OddsRatio_working_3-way'!AG339</f>
        <v>-0.58060739577677312</v>
      </c>
      <c r="AN339" s="11">
        <f>'OddsRatio_working_3-way'!AB339+'OddsRatio_working_3-way'!AH339</f>
        <v>-0.45232915954816511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1.0329365553249383</v>
      </c>
      <c r="AS339" s="11">
        <f>IF(('OddsRatio_working_3-way'!X339=0),IF(Q339&gt;0,-Q339^(1/3),(-Q339)^(1/3)),'OddsRatio_working_3-way'!AM339-'OddsRatio_working_3-way'!R339/3)</f>
        <v>-0.58060739577677312</v>
      </c>
      <c r="AT339" s="11">
        <f>IF(('OddsRatio_working_3-way'!X339=0),IF(Q339&gt;0,-Q339^(1/3),(-Q339)^(1/3)),'OddsRatio_working_3-way'!AN339-'OddsRatio_working_3-way'!R339/3)</f>
        <v>-0.45232915954816511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2.95</v>
      </c>
      <c r="B340" s="4">
        <f>IF('True_Odds_Calculator_3-way'!B341="","",'True_Odds_Calculator_3-way'!B341)</f>
        <v>3.15</v>
      </c>
      <c r="C340" s="4">
        <f>IF('True_Odds_Calculator_3-way'!C341="","",'True_Odds_Calculator_3-way'!C341)</f>
        <v>2.74</v>
      </c>
      <c r="D340" s="9">
        <f t="shared" si="78"/>
        <v>0.33185104265673637</v>
      </c>
      <c r="E340" s="9">
        <f t="shared" si="79"/>
        <v>0.3105683820754544</v>
      </c>
      <c r="F340" s="9">
        <f t="shared" si="80"/>
        <v>0.35758057526780929</v>
      </c>
      <c r="G340" s="9">
        <f t="shared" si="81"/>
        <v>1.0325129256854182</v>
      </c>
      <c r="H340" s="9">
        <f t="shared" si="82"/>
        <v>3.0134002050865654</v>
      </c>
      <c r="I340" s="9">
        <f t="shared" si="83"/>
        <v>3.2199027902236494</v>
      </c>
      <c r="J340" s="9">
        <f t="shared" si="84"/>
        <v>2.7965724906926277</v>
      </c>
      <c r="K340" s="11">
        <f t="shared" si="85"/>
        <v>0.33898305084745761</v>
      </c>
      <c r="L340" s="11">
        <f t="shared" si="86"/>
        <v>0.31746031746031744</v>
      </c>
      <c r="M340" s="11">
        <f t="shared" si="87"/>
        <v>0.36496350364963503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-0.28650960569802586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0.22936635580455944</v>
      </c>
      <c r="Q340" s="11">
        <f>2*'OddsRatio_working_3-way'!K340*'OddsRatio_working_3-way'!L340*'OddsRatio_working_3-way'!M340</f>
        <v>7.8550121850876509E-2</v>
      </c>
      <c r="R340" s="11">
        <f t="shared" si="88"/>
        <v>0</v>
      </c>
      <c r="S340" s="11">
        <f t="shared" si="89"/>
        <v>-0.80055380777112928</v>
      </c>
      <c r="T340" s="11">
        <f t="shared" si="90"/>
        <v>-0.2741622629353182</v>
      </c>
      <c r="U340" s="11">
        <f>'OddsRatio_working_3-way'!S340-'OddsRatio_working_3-way'!R340^2/3</f>
        <v>-0.80055380777112928</v>
      </c>
      <c r="V340" s="11">
        <f>'OddsRatio_working_3-way'!S340*'OddsRatio_working_3-way'!R340/3-2*'OddsRatio_working_3-way'!R340^3/27-'OddsRatio_working_3-way'!T340</f>
        <v>0.2741622629353182</v>
      </c>
      <c r="W340" s="11">
        <f>'OddsRatio_working_3-way'!V340^2+4*'OddsRatio_working_3-way'!U340^3/27</f>
        <v>-8.4454205296119467E-4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0.13784909182759941</v>
      </c>
      <c r="Y340" s="11">
        <f>IF('OddsRatio_working_3-way'!W340&gt;=0,IF('OddsRatio_working_3-way'!V340+SQRT('OddsRatio_working_3-way'!W340)&gt;0,0,PI()),ACOS('OddsRatio_working_3-way'!V340/(2*'OddsRatio_working_3-way'!X340)))</f>
        <v>0.10560494949957344</v>
      </c>
      <c r="Z340" s="11">
        <f>'OddsRatio_working_3-way'!X340^(1/3)*COS('OddsRatio_working_3-way'!Y340/3)</f>
        <v>0.5162564628427091</v>
      </c>
      <c r="AA340" s="11">
        <f>'OddsRatio_working_3-way'!X340^(1/3)*COS(('OddsRatio_working_3-way'!Y340+2*PI())/3)</f>
        <v>-0.27387308367957486</v>
      </c>
      <c r="AB340" s="11">
        <f>'OddsRatio_working_3-way'!X340^(1/3)*COS(('OddsRatio_working_3-way'!Y340+4*PI())/3)</f>
        <v>-0.24238337916313435</v>
      </c>
      <c r="AC340" s="11">
        <f>'OddsRatio_working_3-way'!X340^(1/3)*SIN('OddsRatio_working_3-way'!Y340/3)</f>
        <v>1.8180589379268697E-2</v>
      </c>
      <c r="AD340" s="11">
        <f>'OddsRatio_working_3-way'!X340^(1/3)*SIN(('OddsRatio_working_3-way'!Y340+2*PI())/3)</f>
        <v>0.43800091700004878</v>
      </c>
      <c r="AE340" s="11">
        <f>'OddsRatio_working_3-way'!X340^(1/3)*SIN(('OddsRatio_working_3-way'!Y340+4*PI())/3)</f>
        <v>-0.45618150637931748</v>
      </c>
      <c r="AF340" s="11">
        <f>-'OddsRatio_working_3-way'!U340/(3*'OddsRatio_working_3-way'!X340^(1/3))*COS(('OddsRatio_working_3-way'!Y340)/3)</f>
        <v>0.51625646284270921</v>
      </c>
      <c r="AG340" s="11">
        <f>-'OddsRatio_working_3-way'!U340/(3*'OddsRatio_working_3-way'!X340^(1/3))*COS(('OddsRatio_working_3-way'!Y340+2*PI())/3)</f>
        <v>-0.27387308367957491</v>
      </c>
      <c r="AH340" s="11">
        <f>-'OddsRatio_working_3-way'!U340/(3*'OddsRatio_working_3-way'!X340^(1/3))*COS(('OddsRatio_working_3-way'!Y340+4*PI())/3)</f>
        <v>-0.24238337916313438</v>
      </c>
      <c r="AI340" s="11">
        <f>'OddsRatio_working_3-way'!U340/(3*'OddsRatio_working_3-way'!X340^(1/3))*SIN(('OddsRatio_working_3-way'!Y340)/3)</f>
        <v>-1.81805893792687E-2</v>
      </c>
      <c r="AJ340" s="11">
        <f>'OddsRatio_working_3-way'!U340/(3*'OddsRatio_working_3-way'!X340^(1/3))*SIN(('OddsRatio_working_3-way'!Y340+2*PI())/3)</f>
        <v>-0.43800091700004889</v>
      </c>
      <c r="AK340" s="11">
        <f>'OddsRatio_working_3-way'!U340/(3*'OddsRatio_working_3-way'!X340^(1/3))*SIN(('OddsRatio_working_3-way'!Y340+4*PI())/3)</f>
        <v>0.45618150637931759</v>
      </c>
      <c r="AL340" s="11">
        <f>'OddsRatio_working_3-way'!Z340+'OddsRatio_working_3-way'!AF340</f>
        <v>1.0325129256854182</v>
      </c>
      <c r="AM340" s="11">
        <f>'OddsRatio_working_3-way'!AA340+'OddsRatio_working_3-way'!AG340</f>
        <v>-0.54774616735914972</v>
      </c>
      <c r="AN340" s="11">
        <f>'OddsRatio_working_3-way'!AB340+'OddsRatio_working_3-way'!AH340</f>
        <v>-0.4847667583262687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1.0325129256854182</v>
      </c>
      <c r="AS340" s="11">
        <f>IF(('OddsRatio_working_3-way'!X340=0),IF(Q340&gt;0,-Q340^(1/3),(-Q340)^(1/3)),'OddsRatio_working_3-way'!AM340-'OddsRatio_working_3-way'!R340/3)</f>
        <v>-0.54774616735914972</v>
      </c>
      <c r="AT340" s="11">
        <f>IF(('OddsRatio_working_3-way'!X340=0),IF(Q340&gt;0,-Q340^(1/3),(-Q340)^(1/3)),'OddsRatio_working_3-way'!AN340-'OddsRatio_working_3-way'!R340/3)</f>
        <v>-0.4847667583262687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1.66</v>
      </c>
      <c r="B341" s="4">
        <f>IF('True_Odds_Calculator_3-way'!B342="","",'True_Odds_Calculator_3-way'!B342)</f>
        <v>3.38</v>
      </c>
      <c r="C341" s="4">
        <f>IF('True_Odds_Calculator_3-way'!C342="","",'True_Odds_Calculator_3-way'!C342)</f>
        <v>6.41</v>
      </c>
      <c r="D341" s="9">
        <f t="shared" si="78"/>
        <v>0.57953148605419025</v>
      </c>
      <c r="E341" s="9">
        <f t="shared" si="79"/>
        <v>0.27652484441022762</v>
      </c>
      <c r="F341" s="9">
        <f t="shared" si="80"/>
        <v>0.14394366953558202</v>
      </c>
      <c r="G341" s="9">
        <f t="shared" si="81"/>
        <v>1.0992905843927332</v>
      </c>
      <c r="H341" s="9">
        <f t="shared" si="82"/>
        <v>1.7255317856992036</v>
      </c>
      <c r="I341" s="9">
        <f t="shared" si="83"/>
        <v>3.6163115908547048</v>
      </c>
      <c r="J341" s="9">
        <f t="shared" si="84"/>
        <v>6.9471620615646872</v>
      </c>
      <c r="K341" s="11">
        <f t="shared" si="85"/>
        <v>0.60240963855421692</v>
      </c>
      <c r="L341" s="11">
        <f t="shared" si="86"/>
        <v>0.29585798816568049</v>
      </c>
      <c r="M341" s="11">
        <f t="shared" si="87"/>
        <v>0.15600624024960999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-0.23628455796248515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0.23494915700242472</v>
      </c>
      <c r="Q341" s="11">
        <f>2*'OddsRatio_working_3-way'!K341*'OddsRatio_working_3-way'!L341*'OddsRatio_working_3-way'!M341</f>
        <v>5.5609267929567975E-2</v>
      </c>
      <c r="R341" s="11">
        <f t="shared" si="88"/>
        <v>0</v>
      </c>
      <c r="S341" s="11">
        <f t="shared" si="89"/>
        <v>-0.99434833587274685</v>
      </c>
      <c r="T341" s="11">
        <f t="shared" si="90"/>
        <v>-0.23534871854976255</v>
      </c>
      <c r="U341" s="11">
        <f>'OddsRatio_working_3-way'!S341-'OddsRatio_working_3-way'!R341^2/3</f>
        <v>-0.99434833587274685</v>
      </c>
      <c r="V341" s="11">
        <f>'OddsRatio_working_3-way'!S341*'OddsRatio_working_3-way'!R341/3-2*'OddsRatio_working_3-way'!R341^3/27-'OddsRatio_working_3-way'!T341</f>
        <v>0.23534871854976255</v>
      </c>
      <c r="W341" s="11">
        <f>'OddsRatio_working_3-way'!V341^2+4*'OddsRatio_working_3-way'!U341^3/27</f>
        <v>-9.0261447494602604E-2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0.19082090216851111</v>
      </c>
      <c r="Y341" s="11">
        <f>IF('OddsRatio_working_3-way'!W341&gt;=0,IF('OddsRatio_working_3-way'!V341+SQRT('OddsRatio_working_3-way'!W341)&gt;0,0,PI()),ACOS('OddsRatio_working_3-way'!V341/(2*'OddsRatio_working_3-way'!X341)))</f>
        <v>0.9062851851671283</v>
      </c>
      <c r="Z341" s="11">
        <f>'OddsRatio_working_3-way'!X341^(1/3)*COS('OddsRatio_working_3-way'!Y341/3)</f>
        <v>0.5496452921963666</v>
      </c>
      <c r="AA341" s="11">
        <f>'OddsRatio_working_3-way'!X341^(1/3)*COS(('OddsRatio_working_3-way'!Y341+2*PI())/3)</f>
        <v>-0.42316220098144691</v>
      </c>
      <c r="AB341" s="11">
        <f>'OddsRatio_working_3-way'!X341^(1/3)*COS(('OddsRatio_working_3-way'!Y341+4*PI())/3)</f>
        <v>-0.12648309121491985</v>
      </c>
      <c r="AC341" s="11">
        <f>'OddsRatio_working_3-way'!X341^(1/3)*SIN('OddsRatio_working_3-way'!Y341/3)</f>
        <v>0.17128776388664313</v>
      </c>
      <c r="AD341" s="11">
        <f>'OddsRatio_working_3-way'!X341^(1/3)*SIN(('OddsRatio_working_3-way'!Y341+2*PI())/3)</f>
        <v>0.39036290416925268</v>
      </c>
      <c r="AE341" s="11">
        <f>'OddsRatio_working_3-way'!X341^(1/3)*SIN(('OddsRatio_working_3-way'!Y341+4*PI())/3)</f>
        <v>-0.56165066805589559</v>
      </c>
      <c r="AF341" s="11">
        <f>-'OddsRatio_working_3-way'!U341/(3*'OddsRatio_working_3-way'!X341^(1/3))*COS(('OddsRatio_working_3-way'!Y341)/3)</f>
        <v>0.5496452921963666</v>
      </c>
      <c r="AG341" s="11">
        <f>-'OddsRatio_working_3-way'!U341/(3*'OddsRatio_working_3-way'!X341^(1/3))*COS(('OddsRatio_working_3-way'!Y341+2*PI())/3)</f>
        <v>-0.42316220098144691</v>
      </c>
      <c r="AH341" s="11">
        <f>-'OddsRatio_working_3-way'!U341/(3*'OddsRatio_working_3-way'!X341^(1/3))*COS(('OddsRatio_working_3-way'!Y341+4*PI())/3)</f>
        <v>-0.12648309121491985</v>
      </c>
      <c r="AI341" s="11">
        <f>'OddsRatio_working_3-way'!U341/(3*'OddsRatio_working_3-way'!X341^(1/3))*SIN(('OddsRatio_working_3-way'!Y341)/3)</f>
        <v>-0.17128776388664313</v>
      </c>
      <c r="AJ341" s="11">
        <f>'OddsRatio_working_3-way'!U341/(3*'OddsRatio_working_3-way'!X341^(1/3))*SIN(('OddsRatio_working_3-way'!Y341+2*PI())/3)</f>
        <v>-0.39036290416925268</v>
      </c>
      <c r="AK341" s="11">
        <f>'OddsRatio_working_3-way'!U341/(3*'OddsRatio_working_3-way'!X341^(1/3))*SIN(('OddsRatio_working_3-way'!Y341+4*PI())/3)</f>
        <v>0.56165066805589559</v>
      </c>
      <c r="AL341" s="11">
        <f>'OddsRatio_working_3-way'!Z341+'OddsRatio_working_3-way'!AF341</f>
        <v>1.0992905843927332</v>
      </c>
      <c r="AM341" s="11">
        <f>'OddsRatio_working_3-way'!AA341+'OddsRatio_working_3-way'!AG341</f>
        <v>-0.84632440196289382</v>
      </c>
      <c r="AN341" s="11">
        <f>'OddsRatio_working_3-way'!AB341+'OddsRatio_working_3-way'!AH341</f>
        <v>-0.2529661824298397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1.0992905843927332</v>
      </c>
      <c r="AS341" s="11">
        <f>IF(('OddsRatio_working_3-way'!X341=0),IF(Q341&gt;0,-Q341^(1/3),(-Q341)^(1/3)),'OddsRatio_working_3-way'!AM341-'OddsRatio_working_3-way'!R341/3)</f>
        <v>-0.84632440196289382</v>
      </c>
      <c r="AT341" s="11">
        <f>IF(('OddsRatio_working_3-way'!X341=0),IF(Q341&gt;0,-Q341^(1/3),(-Q341)^(1/3)),'OddsRatio_working_3-way'!AN341-'OddsRatio_working_3-way'!R341/3)</f>
        <v>-0.2529661824298397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7.46</v>
      </c>
      <c r="B342" s="4">
        <f>IF('True_Odds_Calculator_3-way'!B343="","",'True_Odds_Calculator_3-way'!B343)</f>
        <v>3.84</v>
      </c>
      <c r="C342" s="4">
        <f>IF('True_Odds_Calculator_3-way'!C343="","",'True_Odds_Calculator_3-way'!C343)</f>
        <v>1.56</v>
      </c>
      <c r="D342" s="9">
        <f t="shared" si="78"/>
        <v>0.12653310772398518</v>
      </c>
      <c r="E342" s="9">
        <f t="shared" si="79"/>
        <v>0.24784460911245876</v>
      </c>
      <c r="F342" s="9">
        <f t="shared" si="80"/>
        <v>0.62562228316355606</v>
      </c>
      <c r="G342" s="9">
        <f t="shared" si="81"/>
        <v>1.0685866779351298</v>
      </c>
      <c r="H342" s="9">
        <f t="shared" si="82"/>
        <v>7.9030699394609387</v>
      </c>
      <c r="I342" s="9">
        <f t="shared" si="83"/>
        <v>4.0347861653357686</v>
      </c>
      <c r="J342" s="9">
        <f t="shared" si="84"/>
        <v>1.5984085396436729</v>
      </c>
      <c r="K342" s="11">
        <f t="shared" si="85"/>
        <v>0.13404825737265416</v>
      </c>
      <c r="L342" s="11">
        <f t="shared" si="86"/>
        <v>0.26041666666666669</v>
      </c>
      <c r="M342" s="11">
        <f t="shared" si="87"/>
        <v>0.64102564102564097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-0.2299027863706149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0.22063899200293302</v>
      </c>
      <c r="Q342" s="11">
        <f>2*'OddsRatio_working_3-way'!K342*'OddsRatio_working_3-way'!L342*'OddsRatio_working_3-way'!M342</f>
        <v>4.4754359432643616E-2</v>
      </c>
      <c r="R342" s="11">
        <f t="shared" si="88"/>
        <v>0</v>
      </c>
      <c r="S342" s="11">
        <f t="shared" si="89"/>
        <v>-0.95970560203325173</v>
      </c>
      <c r="T342" s="11">
        <f t="shared" si="90"/>
        <v>-0.19466645071668393</v>
      </c>
      <c r="U342" s="11">
        <f>'OddsRatio_working_3-way'!S342-'OddsRatio_working_3-way'!R342^2/3</f>
        <v>-0.95970560203325173</v>
      </c>
      <c r="V342" s="11">
        <f>'OddsRatio_working_3-way'!S342*'OddsRatio_working_3-way'!R342/3-2*'OddsRatio_working_3-way'!R342^3/27-'OddsRatio_working_3-way'!T342</f>
        <v>0.19466645071668393</v>
      </c>
      <c r="W342" s="11">
        <f>'OddsRatio_working_3-way'!V342^2+4*'OddsRatio_working_3-way'!U342^3/27</f>
        <v>-9.3056424533678184E-2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0.1809360740484808</v>
      </c>
      <c r="Y342" s="11">
        <f>IF('OddsRatio_working_3-way'!W342&gt;=0,IF('OddsRatio_working_3-way'!V342+SQRT('OddsRatio_working_3-way'!W342)&gt;0,0,PI()),ACOS('OddsRatio_working_3-way'!V342/(2*'OddsRatio_working_3-way'!X342)))</f>
        <v>1.0028017251142307</v>
      </c>
      <c r="Z342" s="11">
        <f>'OddsRatio_working_3-way'!X342^(1/3)*COS('OddsRatio_working_3-way'!Y342/3)</f>
        <v>0.53429333896756503</v>
      </c>
      <c r="AA342" s="11">
        <f>'OddsRatio_working_3-way'!X342^(1/3)*COS(('OddsRatio_working_3-way'!Y342+2*PI())/3)</f>
        <v>-0.42784630065784923</v>
      </c>
      <c r="AB342" s="11">
        <f>'OddsRatio_working_3-way'!X342^(1/3)*COS(('OddsRatio_working_3-way'!Y342+4*PI())/3)</f>
        <v>-0.10644703830971589</v>
      </c>
      <c r="AC342" s="11">
        <f>'OddsRatio_working_3-way'!X342^(1/3)*SIN('OddsRatio_working_3-way'!Y342/3)</f>
        <v>0.18555995063404196</v>
      </c>
      <c r="AD342" s="11">
        <f>'OddsRatio_working_3-way'!X342^(1/3)*SIN(('OddsRatio_working_3-way'!Y342+2*PI())/3)</f>
        <v>0.36993162930170037</v>
      </c>
      <c r="AE342" s="11">
        <f>'OddsRatio_working_3-way'!X342^(1/3)*SIN(('OddsRatio_working_3-way'!Y342+4*PI())/3)</f>
        <v>-0.55549157993574239</v>
      </c>
      <c r="AF342" s="11">
        <f>-'OddsRatio_working_3-way'!U342/(3*'OddsRatio_working_3-way'!X342^(1/3))*COS(('OddsRatio_working_3-way'!Y342)/3)</f>
        <v>0.53429333896756481</v>
      </c>
      <c r="AG342" s="11">
        <f>-'OddsRatio_working_3-way'!U342/(3*'OddsRatio_working_3-way'!X342^(1/3))*COS(('OddsRatio_working_3-way'!Y342+2*PI())/3)</f>
        <v>-0.42784630065784907</v>
      </c>
      <c r="AH342" s="11">
        <f>-'OddsRatio_working_3-way'!U342/(3*'OddsRatio_working_3-way'!X342^(1/3))*COS(('OddsRatio_working_3-way'!Y342+4*PI())/3)</f>
        <v>-0.10644703830971584</v>
      </c>
      <c r="AI342" s="11">
        <f>'OddsRatio_working_3-way'!U342/(3*'OddsRatio_working_3-way'!X342^(1/3))*SIN(('OddsRatio_working_3-way'!Y342)/3)</f>
        <v>-0.18555995063404188</v>
      </c>
      <c r="AJ342" s="11">
        <f>'OddsRatio_working_3-way'!U342/(3*'OddsRatio_working_3-way'!X342^(1/3))*SIN(('OddsRatio_working_3-way'!Y342+2*PI())/3)</f>
        <v>-0.3699316293017002</v>
      </c>
      <c r="AK342" s="11">
        <f>'OddsRatio_working_3-way'!U342/(3*'OddsRatio_working_3-way'!X342^(1/3))*SIN(('OddsRatio_working_3-way'!Y342+4*PI())/3)</f>
        <v>0.55549157993574216</v>
      </c>
      <c r="AL342" s="11">
        <f>'OddsRatio_working_3-way'!Z342+'OddsRatio_working_3-way'!AF342</f>
        <v>1.0685866779351298</v>
      </c>
      <c r="AM342" s="11">
        <f>'OddsRatio_working_3-way'!AA342+'OddsRatio_working_3-way'!AG342</f>
        <v>-0.85569260131569824</v>
      </c>
      <c r="AN342" s="11">
        <f>'OddsRatio_working_3-way'!AB342+'OddsRatio_working_3-way'!AH342</f>
        <v>-0.21289407661943172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1.0685866779351298</v>
      </c>
      <c r="AS342" s="11">
        <f>IF(('OddsRatio_working_3-way'!X342=0),IF(Q342&gt;0,-Q342^(1/3),(-Q342)^(1/3)),'OddsRatio_working_3-way'!AM342-'OddsRatio_working_3-way'!R342/3)</f>
        <v>-0.85569260131569824</v>
      </c>
      <c r="AT342" s="11">
        <f>IF(('OddsRatio_working_3-way'!X342=0),IF(Q342&gt;0,-Q342^(1/3),(-Q342)^(1/3)),'OddsRatio_working_3-way'!AN342-'OddsRatio_working_3-way'!R342/3)</f>
        <v>-0.21289407661943172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1.65</v>
      </c>
      <c r="B343" s="4">
        <f>IF('True_Odds_Calculator_3-way'!B344="","",'True_Odds_Calculator_3-way'!B344)</f>
        <v>3.62</v>
      </c>
      <c r="C343" s="4">
        <f>IF('True_Odds_Calculator_3-way'!C344="","",'True_Odds_Calculator_3-way'!C344)</f>
        <v>6.4</v>
      </c>
      <c r="D343" s="9">
        <f t="shared" si="78"/>
        <v>0.58968650077962825</v>
      </c>
      <c r="E343" s="9">
        <f t="shared" si="79"/>
        <v>0.26283453427745102</v>
      </c>
      <c r="F343" s="9">
        <f t="shared" si="80"/>
        <v>0.14747896494292081</v>
      </c>
      <c r="G343" s="9">
        <f t="shared" si="81"/>
        <v>1.0704866677930203</v>
      </c>
      <c r="H343" s="9">
        <f t="shared" si="82"/>
        <v>1.6958163340654631</v>
      </c>
      <c r="I343" s="9">
        <f t="shared" si="83"/>
        <v>3.8046750696177125</v>
      </c>
      <c r="J343" s="9">
        <f t="shared" si="84"/>
        <v>6.7806280060823099</v>
      </c>
      <c r="K343" s="11">
        <f t="shared" si="85"/>
        <v>0.60606060606060608</v>
      </c>
      <c r="L343" s="11">
        <f t="shared" si="86"/>
        <v>0.27624309392265195</v>
      </c>
      <c r="M343" s="11">
        <f t="shared" si="87"/>
        <v>0.15625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-0.24056692616775488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0.22680185836263186</v>
      </c>
      <c r="Q343" s="11">
        <f>2*'OddsRatio_working_3-way'!K343*'OddsRatio_working_3-way'!L343*'OddsRatio_working_3-way'!M343</f>
        <v>5.231876778838105E-2</v>
      </c>
      <c r="R343" s="11">
        <f t="shared" si="88"/>
        <v>0</v>
      </c>
      <c r="S343" s="11">
        <f t="shared" si="89"/>
        <v>-0.94278071377308037</v>
      </c>
      <c r="T343" s="11">
        <f t="shared" si="90"/>
        <v>-0.2174811335116679</v>
      </c>
      <c r="U343" s="11">
        <f>'OddsRatio_working_3-way'!S343-'OddsRatio_working_3-way'!R343^2/3</f>
        <v>-0.94278071377308037</v>
      </c>
      <c r="V343" s="11">
        <f>'OddsRatio_working_3-way'!S343*'OddsRatio_working_3-way'!R343/3-2*'OddsRatio_working_3-way'!R343^3/27-'OddsRatio_working_3-way'!T343</f>
        <v>0.2174811335116679</v>
      </c>
      <c r="W343" s="11">
        <f>'OddsRatio_working_3-way'!V343^2+4*'OddsRatio_working_3-way'!U343^3/27</f>
        <v>-7.6846688840852578E-2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0.17617089166089023</v>
      </c>
      <c r="Y343" s="11">
        <f>IF('OddsRatio_working_3-way'!W343&gt;=0,IF('OddsRatio_working_3-way'!V343+SQRT('OddsRatio_working_3-way'!W343)&gt;0,0,PI()),ACOS('OddsRatio_working_3-way'!V343/(2*'OddsRatio_working_3-way'!X343)))</f>
        <v>0.90556036250073402</v>
      </c>
      <c r="Z343" s="11">
        <f>'OddsRatio_working_3-way'!X343^(1/3)*COS('OddsRatio_working_3-way'!Y343/3)</f>
        <v>0.53524333389651024</v>
      </c>
      <c r="AA343" s="11">
        <f>'OddsRatio_working_3-way'!X343^(1/3)*COS(('OddsRatio_working_3-way'!Y343+2*PI())/3)</f>
        <v>-0.41195152727792417</v>
      </c>
      <c r="AB343" s="11">
        <f>'OddsRatio_working_3-way'!X343^(1/3)*COS(('OddsRatio_working_3-way'!Y343+4*PI())/3)</f>
        <v>-0.12329180661858617</v>
      </c>
      <c r="AC343" s="11">
        <f>'OddsRatio_working_3-way'!X343^(1/3)*SIN('OddsRatio_working_3-way'!Y343/3)</f>
        <v>0.16665776742687105</v>
      </c>
      <c r="AD343" s="11">
        <f>'OddsRatio_working_3-way'!X343^(1/3)*SIN(('OddsRatio_working_3-way'!Y343+2*PI())/3)</f>
        <v>0.38020544064721884</v>
      </c>
      <c r="AE343" s="11">
        <f>'OddsRatio_working_3-way'!X343^(1/3)*SIN(('OddsRatio_working_3-way'!Y343+4*PI())/3)</f>
        <v>-0.54686320807408983</v>
      </c>
      <c r="AF343" s="11">
        <f>-'OddsRatio_working_3-way'!U343/(3*'OddsRatio_working_3-way'!X343^(1/3))*COS(('OddsRatio_working_3-way'!Y343)/3)</f>
        <v>0.53524333389651013</v>
      </c>
      <c r="AG343" s="11">
        <f>-'OddsRatio_working_3-way'!U343/(3*'OddsRatio_working_3-way'!X343^(1/3))*COS(('OddsRatio_working_3-way'!Y343+2*PI())/3)</f>
        <v>-0.41195152727792411</v>
      </c>
      <c r="AH343" s="11">
        <f>-'OddsRatio_working_3-way'!U343/(3*'OddsRatio_working_3-way'!X343^(1/3))*COS(('OddsRatio_working_3-way'!Y343+4*PI())/3)</f>
        <v>-0.12329180661858614</v>
      </c>
      <c r="AI343" s="11">
        <f>'OddsRatio_working_3-way'!U343/(3*'OddsRatio_working_3-way'!X343^(1/3))*SIN(('OddsRatio_working_3-way'!Y343)/3)</f>
        <v>-0.16665776742687102</v>
      </c>
      <c r="AJ343" s="11">
        <f>'OddsRatio_working_3-way'!U343/(3*'OddsRatio_working_3-way'!X343^(1/3))*SIN(('OddsRatio_working_3-way'!Y343+2*PI())/3)</f>
        <v>-0.38020544064721878</v>
      </c>
      <c r="AK343" s="11">
        <f>'OddsRatio_working_3-way'!U343/(3*'OddsRatio_working_3-way'!X343^(1/3))*SIN(('OddsRatio_working_3-way'!Y343+4*PI())/3)</f>
        <v>0.54686320807408972</v>
      </c>
      <c r="AL343" s="11">
        <f>'OddsRatio_working_3-way'!Z343+'OddsRatio_working_3-way'!AF343</f>
        <v>1.0704866677930203</v>
      </c>
      <c r="AM343" s="11">
        <f>'OddsRatio_working_3-way'!AA343+'OddsRatio_working_3-way'!AG343</f>
        <v>-0.82390305455584834</v>
      </c>
      <c r="AN343" s="11">
        <f>'OddsRatio_working_3-way'!AB343+'OddsRatio_working_3-way'!AH343</f>
        <v>-0.24658361323717232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1.0704866677930203</v>
      </c>
      <c r="AS343" s="11">
        <f>IF(('OddsRatio_working_3-way'!X343=0),IF(Q343&gt;0,-Q343^(1/3),(-Q343)^(1/3)),'OddsRatio_working_3-way'!AM343-'OddsRatio_working_3-way'!R343/3)</f>
        <v>-0.82390305455584834</v>
      </c>
      <c r="AT343" s="11">
        <f>IF(('OddsRatio_working_3-way'!X343=0),IF(Q343&gt;0,-Q343^(1/3),(-Q343)^(1/3)),'OddsRatio_working_3-way'!AN343-'OddsRatio_working_3-way'!R343/3)</f>
        <v>-0.24658361323717232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2.71</v>
      </c>
      <c r="B344" s="4">
        <f>IF('True_Odds_Calculator_3-way'!B345="","",'True_Odds_Calculator_3-way'!B345)</f>
        <v>2.81</v>
      </c>
      <c r="C344" s="4">
        <f>IF('True_Odds_Calculator_3-way'!C345="","",'True_Odds_Calculator_3-way'!C345)</f>
        <v>3.24</v>
      </c>
      <c r="D344" s="9">
        <f t="shared" si="78"/>
        <v>0.35743607743345523</v>
      </c>
      <c r="E344" s="9">
        <f t="shared" si="79"/>
        <v>0.34449118801472145</v>
      </c>
      <c r="F344" s="9">
        <f t="shared" si="80"/>
        <v>0.2980727345518232</v>
      </c>
      <c r="G344" s="9">
        <f t="shared" si="81"/>
        <v>1.0512883267634532</v>
      </c>
      <c r="H344" s="9">
        <f t="shared" si="82"/>
        <v>2.7977030387655049</v>
      </c>
      <c r="I344" s="9">
        <f t="shared" si="83"/>
        <v>2.9028318714418497</v>
      </c>
      <c r="J344" s="9">
        <f t="shared" si="84"/>
        <v>3.3548858519501357</v>
      </c>
      <c r="K344" s="11">
        <f t="shared" si="85"/>
        <v>0.36900369003690037</v>
      </c>
      <c r="L344" s="11">
        <f t="shared" si="86"/>
        <v>0.35587188612099646</v>
      </c>
      <c r="M344" s="11">
        <f t="shared" si="87"/>
        <v>0.30864197530864196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-0.28099725837116007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0.23345429183829203</v>
      </c>
      <c r="Q344" s="11">
        <f>2*'OddsRatio_working_3-way'!K344*'OddsRatio_working_3-way'!L344*'OddsRatio_working_3-way'!M344</f>
        <v>8.1060517999406959E-2</v>
      </c>
      <c r="R344" s="11">
        <f t="shared" si="88"/>
        <v>0</v>
      </c>
      <c r="S344" s="11">
        <f t="shared" si="89"/>
        <v>-0.83080629751173551</v>
      </c>
      <c r="T344" s="11">
        <f t="shared" si="90"/>
        <v>-0.28847440885824149</v>
      </c>
      <c r="U344" s="11">
        <f>'OddsRatio_working_3-way'!S344-'OddsRatio_working_3-way'!R344^2/3</f>
        <v>-0.83080629751173551</v>
      </c>
      <c r="V344" s="11">
        <f>'OddsRatio_working_3-way'!S344*'OddsRatio_working_3-way'!R344/3-2*'OddsRatio_working_3-way'!R344^3/27-'OddsRatio_working_3-way'!T344</f>
        <v>0.28847440885824149</v>
      </c>
      <c r="W344" s="11">
        <f>'OddsRatio_working_3-way'!V344^2+4*'OddsRatio_working_3-way'!U344^3/27</f>
        <v>-1.7388108975514155E-3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0.14573631622185262</v>
      </c>
      <c r="Y344" s="11">
        <f>IF('OddsRatio_working_3-way'!W344&gt;=0,IF('OddsRatio_working_3-way'!V344+SQRT('OddsRatio_working_3-way'!W344)&gt;0,0,PI()),ACOS('OddsRatio_working_3-way'!V344/(2*'OddsRatio_working_3-way'!X344)))</f>
        <v>0.14355591709910986</v>
      </c>
      <c r="Z344" s="11">
        <f>'OddsRatio_working_3-way'!X344^(1/3)*COS('OddsRatio_working_3-way'!Y344/3)</f>
        <v>0.52564416338172659</v>
      </c>
      <c r="AA344" s="11">
        <f>'OddsRatio_working_3-way'!X344^(1/3)*COS(('OddsRatio_working_3-way'!Y344+2*PI())/3)</f>
        <v>-0.28462195565787107</v>
      </c>
      <c r="AB344" s="11">
        <f>'OddsRatio_working_3-way'!X344^(1/3)*COS(('OddsRatio_working_3-way'!Y344+4*PI())/3)</f>
        <v>-0.24102220772385563</v>
      </c>
      <c r="AC344" s="11">
        <f>'OddsRatio_working_3-way'!X344^(1/3)*SIN('OddsRatio_working_3-way'!Y344/3)</f>
        <v>2.5172326206303712E-2</v>
      </c>
      <c r="AD344" s="11">
        <f>'OddsRatio_working_3-way'!X344^(1/3)*SIN(('OddsRatio_working_3-way'!Y344+2*PI())/3)</f>
        <v>0.44263503573644136</v>
      </c>
      <c r="AE344" s="11">
        <f>'OddsRatio_working_3-way'!X344^(1/3)*SIN(('OddsRatio_working_3-way'!Y344+4*PI())/3)</f>
        <v>-0.46780736194274497</v>
      </c>
      <c r="AF344" s="11">
        <f>-'OddsRatio_working_3-way'!U344/(3*'OddsRatio_working_3-way'!X344^(1/3))*COS(('OddsRatio_working_3-way'!Y344)/3)</f>
        <v>0.52564416338172659</v>
      </c>
      <c r="AG344" s="11">
        <f>-'OddsRatio_working_3-way'!U344/(3*'OddsRatio_working_3-way'!X344^(1/3))*COS(('OddsRatio_working_3-way'!Y344+2*PI())/3)</f>
        <v>-0.28462195565787107</v>
      </c>
      <c r="AH344" s="11">
        <f>-'OddsRatio_working_3-way'!U344/(3*'OddsRatio_working_3-way'!X344^(1/3))*COS(('OddsRatio_working_3-way'!Y344+4*PI())/3)</f>
        <v>-0.24102220772385563</v>
      </c>
      <c r="AI344" s="11">
        <f>'OddsRatio_working_3-way'!U344/(3*'OddsRatio_working_3-way'!X344^(1/3))*SIN(('OddsRatio_working_3-way'!Y344)/3)</f>
        <v>-2.5172326206303712E-2</v>
      </c>
      <c r="AJ344" s="11">
        <f>'OddsRatio_working_3-way'!U344/(3*'OddsRatio_working_3-way'!X344^(1/3))*SIN(('OddsRatio_working_3-way'!Y344+2*PI())/3)</f>
        <v>-0.44263503573644136</v>
      </c>
      <c r="AK344" s="11">
        <f>'OddsRatio_working_3-way'!U344/(3*'OddsRatio_working_3-way'!X344^(1/3))*SIN(('OddsRatio_working_3-way'!Y344+4*PI())/3)</f>
        <v>0.46780736194274497</v>
      </c>
      <c r="AL344" s="11">
        <f>'OddsRatio_working_3-way'!Z344+'OddsRatio_working_3-way'!AF344</f>
        <v>1.0512883267634532</v>
      </c>
      <c r="AM344" s="11">
        <f>'OddsRatio_working_3-way'!AA344+'OddsRatio_working_3-way'!AG344</f>
        <v>-0.56924391131574215</v>
      </c>
      <c r="AN344" s="11">
        <f>'OddsRatio_working_3-way'!AB344+'OddsRatio_working_3-way'!AH344</f>
        <v>-0.48204441544771126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1.0512883267634532</v>
      </c>
      <c r="AS344" s="11">
        <f>IF(('OddsRatio_working_3-way'!X344=0),IF(Q344&gt;0,-Q344^(1/3),(-Q344)^(1/3)),'OddsRatio_working_3-way'!AM344-'OddsRatio_working_3-way'!R344/3)</f>
        <v>-0.56924391131574215</v>
      </c>
      <c r="AT344" s="11">
        <f>IF(('OddsRatio_working_3-way'!X344=0),IF(Q344&gt;0,-Q344^(1/3),(-Q344)^(1/3)),'OddsRatio_working_3-way'!AN344-'OddsRatio_working_3-way'!R344/3)</f>
        <v>-0.48204441544771126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3.93</v>
      </c>
      <c r="B345" s="4">
        <f>IF('True_Odds_Calculator_3-way'!B346="","",'True_Odds_Calculator_3-way'!B346)</f>
        <v>2.9</v>
      </c>
      <c r="C345" s="4">
        <f>IF('True_Odds_Calculator_3-way'!C346="","",'True_Odds_Calculator_3-way'!C346)</f>
        <v>2.2999999999999998</v>
      </c>
      <c r="D345" s="9">
        <f t="shared" si="78"/>
        <v>0.24473151195058301</v>
      </c>
      <c r="E345" s="9">
        <f t="shared" si="79"/>
        <v>0.33319649363261356</v>
      </c>
      <c r="F345" s="9">
        <f t="shared" si="80"/>
        <v>0.42207199441680304</v>
      </c>
      <c r="G345" s="9">
        <f t="shared" si="81"/>
        <v>1.0532800332062697</v>
      </c>
      <c r="H345" s="9">
        <f t="shared" si="82"/>
        <v>4.0861104972943707</v>
      </c>
      <c r="I345" s="9">
        <f t="shared" si="83"/>
        <v>3.0012320630919125</v>
      </c>
      <c r="J345" s="9">
        <f t="shared" si="84"/>
        <v>2.3692640431681511</v>
      </c>
      <c r="K345" s="11">
        <f t="shared" si="85"/>
        <v>0.2544529262086514</v>
      </c>
      <c r="L345" s="11">
        <f t="shared" si="86"/>
        <v>0.34482758620689657</v>
      </c>
      <c r="M345" s="11">
        <f t="shared" si="87"/>
        <v>0.43478260869565222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-0.27608714726606143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0.23385253937916542</v>
      </c>
      <c r="Q345" s="11">
        <f>2*'OddsRatio_working_3-way'!K345*'OddsRatio_working_3-way'!L345*'OddsRatio_working_3-way'!M345</f>
        <v>7.6297728998096379E-2</v>
      </c>
      <c r="R345" s="11">
        <f t="shared" si="88"/>
        <v>0</v>
      </c>
      <c r="S345" s="11">
        <f t="shared" si="89"/>
        <v>-0.8470243605864235</v>
      </c>
      <c r="T345" s="11">
        <f t="shared" si="90"/>
        <v>-0.27635378811955086</v>
      </c>
      <c r="U345" s="11">
        <f>'OddsRatio_working_3-way'!S345-'OddsRatio_working_3-way'!R345^2/3</f>
        <v>-0.8470243605864235</v>
      </c>
      <c r="V345" s="11">
        <f>'OddsRatio_working_3-way'!S345*'OddsRatio_working_3-way'!R345/3-2*'OddsRatio_working_3-way'!R345^3/27-'OddsRatio_working_3-way'!T345</f>
        <v>0.27635378811955086</v>
      </c>
      <c r="W345" s="11">
        <f>'OddsRatio_working_3-way'!V345^2+4*'OddsRatio_working_3-way'!U345^3/27</f>
        <v>-1.3657895498608075E-2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0.15002442443368486</v>
      </c>
      <c r="Y345" s="11">
        <f>IF('OddsRatio_working_3-way'!W345&gt;=0,IF('OddsRatio_working_3-way'!V345+SQRT('OddsRatio_working_3-way'!W345)&gt;0,0,PI()),ACOS('OddsRatio_working_3-way'!V345/(2*'OddsRatio_working_3-way'!X345)))</f>
        <v>0.40008132134403085</v>
      </c>
      <c r="Z345" s="11">
        <f>'OddsRatio_working_3-way'!X345^(1/3)*COS('OddsRatio_working_3-way'!Y345/3)</f>
        <v>0.52664001660313486</v>
      </c>
      <c r="AA345" s="11">
        <f>'OddsRatio_working_3-way'!X345^(1/3)*COS(('OddsRatio_working_3-way'!Y345+2*PI())/3)</f>
        <v>-0.32450668847620412</v>
      </c>
      <c r="AB345" s="11">
        <f>'OddsRatio_working_3-way'!X345^(1/3)*COS(('OddsRatio_working_3-way'!Y345+4*PI())/3)</f>
        <v>-0.20213332812693086</v>
      </c>
      <c r="AC345" s="11">
        <f>'OddsRatio_working_3-way'!X345^(1/3)*SIN('OddsRatio_working_3-way'!Y345/3)</f>
        <v>7.06522925392922E-2</v>
      </c>
      <c r="AD345" s="11">
        <f>'OddsRatio_working_3-way'!X345^(1/3)*SIN(('OddsRatio_working_3-way'!Y345+2*PI())/3)</f>
        <v>0.4207574867581273</v>
      </c>
      <c r="AE345" s="11">
        <f>'OddsRatio_working_3-way'!X345^(1/3)*SIN(('OddsRatio_working_3-way'!Y345+4*PI())/3)</f>
        <v>-0.49140977929741925</v>
      </c>
      <c r="AF345" s="11">
        <f>-'OddsRatio_working_3-way'!U345/(3*'OddsRatio_working_3-way'!X345^(1/3))*COS(('OddsRatio_working_3-way'!Y345)/3)</f>
        <v>0.52664001660313486</v>
      </c>
      <c r="AG345" s="11">
        <f>-'OddsRatio_working_3-way'!U345/(3*'OddsRatio_working_3-way'!X345^(1/3))*COS(('OddsRatio_working_3-way'!Y345+2*PI())/3)</f>
        <v>-0.32450668847620412</v>
      </c>
      <c r="AH345" s="11">
        <f>-'OddsRatio_working_3-way'!U345/(3*'OddsRatio_working_3-way'!X345^(1/3))*COS(('OddsRatio_working_3-way'!Y345+4*PI())/3)</f>
        <v>-0.20213332812693086</v>
      </c>
      <c r="AI345" s="11">
        <f>'OddsRatio_working_3-way'!U345/(3*'OddsRatio_working_3-way'!X345^(1/3))*SIN(('OddsRatio_working_3-way'!Y345)/3)</f>
        <v>-7.06522925392922E-2</v>
      </c>
      <c r="AJ345" s="11">
        <f>'OddsRatio_working_3-way'!U345/(3*'OddsRatio_working_3-way'!X345^(1/3))*SIN(('OddsRatio_working_3-way'!Y345+2*PI())/3)</f>
        <v>-0.4207574867581273</v>
      </c>
      <c r="AK345" s="11">
        <f>'OddsRatio_working_3-way'!U345/(3*'OddsRatio_working_3-way'!X345^(1/3))*SIN(('OddsRatio_working_3-way'!Y345+4*PI())/3)</f>
        <v>0.49140977929741925</v>
      </c>
      <c r="AL345" s="11">
        <f>'OddsRatio_working_3-way'!Z345+'OddsRatio_working_3-way'!AF345</f>
        <v>1.0532800332062697</v>
      </c>
      <c r="AM345" s="11">
        <f>'OddsRatio_working_3-way'!AA345+'OddsRatio_working_3-way'!AG345</f>
        <v>-0.64901337695240824</v>
      </c>
      <c r="AN345" s="11">
        <f>'OddsRatio_working_3-way'!AB345+'OddsRatio_working_3-way'!AH345</f>
        <v>-0.40426665625386171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1.0532800332062697</v>
      </c>
      <c r="AS345" s="11">
        <f>IF(('OddsRatio_working_3-way'!X345=0),IF(Q345&gt;0,-Q345^(1/3),(-Q345)^(1/3)),'OddsRatio_working_3-way'!AM345-'OddsRatio_working_3-way'!R345/3)</f>
        <v>-0.64901337695240824</v>
      </c>
      <c r="AT345" s="11">
        <f>IF(('OddsRatio_working_3-way'!X345=0),IF(Q345&gt;0,-Q345^(1/3),(-Q345)^(1/3)),'OddsRatio_working_3-way'!AN345-'OddsRatio_working_3-way'!R345/3)</f>
        <v>-0.40426665625386171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2.5099999999999998</v>
      </c>
      <c r="B346" s="4">
        <f>IF('True_Odds_Calculator_3-way'!B347="","",'True_Odds_Calculator_3-way'!B347)</f>
        <v>3.24</v>
      </c>
      <c r="C346" s="4">
        <f>IF('True_Odds_Calculator_3-way'!C347="","",'True_Odds_Calculator_3-way'!C347)</f>
        <v>3.12</v>
      </c>
      <c r="D346" s="9">
        <f t="shared" si="78"/>
        <v>0.38853755166252635</v>
      </c>
      <c r="E346" s="9">
        <f t="shared" si="79"/>
        <v>0.29988827601882567</v>
      </c>
      <c r="F346" s="9">
        <f t="shared" si="80"/>
        <v>0.31157417231864798</v>
      </c>
      <c r="G346" s="9">
        <f t="shared" si="81"/>
        <v>1.0422210595444865</v>
      </c>
      <c r="H346" s="9">
        <f t="shared" si="82"/>
        <v>2.5737537999121747</v>
      </c>
      <c r="I346" s="9">
        <f t="shared" si="83"/>
        <v>3.3345751733796503</v>
      </c>
      <c r="J346" s="9">
        <f t="shared" si="84"/>
        <v>3.2095086462343114</v>
      </c>
      <c r="K346" s="11">
        <f t="shared" si="85"/>
        <v>0.39840637450199207</v>
      </c>
      <c r="L346" s="11">
        <f t="shared" si="86"/>
        <v>0.30864197530864196</v>
      </c>
      <c r="M346" s="11">
        <f t="shared" si="87"/>
        <v>0.32051282051282048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-0.2826099842478772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0.23134748123681279</v>
      </c>
      <c r="Q346" s="11">
        <f>2*'OddsRatio_working_3-way'!K346*'OddsRatio_working_3-way'!L346*'OddsRatio_working_3-way'!M346</f>
        <v>7.882367333451884E-2</v>
      </c>
      <c r="R346" s="11">
        <f t="shared" si="88"/>
        <v>0</v>
      </c>
      <c r="S346" s="11">
        <f t="shared" si="89"/>
        <v>-0.81861043180235959</v>
      </c>
      <c r="T346" s="11">
        <f t="shared" si="90"/>
        <v>-0.27891326466860633</v>
      </c>
      <c r="U346" s="11">
        <f>'OddsRatio_working_3-way'!S346-'OddsRatio_working_3-way'!R346^2/3</f>
        <v>-0.81861043180235959</v>
      </c>
      <c r="V346" s="11">
        <f>'OddsRatio_working_3-way'!S346*'OddsRatio_working_3-way'!R346/3-2*'OddsRatio_working_3-way'!R346^3/27-'OddsRatio_working_3-way'!T346</f>
        <v>0.27891326466860633</v>
      </c>
      <c r="W346" s="11">
        <f>'OddsRatio_working_3-way'!V346^2+4*'OddsRatio_working_3-way'!U346^3/27</f>
        <v>-3.4769775122038965E-3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0.14253910579232629</v>
      </c>
      <c r="Y346" s="11">
        <f>IF('OddsRatio_working_3-way'!W346&gt;=0,IF('OddsRatio_working_3-way'!V346+SQRT('OddsRatio_working_3-way'!W346)&gt;0,0,PI()),ACOS('OddsRatio_working_3-way'!V346/(2*'OddsRatio_working_3-way'!X346)))</f>
        <v>0.20834516612905962</v>
      </c>
      <c r="Z346" s="11">
        <f>'OddsRatio_working_3-way'!X346^(1/3)*COS('OddsRatio_working_3-way'!Y346/3)</f>
        <v>0.52111052977224326</v>
      </c>
      <c r="AA346" s="11">
        <f>'OddsRatio_working_3-way'!X346^(1/3)*COS(('OddsRatio_working_3-way'!Y346+2*PI())/3)</f>
        <v>-0.29194745772062919</v>
      </c>
      <c r="AB346" s="11">
        <f>'OddsRatio_working_3-way'!X346^(1/3)*COS(('OddsRatio_working_3-way'!Y346+4*PI())/3)</f>
        <v>-0.22916307205161385</v>
      </c>
      <c r="AC346" s="11">
        <f>'OddsRatio_working_3-way'!X346^(1/3)*SIN('OddsRatio_working_3-way'!Y346/3)</f>
        <v>3.6248581966911317E-2</v>
      </c>
      <c r="AD346" s="11">
        <f>'OddsRatio_working_3-way'!X346^(1/3)*SIN(('OddsRatio_working_3-way'!Y346+2*PI())/3)</f>
        <v>0.43317066597887399</v>
      </c>
      <c r="AE346" s="11">
        <f>'OddsRatio_working_3-way'!X346^(1/3)*SIN(('OddsRatio_working_3-way'!Y346+4*PI())/3)</f>
        <v>-0.46941924794578532</v>
      </c>
      <c r="AF346" s="11">
        <f>-'OddsRatio_working_3-way'!U346/(3*'OddsRatio_working_3-way'!X346^(1/3))*COS(('OddsRatio_working_3-way'!Y346)/3)</f>
        <v>0.52111052977224326</v>
      </c>
      <c r="AG346" s="11">
        <f>-'OddsRatio_working_3-way'!U346/(3*'OddsRatio_working_3-way'!X346^(1/3))*COS(('OddsRatio_working_3-way'!Y346+2*PI())/3)</f>
        <v>-0.29194745772062919</v>
      </c>
      <c r="AH346" s="11">
        <f>-'OddsRatio_working_3-way'!U346/(3*'OddsRatio_working_3-way'!X346^(1/3))*COS(('OddsRatio_working_3-way'!Y346+4*PI())/3)</f>
        <v>-0.22916307205161385</v>
      </c>
      <c r="AI346" s="11">
        <f>'OddsRatio_working_3-way'!U346/(3*'OddsRatio_working_3-way'!X346^(1/3))*SIN(('OddsRatio_working_3-way'!Y346)/3)</f>
        <v>-3.6248581966911317E-2</v>
      </c>
      <c r="AJ346" s="11">
        <f>'OddsRatio_working_3-way'!U346/(3*'OddsRatio_working_3-way'!X346^(1/3))*SIN(('OddsRatio_working_3-way'!Y346+2*PI())/3)</f>
        <v>-0.43317066597887399</v>
      </c>
      <c r="AK346" s="11">
        <f>'OddsRatio_working_3-way'!U346/(3*'OddsRatio_working_3-way'!X346^(1/3))*SIN(('OddsRatio_working_3-way'!Y346+4*PI())/3)</f>
        <v>0.46941924794578532</v>
      </c>
      <c r="AL346" s="11">
        <f>'OddsRatio_working_3-way'!Z346+'OddsRatio_working_3-way'!AF346</f>
        <v>1.0422210595444865</v>
      </c>
      <c r="AM346" s="11">
        <f>'OddsRatio_working_3-way'!AA346+'OddsRatio_working_3-way'!AG346</f>
        <v>-0.58389491544125838</v>
      </c>
      <c r="AN346" s="11">
        <f>'OddsRatio_working_3-way'!AB346+'OddsRatio_working_3-way'!AH346</f>
        <v>-0.4583261441032277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1.0422210595444865</v>
      </c>
      <c r="AS346" s="11">
        <f>IF(('OddsRatio_working_3-way'!X346=0),IF(Q346&gt;0,-Q346^(1/3),(-Q346)^(1/3)),'OddsRatio_working_3-way'!AM346-'OddsRatio_working_3-way'!R346/3)</f>
        <v>-0.58389491544125838</v>
      </c>
      <c r="AT346" s="11">
        <f>IF(('OddsRatio_working_3-way'!X346=0),IF(Q346&gt;0,-Q346^(1/3),(-Q346)^(1/3)),'OddsRatio_working_3-way'!AN346-'OddsRatio_working_3-way'!R346/3)</f>
        <v>-0.4583261441032277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1.42</v>
      </c>
      <c r="B347" s="4">
        <f>IF('True_Odds_Calculator_3-way'!B348="","",'True_Odds_Calculator_3-way'!B348)</f>
        <v>5.22</v>
      </c>
      <c r="C347" s="4">
        <f>IF('True_Odds_Calculator_3-way'!C348="","",'True_Odds_Calculator_3-way'!C348)</f>
        <v>7.23</v>
      </c>
      <c r="D347" s="9">
        <f t="shared" si="78"/>
        <v>0.68917749987003585</v>
      </c>
      <c r="E347" s="9">
        <f t="shared" si="79"/>
        <v>0.18078192487480421</v>
      </c>
      <c r="F347" s="9">
        <f t="shared" si="80"/>
        <v>0.13004057525516011</v>
      </c>
      <c r="G347" s="9">
        <f t="shared" si="81"/>
        <v>1.0738214347937483</v>
      </c>
      <c r="H347" s="9">
        <f t="shared" si="82"/>
        <v>1.4510050026133741</v>
      </c>
      <c r="I347" s="9">
        <f t="shared" si="83"/>
        <v>5.5315264548296179</v>
      </c>
      <c r="J347" s="9">
        <f t="shared" si="84"/>
        <v>7.6899075387650537</v>
      </c>
      <c r="K347" s="11">
        <f t="shared" si="85"/>
        <v>0.70422535211267612</v>
      </c>
      <c r="L347" s="11">
        <f t="shared" si="86"/>
        <v>0.19157088122605365</v>
      </c>
      <c r="M347" s="11">
        <f t="shared" si="87"/>
        <v>0.13831258644536651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-0.20604052287845143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0.20283009749354247</v>
      </c>
      <c r="Q347" s="11">
        <f>2*'OddsRatio_working_3-way'!K347*'OddsRatio_working_3-way'!L347*'OddsRatio_working_3-way'!M347</f>
        <v>3.7319245169005054E-2</v>
      </c>
      <c r="R347" s="11">
        <f t="shared" si="88"/>
        <v>0</v>
      </c>
      <c r="S347" s="11">
        <f t="shared" si="89"/>
        <v>-0.98441847584126518</v>
      </c>
      <c r="T347" s="11">
        <f t="shared" si="90"/>
        <v>-0.1811257545246118</v>
      </c>
      <c r="U347" s="11">
        <f>'OddsRatio_working_3-way'!S347-'OddsRatio_working_3-way'!R347^2/3</f>
        <v>-0.98441847584126518</v>
      </c>
      <c r="V347" s="11">
        <f>'OddsRatio_working_3-way'!S347*'OddsRatio_working_3-way'!R347/3-2*'OddsRatio_working_3-way'!R347^3/27-'OddsRatio_working_3-way'!T347</f>
        <v>0.1811257545246118</v>
      </c>
      <c r="W347" s="11">
        <f>'OddsRatio_working_3-way'!V347^2+4*'OddsRatio_working_3-way'!U347^3/27</f>
        <v>-0.10852383086507471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0.18796965833425394</v>
      </c>
      <c r="Y347" s="11">
        <f>IF('OddsRatio_working_3-way'!W347&gt;=0,IF('OddsRatio_working_3-way'!V347+SQRT('OddsRatio_working_3-way'!W347)&gt;0,0,PI()),ACOS('OddsRatio_working_3-way'!V347/(2*'OddsRatio_working_3-way'!X347)))</f>
        <v>1.0680941255452234</v>
      </c>
      <c r="Z347" s="11">
        <f>'OddsRatio_working_3-way'!X347^(1/3)*COS('OddsRatio_working_3-way'!Y347/3)</f>
        <v>0.53691071739687413</v>
      </c>
      <c r="AA347" s="11">
        <f>'OddsRatio_working_3-way'!X347^(1/3)*COS(('OddsRatio_working_3-way'!Y347+2*PI())/3)</f>
        <v>-0.44137088755168025</v>
      </c>
      <c r="AB347" s="11">
        <f>'OddsRatio_working_3-way'!X347^(1/3)*COS(('OddsRatio_working_3-way'!Y347+4*PI())/3)</f>
        <v>-9.5539829845194005E-2</v>
      </c>
      <c r="AC347" s="11">
        <f>'OddsRatio_working_3-way'!X347^(1/3)*SIN('OddsRatio_working_3-way'!Y347/3)</f>
        <v>0.19966565426097288</v>
      </c>
      <c r="AD347" s="11">
        <f>'OddsRatio_working_3-way'!X347^(1/3)*SIN(('OddsRatio_working_3-way'!Y347+2*PI())/3)</f>
        <v>0.36514549369933408</v>
      </c>
      <c r="AE347" s="11">
        <f>'OddsRatio_working_3-way'!X347^(1/3)*SIN(('OddsRatio_working_3-way'!Y347+4*PI())/3)</f>
        <v>-0.56481114796030696</v>
      </c>
      <c r="AF347" s="11">
        <f>-'OddsRatio_working_3-way'!U347/(3*'OddsRatio_working_3-way'!X347^(1/3))*COS(('OddsRatio_working_3-way'!Y347)/3)</f>
        <v>0.53691071739687402</v>
      </c>
      <c r="AG347" s="11">
        <f>-'OddsRatio_working_3-way'!U347/(3*'OddsRatio_working_3-way'!X347^(1/3))*COS(('OddsRatio_working_3-way'!Y347+2*PI())/3)</f>
        <v>-0.44137088755168019</v>
      </c>
      <c r="AH347" s="11">
        <f>-'OddsRatio_working_3-way'!U347/(3*'OddsRatio_working_3-way'!X347^(1/3))*COS(('OddsRatio_working_3-way'!Y347+4*PI())/3)</f>
        <v>-9.5539829845193991E-2</v>
      </c>
      <c r="AI347" s="11">
        <f>'OddsRatio_working_3-way'!U347/(3*'OddsRatio_working_3-way'!X347^(1/3))*SIN(('OddsRatio_working_3-way'!Y347)/3)</f>
        <v>-0.19966565426097285</v>
      </c>
      <c r="AJ347" s="11">
        <f>'OddsRatio_working_3-way'!U347/(3*'OddsRatio_working_3-way'!X347^(1/3))*SIN(('OddsRatio_working_3-way'!Y347+2*PI())/3)</f>
        <v>-0.36514549369933402</v>
      </c>
      <c r="AK347" s="11">
        <f>'OddsRatio_working_3-way'!U347/(3*'OddsRatio_working_3-way'!X347^(1/3))*SIN(('OddsRatio_working_3-way'!Y347+4*PI())/3)</f>
        <v>0.56481114796030685</v>
      </c>
      <c r="AL347" s="11">
        <f>'OddsRatio_working_3-way'!Z347+'OddsRatio_working_3-way'!AF347</f>
        <v>1.0738214347937483</v>
      </c>
      <c r="AM347" s="11">
        <f>'OddsRatio_working_3-way'!AA347+'OddsRatio_working_3-way'!AG347</f>
        <v>-0.88274177510336038</v>
      </c>
      <c r="AN347" s="11">
        <f>'OddsRatio_working_3-way'!AB347+'OddsRatio_working_3-way'!AH347</f>
        <v>-0.19107965969038798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1.0738214347937483</v>
      </c>
      <c r="AS347" s="11">
        <f>IF(('OddsRatio_working_3-way'!X347=0),IF(Q347&gt;0,-Q347^(1/3),(-Q347)^(1/3)),'OddsRatio_working_3-way'!AM347-'OddsRatio_working_3-way'!R347/3)</f>
        <v>-0.88274177510336038</v>
      </c>
      <c r="AT347" s="11">
        <f>IF(('OddsRatio_working_3-way'!X347=0),IF(Q347&gt;0,-Q347^(1/3),(-Q347)^(1/3)),'OddsRatio_working_3-way'!AN347-'OddsRatio_working_3-way'!R347/3)</f>
        <v>-0.19107965969038798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2.54</v>
      </c>
      <c r="B348" s="4">
        <f>IF('True_Odds_Calculator_3-way'!B349="","",'True_Odds_Calculator_3-way'!B349)</f>
        <v>3.26</v>
      </c>
      <c r="C348" s="4">
        <f>IF('True_Odds_Calculator_3-way'!C349="","",'True_Odds_Calculator_3-way'!C349)</f>
        <v>3.06</v>
      </c>
      <c r="D348" s="9">
        <f t="shared" si="78"/>
        <v>0.38399377404629692</v>
      </c>
      <c r="E348" s="9">
        <f t="shared" si="79"/>
        <v>0.29813113838167427</v>
      </c>
      <c r="F348" s="9">
        <f t="shared" si="80"/>
        <v>0.31787508757202876</v>
      </c>
      <c r="G348" s="9">
        <f t="shared" si="81"/>
        <v>1.0416940842870348</v>
      </c>
      <c r="H348" s="9">
        <f t="shared" si="82"/>
        <v>2.6042088898020341</v>
      </c>
      <c r="I348" s="9">
        <f t="shared" si="83"/>
        <v>3.3542286304886986</v>
      </c>
      <c r="J348" s="9">
        <f t="shared" si="84"/>
        <v>3.1458898136312916</v>
      </c>
      <c r="K348" s="11">
        <f t="shared" si="85"/>
        <v>0.39370078740157477</v>
      </c>
      <c r="L348" s="11">
        <f t="shared" si="86"/>
        <v>0.30674846625766872</v>
      </c>
      <c r="M348" s="11">
        <f t="shared" si="87"/>
        <v>0.32679738562091504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-0.28295908157636918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0.23127296745792017</v>
      </c>
      <c r="Q348" s="11">
        <f>2*'OddsRatio_working_3-way'!K348*'OddsRatio_working_3-way'!L348*'OddsRatio_working_3-way'!M348</f>
        <v>7.8932753398607558E-2</v>
      </c>
      <c r="R348" s="11">
        <f t="shared" si="88"/>
        <v>0</v>
      </c>
      <c r="S348" s="11">
        <f t="shared" si="89"/>
        <v>-0.81733714348200137</v>
      </c>
      <c r="T348" s="11">
        <f t="shared" si="90"/>
        <v>-0.27895465647849871</v>
      </c>
      <c r="U348" s="11">
        <f>'OddsRatio_working_3-way'!S348-'OddsRatio_working_3-way'!R348^2/3</f>
        <v>-0.81733714348200137</v>
      </c>
      <c r="V348" s="11">
        <f>'OddsRatio_working_3-way'!S348*'OddsRatio_working_3-way'!R348/3-2*'OddsRatio_working_3-way'!R348^3/27-'OddsRatio_working_3-way'!T348</f>
        <v>0.27895465647849871</v>
      </c>
      <c r="W348" s="11">
        <f>'OddsRatio_working_3-way'!V348^2+4*'OddsRatio_working_3-way'!U348^3/27</f>
        <v>-3.0752493074801823E-3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0.14220667150182986</v>
      </c>
      <c r="Y348" s="11">
        <f>IF('OddsRatio_working_3-way'!W348&gt;=0,IF('OddsRatio_working_3-way'!V348+SQRT('OddsRatio_working_3-way'!W348)&gt;0,0,PI()),ACOS('OddsRatio_working_3-way'!V348/(2*'OddsRatio_working_3-way'!X348)))</f>
        <v>0.19623711897106655</v>
      </c>
      <c r="Z348" s="11">
        <f>'OddsRatio_working_3-way'!X348^(1/3)*COS('OddsRatio_working_3-way'!Y348/3)</f>
        <v>0.5208470421435174</v>
      </c>
      <c r="AA348" s="11">
        <f>'OddsRatio_working_3-way'!X348^(1/3)*COS(('OddsRatio_working_3-way'!Y348+2*PI())/3)</f>
        <v>-0.28997102330565477</v>
      </c>
      <c r="AB348" s="11">
        <f>'OddsRatio_working_3-way'!X348^(1/3)*COS(('OddsRatio_working_3-way'!Y348+4*PI())/3)</f>
        <v>-0.23087601883786299</v>
      </c>
      <c r="AC348" s="11">
        <f>'OddsRatio_working_3-way'!X348^(1/3)*SIN('OddsRatio_working_3-way'!Y348/3)</f>
        <v>3.4118516737241915E-2</v>
      </c>
      <c r="AD348" s="11">
        <f>'OddsRatio_working_3-way'!X348^(1/3)*SIN(('OddsRatio_working_3-way'!Y348+2*PI())/3)</f>
        <v>0.43400751161364926</v>
      </c>
      <c r="AE348" s="11">
        <f>'OddsRatio_working_3-way'!X348^(1/3)*SIN(('OddsRatio_working_3-way'!Y348+4*PI())/3)</f>
        <v>-0.46812602835089101</v>
      </c>
      <c r="AF348" s="11">
        <f>-'OddsRatio_working_3-way'!U348/(3*'OddsRatio_working_3-way'!X348^(1/3))*COS(('OddsRatio_working_3-way'!Y348)/3)</f>
        <v>0.52084704214351729</v>
      </c>
      <c r="AG348" s="11">
        <f>-'OddsRatio_working_3-way'!U348/(3*'OddsRatio_working_3-way'!X348^(1/3))*COS(('OddsRatio_working_3-way'!Y348+2*PI())/3)</f>
        <v>-0.28997102330565472</v>
      </c>
      <c r="AH348" s="11">
        <f>-'OddsRatio_working_3-way'!U348/(3*'OddsRatio_working_3-way'!X348^(1/3))*COS(('OddsRatio_working_3-way'!Y348+4*PI())/3)</f>
        <v>-0.23087601883786293</v>
      </c>
      <c r="AI348" s="11">
        <f>'OddsRatio_working_3-way'!U348/(3*'OddsRatio_working_3-way'!X348^(1/3))*SIN(('OddsRatio_working_3-way'!Y348)/3)</f>
        <v>-3.4118516737241908E-2</v>
      </c>
      <c r="AJ348" s="11">
        <f>'OddsRatio_working_3-way'!U348/(3*'OddsRatio_working_3-way'!X348^(1/3))*SIN(('OddsRatio_working_3-way'!Y348+2*PI())/3)</f>
        <v>-0.4340075116136492</v>
      </c>
      <c r="AK348" s="11">
        <f>'OddsRatio_working_3-way'!U348/(3*'OddsRatio_working_3-way'!X348^(1/3))*SIN(('OddsRatio_working_3-way'!Y348+4*PI())/3)</f>
        <v>0.4681260283508909</v>
      </c>
      <c r="AL348" s="11">
        <f>'OddsRatio_working_3-way'!Z348+'OddsRatio_working_3-way'!AF348</f>
        <v>1.0416940842870348</v>
      </c>
      <c r="AM348" s="11">
        <f>'OddsRatio_working_3-way'!AA348+'OddsRatio_working_3-way'!AG348</f>
        <v>-0.57994204661130944</v>
      </c>
      <c r="AN348" s="11">
        <f>'OddsRatio_working_3-way'!AB348+'OddsRatio_working_3-way'!AH348</f>
        <v>-0.46175203767572592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1.0416940842870348</v>
      </c>
      <c r="AS348" s="11">
        <f>IF(('OddsRatio_working_3-way'!X348=0),IF(Q348&gt;0,-Q348^(1/3),(-Q348)^(1/3)),'OddsRatio_working_3-way'!AM348-'OddsRatio_working_3-way'!R348/3)</f>
        <v>-0.57994204661130944</v>
      </c>
      <c r="AT348" s="11">
        <f>IF(('OddsRatio_working_3-way'!X348=0),IF(Q348&gt;0,-Q348^(1/3),(-Q348)^(1/3)),'OddsRatio_working_3-way'!AN348-'OddsRatio_working_3-way'!R348/3)</f>
        <v>-0.46175203767572592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1.85</v>
      </c>
      <c r="B349" s="4">
        <f>IF('True_Odds_Calculator_3-way'!B350="","",'True_Odds_Calculator_3-way'!B350)</f>
        <v>3.63</v>
      </c>
      <c r="C349" s="4">
        <f>IF('True_Odds_Calculator_3-way'!C350="","",'True_Odds_Calculator_3-way'!C350)</f>
        <v>4.66</v>
      </c>
      <c r="D349" s="9">
        <f t="shared" si="78"/>
        <v>0.52809974572437413</v>
      </c>
      <c r="E349" s="9">
        <f t="shared" si="79"/>
        <v>0.2656150560452859</v>
      </c>
      <c r="F349" s="9">
        <f t="shared" si="80"/>
        <v>0.20628519823034011</v>
      </c>
      <c r="G349" s="9">
        <f t="shared" si="81"/>
        <v>1.0512725564268464</v>
      </c>
      <c r="H349" s="9">
        <f t="shared" si="82"/>
        <v>1.8935816729628197</v>
      </c>
      <c r="I349" s="9">
        <f t="shared" si="83"/>
        <v>3.7648468234026069</v>
      </c>
      <c r="J349" s="9">
        <f t="shared" si="84"/>
        <v>4.8476575565222575</v>
      </c>
      <c r="K349" s="11">
        <f t="shared" si="85"/>
        <v>0.54054054054054046</v>
      </c>
      <c r="L349" s="11">
        <f t="shared" si="86"/>
        <v>0.27548209366391185</v>
      </c>
      <c r="M349" s="11">
        <f t="shared" si="87"/>
        <v>0.21459227467811159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-0.261451711705321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0.22815707560147669</v>
      </c>
      <c r="Q349" s="11">
        <f>2*'OddsRatio_working_3-way'!K349*'OddsRatio_working_3-way'!L349*'OddsRatio_working_3-way'!M349</f>
        <v>6.3909544986408037E-2</v>
      </c>
      <c r="R349" s="11">
        <f t="shared" si="88"/>
        <v>0</v>
      </c>
      <c r="S349" s="11">
        <f t="shared" si="89"/>
        <v>-0.87265474038521396</v>
      </c>
      <c r="T349" s="11">
        <f t="shared" si="90"/>
        <v>-0.24444110374935965</v>
      </c>
      <c r="U349" s="11">
        <f>'OddsRatio_working_3-way'!S349-'OddsRatio_working_3-way'!R349^2/3</f>
        <v>-0.87265474038521396</v>
      </c>
      <c r="V349" s="11">
        <f>'OddsRatio_working_3-way'!S349*'OddsRatio_working_3-way'!R349/3-2*'OddsRatio_working_3-way'!R349^3/27-'OddsRatio_working_3-way'!T349</f>
        <v>0.24444110374935965</v>
      </c>
      <c r="W349" s="11">
        <f>'OddsRatio_working_3-way'!V349^2+4*'OddsRatio_working_3-way'!U349^3/27</f>
        <v>-3.8700329325168994E-2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0.15688513515258082</v>
      </c>
      <c r="Y349" s="11">
        <f>IF('OddsRatio_working_3-way'!W349&gt;=0,IF('OddsRatio_working_3-way'!V349+SQRT('OddsRatio_working_3-way'!W349)&gt;0,0,PI()),ACOS('OddsRatio_working_3-way'!V349/(2*'OddsRatio_working_3-way'!X349)))</f>
        <v>0.67765544516126874</v>
      </c>
      <c r="Z349" s="11">
        <f>'OddsRatio_working_3-way'!X349^(1/3)*COS('OddsRatio_working_3-way'!Y349/3)</f>
        <v>0.52563627821342318</v>
      </c>
      <c r="AA349" s="11">
        <f>'OddsRatio_working_3-way'!X349^(1/3)*COS(('OddsRatio_working_3-way'!Y349+2*PI())/3)</f>
        <v>-0.36742962206034846</v>
      </c>
      <c r="AB349" s="11">
        <f>'OddsRatio_working_3-way'!X349^(1/3)*COS(('OddsRatio_working_3-way'!Y349+4*PI())/3)</f>
        <v>-0.15820665615307461</v>
      </c>
      <c r="AC349" s="11">
        <f>'OddsRatio_working_3-way'!X349^(1/3)*SIN('OddsRatio_working_3-way'!Y349/3)</f>
        <v>0.12079493568721653</v>
      </c>
      <c r="AD349" s="11">
        <f>'OddsRatio_working_3-way'!X349^(1/3)*SIN(('OddsRatio_working_3-way'!Y349+2*PI())/3)</f>
        <v>0.39481690223992116</v>
      </c>
      <c r="AE349" s="11">
        <f>'OddsRatio_working_3-way'!X349^(1/3)*SIN(('OddsRatio_working_3-way'!Y349+4*PI())/3)</f>
        <v>-0.51561183792713761</v>
      </c>
      <c r="AF349" s="11">
        <f>-'OddsRatio_working_3-way'!U349/(3*'OddsRatio_working_3-way'!X349^(1/3))*COS(('OddsRatio_working_3-way'!Y349)/3)</f>
        <v>0.52563627821342318</v>
      </c>
      <c r="AG349" s="11">
        <f>-'OddsRatio_working_3-way'!U349/(3*'OddsRatio_working_3-way'!X349^(1/3))*COS(('OddsRatio_working_3-way'!Y349+2*PI())/3)</f>
        <v>-0.36742962206034846</v>
      </c>
      <c r="AH349" s="11">
        <f>-'OddsRatio_working_3-way'!U349/(3*'OddsRatio_working_3-way'!X349^(1/3))*COS(('OddsRatio_working_3-way'!Y349+4*PI())/3)</f>
        <v>-0.15820665615307461</v>
      </c>
      <c r="AI349" s="11">
        <f>'OddsRatio_working_3-way'!U349/(3*'OddsRatio_working_3-way'!X349^(1/3))*SIN(('OddsRatio_working_3-way'!Y349)/3)</f>
        <v>-0.12079493568721653</v>
      </c>
      <c r="AJ349" s="11">
        <f>'OddsRatio_working_3-way'!U349/(3*'OddsRatio_working_3-way'!X349^(1/3))*SIN(('OddsRatio_working_3-way'!Y349+2*PI())/3)</f>
        <v>-0.39481690223992116</v>
      </c>
      <c r="AK349" s="11">
        <f>'OddsRatio_working_3-way'!U349/(3*'OddsRatio_working_3-way'!X349^(1/3))*SIN(('OddsRatio_working_3-way'!Y349+4*PI())/3)</f>
        <v>0.51561183792713761</v>
      </c>
      <c r="AL349" s="11">
        <f>'OddsRatio_working_3-way'!Z349+'OddsRatio_working_3-way'!AF349</f>
        <v>1.0512725564268464</v>
      </c>
      <c r="AM349" s="11">
        <f>'OddsRatio_working_3-way'!AA349+'OddsRatio_working_3-way'!AG349</f>
        <v>-0.73485924412069692</v>
      </c>
      <c r="AN349" s="11">
        <f>'OddsRatio_working_3-way'!AB349+'OddsRatio_working_3-way'!AH349</f>
        <v>-0.31641331230614922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1.0512725564268464</v>
      </c>
      <c r="AS349" s="11">
        <f>IF(('OddsRatio_working_3-way'!X349=0),IF(Q349&gt;0,-Q349^(1/3),(-Q349)^(1/3)),'OddsRatio_working_3-way'!AM349-'OddsRatio_working_3-way'!R349/3)</f>
        <v>-0.73485924412069692</v>
      </c>
      <c r="AT349" s="11">
        <f>IF(('OddsRatio_working_3-way'!X349=0),IF(Q349&gt;0,-Q349^(1/3),(-Q349)^(1/3)),'OddsRatio_working_3-way'!AN349-'OddsRatio_working_3-way'!R349/3)</f>
        <v>-0.31641331230614922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4.87</v>
      </c>
      <c r="B350" s="4">
        <f>IF('True_Odds_Calculator_3-way'!B351="","",'True_Odds_Calculator_3-way'!B351)</f>
        <v>4.21</v>
      </c>
      <c r="C350" s="4">
        <f>IF('True_Odds_Calculator_3-way'!C351="","",'True_Odds_Calculator_3-way'!C351)</f>
        <v>1.68</v>
      </c>
      <c r="D350" s="9">
        <f t="shared" si="78"/>
        <v>0.19483172569965662</v>
      </c>
      <c r="E350" s="9">
        <f t="shared" si="79"/>
        <v>0.22584355014731106</v>
      </c>
      <c r="F350" s="9">
        <f t="shared" si="80"/>
        <v>0.57932472415303238</v>
      </c>
      <c r="G350" s="9">
        <f t="shared" si="81"/>
        <v>1.067864162787294</v>
      </c>
      <c r="H350" s="9">
        <f t="shared" si="82"/>
        <v>5.1326343099868277</v>
      </c>
      <c r="I350" s="9">
        <f t="shared" si="83"/>
        <v>4.4278439625472128</v>
      </c>
      <c r="J350" s="9">
        <f t="shared" si="84"/>
        <v>1.7261476306953603</v>
      </c>
      <c r="K350" s="11">
        <f t="shared" si="85"/>
        <v>0.20533880903490759</v>
      </c>
      <c r="L350" s="11">
        <f t="shared" si="86"/>
        <v>0.23752969121140144</v>
      </c>
      <c r="M350" s="11">
        <f t="shared" si="87"/>
        <v>0.59523809523809523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-0.24524749005183299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0.22528972374602457</v>
      </c>
      <c r="Q350" s="11">
        <f>2*'OddsRatio_working_3-way'!K350*'OddsRatio_working_3-way'!L350*'OddsRatio_working_3-way'!M350</f>
        <v>5.8064361790212536E-2</v>
      </c>
      <c r="R350" s="11">
        <f t="shared" si="88"/>
        <v>0</v>
      </c>
      <c r="S350" s="11">
        <f t="shared" si="89"/>
        <v>-0.91862193451361984</v>
      </c>
      <c r="T350" s="11">
        <f t="shared" si="90"/>
        <v>-0.23675823054474746</v>
      </c>
      <c r="U350" s="11">
        <f>'OddsRatio_working_3-way'!S350-'OddsRatio_working_3-way'!R350^2/3</f>
        <v>-0.91862193451361984</v>
      </c>
      <c r="V350" s="11">
        <f>'OddsRatio_working_3-way'!S350*'OddsRatio_working_3-way'!R350/3-2*'OddsRatio_working_3-way'!R350^3/27-'OddsRatio_working_3-way'!T350</f>
        <v>0.23675823054474746</v>
      </c>
      <c r="W350" s="11">
        <f>'OddsRatio_working_3-way'!V350^2+4*'OddsRatio_working_3-way'!U350^3/27</f>
        <v>-5.8789103960864821E-2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0.16944288395470064</v>
      </c>
      <c r="Y350" s="11">
        <f>IF('OddsRatio_working_3-way'!W350&gt;=0,IF('OddsRatio_working_3-way'!V350+SQRT('OddsRatio_working_3-way'!W350)&gt;0,0,PI()),ACOS('OddsRatio_working_3-way'!V350/(2*'OddsRatio_working_3-way'!X350)))</f>
        <v>0.79730524218907073</v>
      </c>
      <c r="Z350" s="11">
        <f>'OddsRatio_working_3-way'!X350^(1/3)*COS('OddsRatio_working_3-way'!Y350/3)</f>
        <v>0.5339320813936469</v>
      </c>
      <c r="AA350" s="11">
        <f>'OddsRatio_working_3-way'!X350^(1/3)*COS(('OddsRatio_working_3-way'!Y350+2*PI())/3)</f>
        <v>-0.39283455531581335</v>
      </c>
      <c r="AB350" s="11">
        <f>'OddsRatio_working_3-way'!X350^(1/3)*COS(('OddsRatio_working_3-way'!Y350+4*PI())/3)</f>
        <v>-0.1410975260778338</v>
      </c>
      <c r="AC350" s="11">
        <f>'OddsRatio_working_3-way'!X350^(1/3)*SIN('OddsRatio_working_3-way'!Y350/3)</f>
        <v>0.14534044159554446</v>
      </c>
      <c r="AD350" s="11">
        <f>'OddsRatio_working_3-way'!X350^(1/3)*SIN(('OddsRatio_working_3-way'!Y350+2*PI())/3)</f>
        <v>0.38972852558462678</v>
      </c>
      <c r="AE350" s="11">
        <f>'OddsRatio_working_3-way'!X350^(1/3)*SIN(('OddsRatio_working_3-way'!Y350+4*PI())/3)</f>
        <v>-0.53506896718017094</v>
      </c>
      <c r="AF350" s="11">
        <f>-'OddsRatio_working_3-way'!U350/(3*'OddsRatio_working_3-way'!X350^(1/3))*COS(('OddsRatio_working_3-way'!Y350)/3)</f>
        <v>0.53393208139364701</v>
      </c>
      <c r="AG350" s="11">
        <f>-'OddsRatio_working_3-way'!U350/(3*'OddsRatio_working_3-way'!X350^(1/3))*COS(('OddsRatio_working_3-way'!Y350+2*PI())/3)</f>
        <v>-0.39283455531581341</v>
      </c>
      <c r="AH350" s="11">
        <f>-'OddsRatio_working_3-way'!U350/(3*'OddsRatio_working_3-way'!X350^(1/3))*COS(('OddsRatio_working_3-way'!Y350+4*PI())/3)</f>
        <v>-0.14109752607783382</v>
      </c>
      <c r="AI350" s="11">
        <f>'OddsRatio_working_3-way'!U350/(3*'OddsRatio_working_3-way'!X350^(1/3))*SIN(('OddsRatio_working_3-way'!Y350)/3)</f>
        <v>-0.14534044159554449</v>
      </c>
      <c r="AJ350" s="11">
        <f>'OddsRatio_working_3-way'!U350/(3*'OddsRatio_working_3-way'!X350^(1/3))*SIN(('OddsRatio_working_3-way'!Y350+2*PI())/3)</f>
        <v>-0.38972852558462689</v>
      </c>
      <c r="AK350" s="11">
        <f>'OddsRatio_working_3-way'!U350/(3*'OddsRatio_working_3-way'!X350^(1/3))*SIN(('OddsRatio_working_3-way'!Y350+4*PI())/3)</f>
        <v>0.53506896718017105</v>
      </c>
      <c r="AL350" s="11">
        <f>'OddsRatio_working_3-way'!Z350+'OddsRatio_working_3-way'!AF350</f>
        <v>1.067864162787294</v>
      </c>
      <c r="AM350" s="11">
        <f>'OddsRatio_working_3-way'!AA350+'OddsRatio_working_3-way'!AG350</f>
        <v>-0.7856691106316267</v>
      </c>
      <c r="AN350" s="11">
        <f>'OddsRatio_working_3-way'!AB350+'OddsRatio_working_3-way'!AH350</f>
        <v>-0.28219505215566765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1.067864162787294</v>
      </c>
      <c r="AS350" s="11">
        <f>IF(('OddsRatio_working_3-way'!X350=0),IF(Q350&gt;0,-Q350^(1/3),(-Q350)^(1/3)),'OddsRatio_working_3-way'!AM350-'OddsRatio_working_3-way'!R350/3)</f>
        <v>-0.7856691106316267</v>
      </c>
      <c r="AT350" s="11">
        <f>IF(('OddsRatio_working_3-way'!X350=0),IF(Q350&gt;0,-Q350^(1/3),(-Q350)^(1/3)),'OddsRatio_working_3-way'!AN350-'OddsRatio_working_3-way'!R350/3)</f>
        <v>-0.28219505215566765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3.49</v>
      </c>
      <c r="B351" s="4">
        <f>IF('True_Odds_Calculator_3-way'!B352="","",'True_Odds_Calculator_3-way'!B352)</f>
        <v>3.91</v>
      </c>
      <c r="C351" s="4">
        <f>IF('True_Odds_Calculator_3-way'!C352="","",'True_Odds_Calculator_3-way'!C352)</f>
        <v>2.0099999999999998</v>
      </c>
      <c r="D351" s="9">
        <f t="shared" si="78"/>
        <v>0.27397091047698685</v>
      </c>
      <c r="E351" s="9">
        <f t="shared" si="79"/>
        <v>0.24408018297974024</v>
      </c>
      <c r="F351" s="9">
        <f t="shared" si="80"/>
        <v>0.48194890654327266</v>
      </c>
      <c r="G351" s="9">
        <f t="shared" si="81"/>
        <v>1.0642660824536543</v>
      </c>
      <c r="H351" s="9">
        <f t="shared" si="82"/>
        <v>3.6500225453095996</v>
      </c>
      <c r="I351" s="9">
        <f t="shared" si="83"/>
        <v>4.0970142999401329</v>
      </c>
      <c r="J351" s="9">
        <f t="shared" si="84"/>
        <v>2.0749087432781907</v>
      </c>
      <c r="K351" s="11">
        <f t="shared" si="85"/>
        <v>0.28653295128939826</v>
      </c>
      <c r="L351" s="11">
        <f t="shared" si="86"/>
        <v>0.25575447570332482</v>
      </c>
      <c r="M351" s="11">
        <f t="shared" si="87"/>
        <v>0.49751243781094534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-0.26681821110118553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0.23370057866232052</v>
      </c>
      <c r="Q351" s="11">
        <f>2*'OddsRatio_working_3-way'!K351*'OddsRatio_working_3-way'!L351*'OddsRatio_working_3-way'!M351</f>
        <v>7.2917497242533713E-2</v>
      </c>
      <c r="R351" s="11">
        <f t="shared" si="88"/>
        <v>0</v>
      </c>
      <c r="S351" s="11">
        <f t="shared" si="89"/>
        <v>-0.87587941504372879</v>
      </c>
      <c r="T351" s="11">
        <f t="shared" si="90"/>
        <v>-0.27328530890599967</v>
      </c>
      <c r="U351" s="11">
        <f>'OddsRatio_working_3-way'!S351-'OddsRatio_working_3-way'!R351^2/3</f>
        <v>-0.87587941504372879</v>
      </c>
      <c r="V351" s="11">
        <f>'OddsRatio_working_3-way'!S351*'OddsRatio_working_3-way'!R351/3-2*'OddsRatio_working_3-way'!R351^3/27-'OddsRatio_working_3-way'!T351</f>
        <v>0.27328530890599967</v>
      </c>
      <c r="W351" s="11">
        <f>'OddsRatio_working_3-way'!V351^2+4*'OddsRatio_working_3-way'!U351^3/27</f>
        <v>-2.4862371374238079E-2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0.15775553194586056</v>
      </c>
      <c r="Y351" s="11">
        <f>IF('OddsRatio_working_3-way'!W351&gt;=0,IF('OddsRatio_working_3-way'!V351+SQRT('OddsRatio_working_3-way'!W351)&gt;0,0,PI()),ACOS('OddsRatio_working_3-way'!V351/(2*'OddsRatio_working_3-way'!X351)))</f>
        <v>0.52331527757392449</v>
      </c>
      <c r="Z351" s="11">
        <f>'OddsRatio_working_3-way'!X351^(1/3)*COS('OddsRatio_working_3-way'!Y351/3)</f>
        <v>0.53213304122682714</v>
      </c>
      <c r="AA351" s="11">
        <f>'OddsRatio_working_3-way'!X351^(1/3)*COS(('OddsRatio_working_3-way'!Y351+2*PI())/3)</f>
        <v>-0.34728027306303311</v>
      </c>
      <c r="AB351" s="11">
        <f>'OddsRatio_working_3-way'!X351^(1/3)*COS(('OddsRatio_working_3-way'!Y351+4*PI())/3)</f>
        <v>-0.18485276816379417</v>
      </c>
      <c r="AC351" s="11">
        <f>'OddsRatio_working_3-way'!X351^(1/3)*SIN('OddsRatio_working_3-way'!Y351/3)</f>
        <v>9.3777563677374998E-2</v>
      </c>
      <c r="AD351" s="11">
        <f>'OddsRatio_working_3-way'!X351^(1/3)*SIN(('OddsRatio_working_3-way'!Y351+2*PI())/3)</f>
        <v>0.41395195005681684</v>
      </c>
      <c r="AE351" s="11">
        <f>'OddsRatio_working_3-way'!X351^(1/3)*SIN(('OddsRatio_working_3-way'!Y351+4*PI())/3)</f>
        <v>-0.50772951373419184</v>
      </c>
      <c r="AF351" s="11">
        <f>-'OddsRatio_working_3-way'!U351/(3*'OddsRatio_working_3-way'!X351^(1/3))*COS(('OddsRatio_working_3-way'!Y351)/3)</f>
        <v>0.53213304122682714</v>
      </c>
      <c r="AG351" s="11">
        <f>-'OddsRatio_working_3-way'!U351/(3*'OddsRatio_working_3-way'!X351^(1/3))*COS(('OddsRatio_working_3-way'!Y351+2*PI())/3)</f>
        <v>-0.34728027306303311</v>
      </c>
      <c r="AH351" s="11">
        <f>-'OddsRatio_working_3-way'!U351/(3*'OddsRatio_working_3-way'!X351^(1/3))*COS(('OddsRatio_working_3-way'!Y351+4*PI())/3)</f>
        <v>-0.18485276816379417</v>
      </c>
      <c r="AI351" s="11">
        <f>'OddsRatio_working_3-way'!U351/(3*'OddsRatio_working_3-way'!X351^(1/3))*SIN(('OddsRatio_working_3-way'!Y351)/3)</f>
        <v>-9.3777563677374998E-2</v>
      </c>
      <c r="AJ351" s="11">
        <f>'OddsRatio_working_3-way'!U351/(3*'OddsRatio_working_3-way'!X351^(1/3))*SIN(('OddsRatio_working_3-way'!Y351+2*PI())/3)</f>
        <v>-0.41395195005681684</v>
      </c>
      <c r="AK351" s="11">
        <f>'OddsRatio_working_3-way'!U351/(3*'OddsRatio_working_3-way'!X351^(1/3))*SIN(('OddsRatio_working_3-way'!Y351+4*PI())/3)</f>
        <v>0.50772951373419184</v>
      </c>
      <c r="AL351" s="11">
        <f>'OddsRatio_working_3-way'!Z351+'OddsRatio_working_3-way'!AF351</f>
        <v>1.0642660824536543</v>
      </c>
      <c r="AM351" s="11">
        <f>'OddsRatio_working_3-way'!AA351+'OddsRatio_working_3-way'!AG351</f>
        <v>-0.69456054612606621</v>
      </c>
      <c r="AN351" s="11">
        <f>'OddsRatio_working_3-way'!AB351+'OddsRatio_working_3-way'!AH351</f>
        <v>-0.36970553632758835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1.0642660824536543</v>
      </c>
      <c r="AS351" s="11">
        <f>IF(('OddsRatio_working_3-way'!X351=0),IF(Q351&gt;0,-Q351^(1/3),(-Q351)^(1/3)),'OddsRatio_working_3-way'!AM351-'OddsRatio_working_3-way'!R351/3)</f>
        <v>-0.69456054612606621</v>
      </c>
      <c r="AT351" s="11">
        <f>IF(('OddsRatio_working_3-way'!X351=0),IF(Q351&gt;0,-Q351^(1/3),(-Q351)^(1/3)),'OddsRatio_working_3-way'!AN351-'OddsRatio_working_3-way'!R351/3)</f>
        <v>-0.36970553632758835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2.48</v>
      </c>
      <c r="B352" s="4">
        <f>IF('True_Odds_Calculator_3-way'!B353="","",'True_Odds_Calculator_3-way'!B353)</f>
        <v>3.4</v>
      </c>
      <c r="C352" s="4">
        <f>IF('True_Odds_Calculator_3-way'!C353="","",'True_Odds_Calculator_3-way'!C353)</f>
        <v>2.92</v>
      </c>
      <c r="D352" s="9">
        <f t="shared" si="78"/>
        <v>0.38895548859562118</v>
      </c>
      <c r="E352" s="9">
        <f t="shared" si="79"/>
        <v>0.28188479609446254</v>
      </c>
      <c r="F352" s="9">
        <f t="shared" si="80"/>
        <v>0.32915971530991639</v>
      </c>
      <c r="G352" s="9">
        <f t="shared" si="81"/>
        <v>1.0614785630144592</v>
      </c>
      <c r="H352" s="9">
        <f t="shared" si="82"/>
        <v>2.5709882732613996</v>
      </c>
      <c r="I352" s="9">
        <f t="shared" si="83"/>
        <v>3.5475485512347023</v>
      </c>
      <c r="J352" s="9">
        <f t="shared" si="84"/>
        <v>3.0380388409877619</v>
      </c>
      <c r="K352" s="11">
        <f t="shared" si="85"/>
        <v>0.40322580645161293</v>
      </c>
      <c r="L352" s="11">
        <f t="shared" si="86"/>
        <v>0.29411764705882354</v>
      </c>
      <c r="M352" s="11">
        <f t="shared" si="87"/>
        <v>0.34246575342465752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-0.27698786098619754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0.23556705050557564</v>
      </c>
      <c r="Q352" s="11">
        <f>2*'OddsRatio_working_3-way'!K352*'OddsRatio_working_3-way'!L352*'OddsRatio_working_3-way'!M352</f>
        <v>8.1230017415715741E-2</v>
      </c>
      <c r="R352" s="11">
        <f t="shared" si="88"/>
        <v>0</v>
      </c>
      <c r="S352" s="11">
        <f t="shared" si="89"/>
        <v>-0.85045983483483445</v>
      </c>
      <c r="T352" s="11">
        <f t="shared" si="90"/>
        <v>-0.29326201201201191</v>
      </c>
      <c r="U352" s="11">
        <f>'OddsRatio_working_3-way'!S352-'OddsRatio_working_3-way'!R352^2/3</f>
        <v>-0.85045983483483445</v>
      </c>
      <c r="V352" s="11">
        <f>'OddsRatio_working_3-way'!S352*'OddsRatio_working_3-way'!R352/3-2*'OddsRatio_working_3-way'!R352^3/27-'OddsRatio_working_3-way'!T352</f>
        <v>0.29326201201201191</v>
      </c>
      <c r="W352" s="11">
        <f>'OddsRatio_working_3-way'!V352^2+4*'OddsRatio_working_3-way'!U352^3/27</f>
        <v>-5.1266117616779738E-3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0.15093808287755892</v>
      </c>
      <c r="Y352" s="11">
        <f>IF('OddsRatio_working_3-way'!W352&gt;=0,IF('OddsRatio_working_3-way'!V352+SQRT('OddsRatio_working_3-way'!W352)&gt;0,0,PI()),ACOS('OddsRatio_working_3-way'!V352/(2*'OddsRatio_working_3-way'!X352)))</f>
        <v>0.23946666742855527</v>
      </c>
      <c r="Z352" s="11">
        <f>'OddsRatio_working_3-way'!X352^(1/3)*COS('OddsRatio_working_3-way'!Y352/3)</f>
        <v>0.5307392815072296</v>
      </c>
      <c r="AA352" s="11">
        <f>'OddsRatio_working_3-way'!X352^(1/3)*COS(('OddsRatio_working_3-way'!Y352+2*PI())/3)</f>
        <v>-0.30213674571988725</v>
      </c>
      <c r="AB352" s="11">
        <f>'OddsRatio_working_3-way'!X352^(1/3)*COS(('OddsRatio_working_3-way'!Y352+4*PI())/3)</f>
        <v>-0.22860253578734246</v>
      </c>
      <c r="AC352" s="11">
        <f>'OddsRatio_working_3-way'!X352^(1/3)*SIN('OddsRatio_working_3-way'!Y352/3)</f>
        <v>4.2454995899201368E-2</v>
      </c>
      <c r="AD352" s="11">
        <f>'OddsRatio_working_3-way'!X352^(1/3)*SIN(('OddsRatio_working_3-way'!Y352+2*PI())/3)</f>
        <v>0.43840620262196073</v>
      </c>
      <c r="AE352" s="11">
        <f>'OddsRatio_working_3-way'!X352^(1/3)*SIN(('OddsRatio_working_3-way'!Y352+4*PI())/3)</f>
        <v>-0.48086119852116194</v>
      </c>
      <c r="AF352" s="11">
        <f>-'OddsRatio_working_3-way'!U352/(3*'OddsRatio_working_3-way'!X352^(1/3))*COS(('OddsRatio_working_3-way'!Y352)/3)</f>
        <v>0.5307392815072296</v>
      </c>
      <c r="AG352" s="11">
        <f>-'OddsRatio_working_3-way'!U352/(3*'OddsRatio_working_3-way'!X352^(1/3))*COS(('OddsRatio_working_3-way'!Y352+2*PI())/3)</f>
        <v>-0.30213674571988725</v>
      </c>
      <c r="AH352" s="11">
        <f>-'OddsRatio_working_3-way'!U352/(3*'OddsRatio_working_3-way'!X352^(1/3))*COS(('OddsRatio_working_3-way'!Y352+4*PI())/3)</f>
        <v>-0.22860253578734246</v>
      </c>
      <c r="AI352" s="11">
        <f>'OddsRatio_working_3-way'!U352/(3*'OddsRatio_working_3-way'!X352^(1/3))*SIN(('OddsRatio_working_3-way'!Y352)/3)</f>
        <v>-4.2454995899201368E-2</v>
      </c>
      <c r="AJ352" s="11">
        <f>'OddsRatio_working_3-way'!U352/(3*'OddsRatio_working_3-way'!X352^(1/3))*SIN(('OddsRatio_working_3-way'!Y352+2*PI())/3)</f>
        <v>-0.43840620262196073</v>
      </c>
      <c r="AK352" s="11">
        <f>'OddsRatio_working_3-way'!U352/(3*'OddsRatio_working_3-way'!X352^(1/3))*SIN(('OddsRatio_working_3-way'!Y352+4*PI())/3)</f>
        <v>0.48086119852116194</v>
      </c>
      <c r="AL352" s="11">
        <f>'OddsRatio_working_3-way'!Z352+'OddsRatio_working_3-way'!AF352</f>
        <v>1.0614785630144592</v>
      </c>
      <c r="AM352" s="11">
        <f>'OddsRatio_working_3-way'!AA352+'OddsRatio_working_3-way'!AG352</f>
        <v>-0.60427349143977449</v>
      </c>
      <c r="AN352" s="11">
        <f>'OddsRatio_working_3-way'!AB352+'OddsRatio_working_3-way'!AH352</f>
        <v>-0.45720507157468493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1.0614785630144592</v>
      </c>
      <c r="AS352" s="11">
        <f>IF(('OddsRatio_working_3-way'!X352=0),IF(Q352&gt;0,-Q352^(1/3),(-Q352)^(1/3)),'OddsRatio_working_3-way'!AM352-'OddsRatio_working_3-way'!R352/3)</f>
        <v>-0.60427349143977449</v>
      </c>
      <c r="AT352" s="11">
        <f>IF(('OddsRatio_working_3-way'!X352=0),IF(Q352&gt;0,-Q352^(1/3),(-Q352)^(1/3)),'OddsRatio_working_3-way'!AN352-'OddsRatio_working_3-way'!R352/3)</f>
        <v>-0.45720507157468493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2.88</v>
      </c>
      <c r="B353" s="4">
        <f>IF('True_Odds_Calculator_3-way'!B354="","",'True_Odds_Calculator_3-way'!B354)</f>
        <v>3.48</v>
      </c>
      <c r="C353" s="4">
        <f>IF('True_Odds_Calculator_3-way'!C354="","",'True_Odds_Calculator_3-way'!C354)</f>
        <v>2.4700000000000002</v>
      </c>
      <c r="D353" s="9">
        <f t="shared" si="78"/>
        <v>0.33393026523993963</v>
      </c>
      <c r="E353" s="9">
        <f t="shared" si="79"/>
        <v>0.27538926834898919</v>
      </c>
      <c r="F353" s="9">
        <f t="shared" si="80"/>
        <v>0.39068046641107113</v>
      </c>
      <c r="G353" s="9">
        <f t="shared" si="81"/>
        <v>1.0609772428139883</v>
      </c>
      <c r="H353" s="9">
        <f t="shared" si="82"/>
        <v>2.994637216490299</v>
      </c>
      <c r="I353" s="9">
        <f t="shared" si="83"/>
        <v>3.631223562178691</v>
      </c>
      <c r="J353" s="9">
        <f t="shared" si="84"/>
        <v>2.559636546936563</v>
      </c>
      <c r="K353" s="11">
        <f t="shared" si="85"/>
        <v>0.34722222222222221</v>
      </c>
      <c r="L353" s="11">
        <f t="shared" si="86"/>
        <v>0.28735632183908044</v>
      </c>
      <c r="M353" s="11">
        <f t="shared" si="87"/>
        <v>0.40485829959514169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-0.27685870290226011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0.23550485778253477</v>
      </c>
      <c r="Q353" s="11">
        <f>2*'OddsRatio_working_3-way'!K353*'OddsRatio_working_3-way'!L353*'OddsRatio_working_3-way'!M353</f>
        <v>8.0790688776169711E-2</v>
      </c>
      <c r="R353" s="11">
        <f t="shared" si="88"/>
        <v>0</v>
      </c>
      <c r="S353" s="11">
        <f t="shared" si="89"/>
        <v>-0.85063194804345899</v>
      </c>
      <c r="T353" s="11">
        <f t="shared" si="90"/>
        <v>-0.29181198903720712</v>
      </c>
      <c r="U353" s="11">
        <f>'OddsRatio_working_3-way'!S353-'OddsRatio_working_3-way'!R353^2/3</f>
        <v>-0.85063194804345899</v>
      </c>
      <c r="V353" s="11">
        <f>'OddsRatio_working_3-way'!S353*'OddsRatio_working_3-way'!R353/3-2*'OddsRatio_working_3-way'!R353^3/27-'OddsRatio_working_3-way'!T353</f>
        <v>0.29181198903720712</v>
      </c>
      <c r="W353" s="11">
        <f>'OddsRatio_working_3-way'!V353^2+4*'OddsRatio_working_3-way'!U353^3/27</f>
        <v>-6.0303209801210039E-3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0.15098390471004855</v>
      </c>
      <c r="Y353" s="11">
        <f>IF('OddsRatio_working_3-way'!W353&gt;=0,IF('OddsRatio_working_3-way'!V353+SQRT('OddsRatio_working_3-way'!W353)&gt;0,0,PI()),ACOS('OddsRatio_working_3-way'!V353/(2*'OddsRatio_working_3-way'!X353)))</f>
        <v>0.26008597993791138</v>
      </c>
      <c r="Z353" s="11">
        <f>'OddsRatio_working_3-way'!X353^(1/3)*COS('OddsRatio_working_3-way'!Y353/3)</f>
        <v>0.53048862140699415</v>
      </c>
      <c r="AA353" s="11">
        <f>'OddsRatio_working_3-way'!X353^(1/3)*COS(('OddsRatio_working_3-way'!Y353+2*PI())/3)</f>
        <v>-0.30517367244576404</v>
      </c>
      <c r="AB353" s="11">
        <f>'OddsRatio_working_3-way'!X353^(1/3)*COS(('OddsRatio_working_3-way'!Y353+4*PI())/3)</f>
        <v>-0.22531494896122986</v>
      </c>
      <c r="AC353" s="11">
        <f>'OddsRatio_working_3-way'!X353^(1/3)*SIN('OddsRatio_working_3-way'!Y353/3)</f>
        <v>4.6106455500935631E-2</v>
      </c>
      <c r="AD353" s="11">
        <f>'OddsRatio_working_3-way'!X353^(1/3)*SIN(('OddsRatio_working_3-way'!Y353+2*PI())/3)</f>
        <v>0.4363633948065746</v>
      </c>
      <c r="AE353" s="11">
        <f>'OddsRatio_working_3-way'!X353^(1/3)*SIN(('OddsRatio_working_3-way'!Y353+4*PI())/3)</f>
        <v>-0.48246985030751027</v>
      </c>
      <c r="AF353" s="11">
        <f>-'OddsRatio_working_3-way'!U353/(3*'OddsRatio_working_3-way'!X353^(1/3))*COS(('OddsRatio_working_3-way'!Y353)/3)</f>
        <v>0.53048862140699427</v>
      </c>
      <c r="AG353" s="11">
        <f>-'OddsRatio_working_3-way'!U353/(3*'OddsRatio_working_3-way'!X353^(1/3))*COS(('OddsRatio_working_3-way'!Y353+2*PI())/3)</f>
        <v>-0.3051736724457641</v>
      </c>
      <c r="AH353" s="11">
        <f>-'OddsRatio_working_3-way'!U353/(3*'OddsRatio_working_3-way'!X353^(1/3))*COS(('OddsRatio_working_3-way'!Y353+4*PI())/3)</f>
        <v>-0.22531494896122989</v>
      </c>
      <c r="AI353" s="11">
        <f>'OddsRatio_working_3-way'!U353/(3*'OddsRatio_working_3-way'!X353^(1/3))*SIN(('OddsRatio_working_3-way'!Y353)/3)</f>
        <v>-4.6106455500935645E-2</v>
      </c>
      <c r="AJ353" s="11">
        <f>'OddsRatio_working_3-way'!U353/(3*'OddsRatio_working_3-way'!X353^(1/3))*SIN(('OddsRatio_working_3-way'!Y353+2*PI())/3)</f>
        <v>-0.43636339480657471</v>
      </c>
      <c r="AK353" s="11">
        <f>'OddsRatio_working_3-way'!U353/(3*'OddsRatio_working_3-way'!X353^(1/3))*SIN(('OddsRatio_working_3-way'!Y353+4*PI())/3)</f>
        <v>0.48246985030751038</v>
      </c>
      <c r="AL353" s="11">
        <f>'OddsRatio_working_3-way'!Z353+'OddsRatio_working_3-way'!AF353</f>
        <v>1.0609772428139883</v>
      </c>
      <c r="AM353" s="11">
        <f>'OddsRatio_working_3-way'!AA353+'OddsRatio_working_3-way'!AG353</f>
        <v>-0.6103473448915282</v>
      </c>
      <c r="AN353" s="11">
        <f>'OddsRatio_working_3-way'!AB353+'OddsRatio_working_3-way'!AH353</f>
        <v>-0.45062989792245978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1.0609772428139883</v>
      </c>
      <c r="AS353" s="11">
        <f>IF(('OddsRatio_working_3-way'!X353=0),IF(Q353&gt;0,-Q353^(1/3),(-Q353)^(1/3)),'OddsRatio_working_3-way'!AM353-'OddsRatio_working_3-way'!R353/3)</f>
        <v>-0.6103473448915282</v>
      </c>
      <c r="AT353" s="11">
        <f>IF(('OddsRatio_working_3-way'!X353=0),IF(Q353&gt;0,-Q353^(1/3),(-Q353)^(1/3)),'OddsRatio_working_3-way'!AN353-'OddsRatio_working_3-way'!R353/3)</f>
        <v>-0.45062989792245978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1.85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4.42</v>
      </c>
      <c r="D354" s="9">
        <f t="shared" si="78"/>
        <v>0.52584680543081508</v>
      </c>
      <c r="E354" s="9">
        <f t="shared" si="79"/>
        <v>0.25807687954778596</v>
      </c>
      <c r="F354" s="9">
        <f t="shared" si="80"/>
        <v>0.21607631502139882</v>
      </c>
      <c r="G354" s="9">
        <f t="shared" si="81"/>
        <v>1.0608171086471405</v>
      </c>
      <c r="H354" s="9">
        <f t="shared" si="82"/>
        <v>1.9016945423500697</v>
      </c>
      <c r="I354" s="9">
        <f t="shared" si="83"/>
        <v>3.8748143644337509</v>
      </c>
      <c r="J354" s="9">
        <f t="shared" si="84"/>
        <v>4.6279945115732204</v>
      </c>
      <c r="K354" s="11">
        <f t="shared" si="85"/>
        <v>0.54054054054054046</v>
      </c>
      <c r="L354" s="11">
        <f t="shared" si="86"/>
        <v>0.26954177897574122</v>
      </c>
      <c r="M354" s="11">
        <f t="shared" si="87"/>
        <v>0.22624434389140272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-0.25968473138284454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0.23008458080600142</v>
      </c>
      <c r="Q354" s="11">
        <f>2*'OddsRatio_working_3-way'!K354*'OddsRatio_working_3-way'!L354*'OddsRatio_working_3-way'!M354</f>
        <v>6.5926813984527613E-2</v>
      </c>
      <c r="R354" s="11">
        <f t="shared" si="88"/>
        <v>0</v>
      </c>
      <c r="S354" s="11">
        <f t="shared" si="89"/>
        <v>-0.88601505210098541</v>
      </c>
      <c r="T354" s="11">
        <f t="shared" si="90"/>
        <v>-0.25387250776532527</v>
      </c>
      <c r="U354" s="11">
        <f>'OddsRatio_working_3-way'!S354-'OddsRatio_working_3-way'!R354^2/3</f>
        <v>-0.88601505210098541</v>
      </c>
      <c r="V354" s="11">
        <f>'OddsRatio_working_3-way'!S354*'OddsRatio_working_3-way'!R354/3-2*'OddsRatio_working_3-way'!R354^3/27-'OddsRatio_working_3-way'!T354</f>
        <v>0.25387250776532527</v>
      </c>
      <c r="W354" s="11">
        <f>'OddsRatio_working_3-way'!V354^2+4*'OddsRatio_working_3-way'!U354^3/27</f>
        <v>-3.8591994855672357E-2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0.16050174847546639</v>
      </c>
      <c r="Y354" s="11">
        <f>IF('OddsRatio_working_3-way'!W354&gt;=0,IF('OddsRatio_working_3-way'!V354+SQRT('OddsRatio_working_3-way'!W354)&gt;0,0,PI()),ACOS('OddsRatio_working_3-way'!V354/(2*'OddsRatio_working_3-way'!X354)))</f>
        <v>0.6585646236703766</v>
      </c>
      <c r="Z354" s="11">
        <f>'OddsRatio_working_3-way'!X354^(1/3)*COS('OddsRatio_working_3-way'!Y354/3)</f>
        <v>0.53040855432357026</v>
      </c>
      <c r="AA354" s="11">
        <f>'OddsRatio_working_3-way'!X354^(1/3)*COS(('OddsRatio_working_3-way'!Y354+2*PI())/3)</f>
        <v>-0.36769250648853058</v>
      </c>
      <c r="AB354" s="11">
        <f>'OddsRatio_working_3-way'!X354^(1/3)*COS(('OddsRatio_working_3-way'!Y354+4*PI())/3)</f>
        <v>-0.16271604783503973</v>
      </c>
      <c r="AC354" s="11">
        <f>'OddsRatio_working_3-way'!X354^(1/3)*SIN('OddsRatio_working_3-way'!Y354/3)</f>
        <v>0.11834321358112915</v>
      </c>
      <c r="AD354" s="11">
        <f>'OddsRatio_working_3-way'!X354^(1/3)*SIN(('OddsRatio_working_3-way'!Y354+2*PI())/3)</f>
        <v>0.40017567563822565</v>
      </c>
      <c r="AE354" s="11">
        <f>'OddsRatio_working_3-way'!X354^(1/3)*SIN(('OddsRatio_working_3-way'!Y354+4*PI())/3)</f>
        <v>-0.51851888921935474</v>
      </c>
      <c r="AF354" s="11">
        <f>-'OddsRatio_working_3-way'!U354/(3*'OddsRatio_working_3-way'!X354^(1/3))*COS(('OddsRatio_working_3-way'!Y354)/3)</f>
        <v>0.53040855432357026</v>
      </c>
      <c r="AG354" s="11">
        <f>-'OddsRatio_working_3-way'!U354/(3*'OddsRatio_working_3-way'!X354^(1/3))*COS(('OddsRatio_working_3-way'!Y354+2*PI())/3)</f>
        <v>-0.36769250648853058</v>
      </c>
      <c r="AH354" s="11">
        <f>-'OddsRatio_working_3-way'!U354/(3*'OddsRatio_working_3-way'!X354^(1/3))*COS(('OddsRatio_working_3-way'!Y354+4*PI())/3)</f>
        <v>-0.16271604783503973</v>
      </c>
      <c r="AI354" s="11">
        <f>'OddsRatio_working_3-way'!U354/(3*'OddsRatio_working_3-way'!X354^(1/3))*SIN(('OddsRatio_working_3-way'!Y354)/3)</f>
        <v>-0.11834321358112915</v>
      </c>
      <c r="AJ354" s="11">
        <f>'OddsRatio_working_3-way'!U354/(3*'OddsRatio_working_3-way'!X354^(1/3))*SIN(('OddsRatio_working_3-way'!Y354+2*PI())/3)</f>
        <v>-0.40017567563822565</v>
      </c>
      <c r="AK354" s="11">
        <f>'OddsRatio_working_3-way'!U354/(3*'OddsRatio_working_3-way'!X354^(1/3))*SIN(('OddsRatio_working_3-way'!Y354+4*PI())/3)</f>
        <v>0.51851888921935474</v>
      </c>
      <c r="AL354" s="11">
        <f>'OddsRatio_working_3-way'!Z354+'OddsRatio_working_3-way'!AF354</f>
        <v>1.0608171086471405</v>
      </c>
      <c r="AM354" s="11">
        <f>'OddsRatio_working_3-way'!AA354+'OddsRatio_working_3-way'!AG354</f>
        <v>-0.73538501297706116</v>
      </c>
      <c r="AN354" s="11">
        <f>'OddsRatio_working_3-way'!AB354+'OddsRatio_working_3-way'!AH354</f>
        <v>-0.32543209567007947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1.0608171086471405</v>
      </c>
      <c r="AS354" s="11">
        <f>IF(('OddsRatio_working_3-way'!X354=0),IF(Q354&gt;0,-Q354^(1/3),(-Q354)^(1/3)),'OddsRatio_working_3-way'!AM354-'OddsRatio_working_3-way'!R354/3)</f>
        <v>-0.73538501297706116</v>
      </c>
      <c r="AT354" s="11">
        <f>IF(('OddsRatio_working_3-way'!X354=0),IF(Q354&gt;0,-Q354^(1/3),(-Q354)^(1/3)),'OddsRatio_working_3-way'!AN354-'OddsRatio_working_3-way'!R354/3)</f>
        <v>-0.32543209567007947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1.84</v>
      </c>
      <c r="B355" s="4">
        <f>IF('True_Odds_Calculator_3-way'!B356="","",'True_Odds_Calculator_3-way'!B356)</f>
        <v>3.54</v>
      </c>
      <c r="C355" s="4">
        <f>IF('True_Odds_Calculator_3-way'!C356="","",'True_Odds_Calculator_3-way'!C356)</f>
        <v>5.07</v>
      </c>
      <c r="D355" s="9">
        <f t="shared" si="78"/>
        <v>0.53396360564610246</v>
      </c>
      <c r="E355" s="9">
        <f t="shared" si="79"/>
        <v>0.27479011602002512</v>
      </c>
      <c r="F355" s="9">
        <f t="shared" si="80"/>
        <v>0.19124627833387248</v>
      </c>
      <c r="G355" s="9">
        <f t="shared" si="81"/>
        <v>1.039031921852364</v>
      </c>
      <c r="H355" s="9">
        <f t="shared" si="82"/>
        <v>1.8727868143559856</v>
      </c>
      <c r="I355" s="9">
        <f t="shared" si="83"/>
        <v>3.6391410815050049</v>
      </c>
      <c r="J355" s="9">
        <f t="shared" si="84"/>
        <v>5.2288599219391214</v>
      </c>
      <c r="K355" s="11">
        <f t="shared" si="85"/>
        <v>0.54347826086956519</v>
      </c>
      <c r="L355" s="11">
        <f t="shared" si="86"/>
        <v>0.2824858757062147</v>
      </c>
      <c r="M355" s="11">
        <f t="shared" si="87"/>
        <v>0.1972386587771203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-0.262953143827244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0.22559383564995489</v>
      </c>
      <c r="Q355" s="11">
        <f>2*'OddsRatio_working_3-way'!K355*'OddsRatio_working_3-way'!L355*'OddsRatio_working_3-way'!M355</f>
        <v>6.0562103530189225E-2</v>
      </c>
      <c r="R355" s="11">
        <f t="shared" si="88"/>
        <v>0</v>
      </c>
      <c r="S355" s="11">
        <f t="shared" si="89"/>
        <v>-0.85792408627054262</v>
      </c>
      <c r="T355" s="11">
        <f t="shared" si="90"/>
        <v>-0.2303151909451121</v>
      </c>
      <c r="U355" s="11">
        <f>'OddsRatio_working_3-way'!S355-'OddsRatio_working_3-way'!R355^2/3</f>
        <v>-0.85792408627054262</v>
      </c>
      <c r="V355" s="11">
        <f>'OddsRatio_working_3-way'!S355*'OddsRatio_working_3-way'!R355/3-2*'OddsRatio_working_3-way'!R355^3/27-'OddsRatio_working_3-way'!T355</f>
        <v>0.2303151909451121</v>
      </c>
      <c r="W355" s="11">
        <f>'OddsRatio_working_3-way'!V355^2+4*'OddsRatio_working_3-way'!U355^3/27</f>
        <v>-4.0504701259776656E-2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0.15292954949899323</v>
      </c>
      <c r="Y355" s="11">
        <f>IF('OddsRatio_working_3-way'!W355&gt;=0,IF('OddsRatio_working_3-way'!V355+SQRT('OddsRatio_working_3-way'!W355)&gt;0,0,PI()),ACOS('OddsRatio_working_3-way'!V355/(2*'OddsRatio_working_3-way'!X355)))</f>
        <v>0.71817059107531089</v>
      </c>
      <c r="Z355" s="11">
        <f>'OddsRatio_working_3-way'!X355^(1/3)*COS('OddsRatio_working_3-way'!Y355/3)</f>
        <v>0.51951596092618202</v>
      </c>
      <c r="AA355" s="11">
        <f>'OddsRatio_working_3-way'!X355^(1/3)*COS(('OddsRatio_working_3-way'!Y355+2*PI())/3)</f>
        <v>-0.3695687100155578</v>
      </c>
      <c r="AB355" s="11">
        <f>'OddsRatio_working_3-way'!X355^(1/3)*COS(('OddsRatio_working_3-way'!Y355+4*PI())/3)</f>
        <v>-0.1499472509106243</v>
      </c>
      <c r="AC355" s="11">
        <f>'OddsRatio_working_3-way'!X355^(1/3)*SIN('OddsRatio_working_3-way'!Y355/3)</f>
        <v>0.12679850853405172</v>
      </c>
      <c r="AD355" s="11">
        <f>'OddsRatio_working_3-way'!X355^(1/3)*SIN(('OddsRatio_working_3-way'!Y355+2*PI())/3)</f>
        <v>0.38651476556653153</v>
      </c>
      <c r="AE355" s="11">
        <f>'OddsRatio_working_3-way'!X355^(1/3)*SIN(('OddsRatio_working_3-way'!Y355+4*PI())/3)</f>
        <v>-0.51331327410058325</v>
      </c>
      <c r="AF355" s="11">
        <f>-'OddsRatio_working_3-way'!U355/(3*'OddsRatio_working_3-way'!X355^(1/3))*COS(('OddsRatio_working_3-way'!Y355)/3)</f>
        <v>0.51951596092618202</v>
      </c>
      <c r="AG355" s="11">
        <f>-'OddsRatio_working_3-way'!U355/(3*'OddsRatio_working_3-way'!X355^(1/3))*COS(('OddsRatio_working_3-way'!Y355+2*PI())/3)</f>
        <v>-0.3695687100155578</v>
      </c>
      <c r="AH355" s="11">
        <f>-'OddsRatio_working_3-way'!U355/(3*'OddsRatio_working_3-way'!X355^(1/3))*COS(('OddsRatio_working_3-way'!Y355+4*PI())/3)</f>
        <v>-0.1499472509106243</v>
      </c>
      <c r="AI355" s="11">
        <f>'OddsRatio_working_3-way'!U355/(3*'OddsRatio_working_3-way'!X355^(1/3))*SIN(('OddsRatio_working_3-way'!Y355)/3)</f>
        <v>-0.12679850853405172</v>
      </c>
      <c r="AJ355" s="11">
        <f>'OddsRatio_working_3-way'!U355/(3*'OddsRatio_working_3-way'!X355^(1/3))*SIN(('OddsRatio_working_3-way'!Y355+2*PI())/3)</f>
        <v>-0.38651476556653153</v>
      </c>
      <c r="AK355" s="11">
        <f>'OddsRatio_working_3-way'!U355/(3*'OddsRatio_working_3-way'!X355^(1/3))*SIN(('OddsRatio_working_3-way'!Y355+4*PI())/3)</f>
        <v>0.51331327410058325</v>
      </c>
      <c r="AL355" s="11">
        <f>'OddsRatio_working_3-way'!Z355+'OddsRatio_working_3-way'!AF355</f>
        <v>1.039031921852364</v>
      </c>
      <c r="AM355" s="11">
        <f>'OddsRatio_working_3-way'!AA355+'OddsRatio_working_3-way'!AG355</f>
        <v>-0.7391374200311156</v>
      </c>
      <c r="AN355" s="11">
        <f>'OddsRatio_working_3-way'!AB355+'OddsRatio_working_3-way'!AH355</f>
        <v>-0.2998945018212486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1.039031921852364</v>
      </c>
      <c r="AS355" s="11">
        <f>IF(('OddsRatio_working_3-way'!X355=0),IF(Q355&gt;0,-Q355^(1/3),(-Q355)^(1/3)),'OddsRatio_working_3-way'!AM355-'OddsRatio_working_3-way'!R355/3)</f>
        <v>-0.7391374200311156</v>
      </c>
      <c r="AT355" s="11">
        <f>IF(('OddsRatio_working_3-way'!X355=0),IF(Q355&gt;0,-Q355^(1/3),(-Q355)^(1/3)),'OddsRatio_working_3-way'!AN355-'OddsRatio_working_3-way'!R355/3)</f>
        <v>-0.2998945018212486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2.99</v>
      </c>
      <c r="B356" s="4">
        <f>IF('True_Odds_Calculator_3-way'!B357="","",'True_Odds_Calculator_3-way'!B357)</f>
        <v>3.21</v>
      </c>
      <c r="C356" s="4">
        <f>IF('True_Odds_Calculator_3-way'!C357="","",'True_Odds_Calculator_3-way'!C357)</f>
        <v>2.66</v>
      </c>
      <c r="D356" s="9">
        <f t="shared" si="78"/>
        <v>0.3271874675033502</v>
      </c>
      <c r="E356" s="9">
        <f t="shared" si="79"/>
        <v>0.30453571006075641</v>
      </c>
      <c r="F356" s="9">
        <f t="shared" si="80"/>
        <v>0.36827682243589349</v>
      </c>
      <c r="G356" s="9">
        <f t="shared" si="81"/>
        <v>1.03334260501544</v>
      </c>
      <c r="H356" s="9">
        <f t="shared" si="82"/>
        <v>3.0563517839807255</v>
      </c>
      <c r="I356" s="9">
        <f t="shared" si="83"/>
        <v>3.2836871570841231</v>
      </c>
      <c r="J356" s="9">
        <f t="shared" si="84"/>
        <v>2.7153487243256302</v>
      </c>
      <c r="K356" s="11">
        <f t="shared" si="85"/>
        <v>0.33444816053511706</v>
      </c>
      <c r="L356" s="11">
        <f t="shared" si="86"/>
        <v>0.3115264797507788</v>
      </c>
      <c r="M356" s="11">
        <f t="shared" si="87"/>
        <v>0.37593984962406013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-0.28595360811618653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0.2295301595970986</v>
      </c>
      <c r="Q356" s="11">
        <f>2*'OddsRatio_working_3-way'!K356*'OddsRatio_working_3-way'!L356*'OddsRatio_working_3-way'!M356</f>
        <v>7.833793842904388E-2</v>
      </c>
      <c r="R356" s="11">
        <f t="shared" si="88"/>
        <v>0</v>
      </c>
      <c r="S356" s="11">
        <f t="shared" si="89"/>
        <v>-0.80268320833300211</v>
      </c>
      <c r="T356" s="11">
        <f t="shared" si="90"/>
        <v>-0.27395331342423279</v>
      </c>
      <c r="U356" s="11">
        <f>'OddsRatio_working_3-way'!S356-'OddsRatio_working_3-way'!R356^2/3</f>
        <v>-0.80268320833300211</v>
      </c>
      <c r="V356" s="11">
        <f>'OddsRatio_working_3-way'!S356*'OddsRatio_working_3-way'!R356/3-2*'OddsRatio_working_3-way'!R356^3/27-'OddsRatio_working_3-way'!T356</f>
        <v>0.27395331342423279</v>
      </c>
      <c r="W356" s="11">
        <f>'OddsRatio_working_3-way'!V356^2+4*'OddsRatio_working_3-way'!U356^3/27</f>
        <v>-1.5672203415298958E-3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0.13839945653582408</v>
      </c>
      <c r="Y356" s="11">
        <f>IF('OddsRatio_working_3-way'!W356&gt;=0,IF('OddsRatio_working_3-way'!V356+SQRT('OddsRatio_working_3-way'!W356)&gt;0,0,PI()),ACOS('OddsRatio_working_3-way'!V356/(2*'OddsRatio_working_3-way'!X356)))</f>
        <v>0.14351340532260282</v>
      </c>
      <c r="Z356" s="11">
        <f>'OddsRatio_working_3-way'!X356^(1/3)*COS('OddsRatio_working_3-way'!Y356/3)</f>
        <v>0.51667130250771998</v>
      </c>
      <c r="AA356" s="11">
        <f>'OddsRatio_working_3-way'!X356^(1/3)*COS(('OddsRatio_working_3-way'!Y356+2*PI())/3)</f>
        <v>-0.2797570414277627</v>
      </c>
      <c r="AB356" s="11">
        <f>'OddsRatio_working_3-way'!X356^(1/3)*COS(('OddsRatio_working_3-way'!Y356+4*PI())/3)</f>
        <v>-0.23691426107995739</v>
      </c>
      <c r="AC356" s="11">
        <f>'OddsRatio_working_3-way'!X356^(1/3)*SIN('OddsRatio_working_3-way'!Y356/3)</f>
        <v>2.4735290766637486E-2</v>
      </c>
      <c r="AD356" s="11">
        <f>'OddsRatio_working_3-way'!X356^(1/3)*SIN(('OddsRatio_working_3-way'!Y356+2*PI())/3)</f>
        <v>0.43508282799476133</v>
      </c>
      <c r="AE356" s="11">
        <f>'OddsRatio_working_3-way'!X356^(1/3)*SIN(('OddsRatio_working_3-way'!Y356+4*PI())/3)</f>
        <v>-0.45981811876139878</v>
      </c>
      <c r="AF356" s="11">
        <f>-'OddsRatio_working_3-way'!U356/(3*'OddsRatio_working_3-way'!X356^(1/3))*COS(('OddsRatio_working_3-way'!Y356)/3)</f>
        <v>0.51667130250771998</v>
      </c>
      <c r="AG356" s="11">
        <f>-'OddsRatio_working_3-way'!U356/(3*'OddsRatio_working_3-way'!X356^(1/3))*COS(('OddsRatio_working_3-way'!Y356+2*PI())/3)</f>
        <v>-0.2797570414277627</v>
      </c>
      <c r="AH356" s="11">
        <f>-'OddsRatio_working_3-way'!U356/(3*'OddsRatio_working_3-way'!X356^(1/3))*COS(('OddsRatio_working_3-way'!Y356+4*PI())/3)</f>
        <v>-0.23691426107995739</v>
      </c>
      <c r="AI356" s="11">
        <f>'OddsRatio_working_3-way'!U356/(3*'OddsRatio_working_3-way'!X356^(1/3))*SIN(('OddsRatio_working_3-way'!Y356)/3)</f>
        <v>-2.4735290766637486E-2</v>
      </c>
      <c r="AJ356" s="11">
        <f>'OddsRatio_working_3-way'!U356/(3*'OddsRatio_working_3-way'!X356^(1/3))*SIN(('OddsRatio_working_3-way'!Y356+2*PI())/3)</f>
        <v>-0.43508282799476133</v>
      </c>
      <c r="AK356" s="11">
        <f>'OddsRatio_working_3-way'!U356/(3*'OddsRatio_working_3-way'!X356^(1/3))*SIN(('OddsRatio_working_3-way'!Y356+4*PI())/3)</f>
        <v>0.45981811876139878</v>
      </c>
      <c r="AL356" s="11">
        <f>'OddsRatio_working_3-way'!Z356+'OddsRatio_working_3-way'!AF356</f>
        <v>1.03334260501544</v>
      </c>
      <c r="AM356" s="11">
        <f>'OddsRatio_working_3-way'!AA356+'OddsRatio_working_3-way'!AG356</f>
        <v>-0.5595140828555254</v>
      </c>
      <c r="AN356" s="11">
        <f>'OddsRatio_working_3-way'!AB356+'OddsRatio_working_3-way'!AH356</f>
        <v>-0.47382852215991478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1.03334260501544</v>
      </c>
      <c r="AS356" s="11">
        <f>IF(('OddsRatio_working_3-way'!X356=0),IF(Q356&gt;0,-Q356^(1/3),(-Q356)^(1/3)),'OddsRatio_working_3-way'!AM356-'OddsRatio_working_3-way'!R356/3)</f>
        <v>-0.5595140828555254</v>
      </c>
      <c r="AT356" s="11">
        <f>IF(('OddsRatio_working_3-way'!X356=0),IF(Q356&gt;0,-Q356^(1/3),(-Q356)^(1/3)),'OddsRatio_working_3-way'!AN356-'OddsRatio_working_3-way'!R356/3)</f>
        <v>-0.47382852215991478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3.51</v>
      </c>
      <c r="B357" s="4">
        <f>IF('True_Odds_Calculator_3-way'!B358="","",'True_Odds_Calculator_3-way'!B358)</f>
        <v>3.13</v>
      </c>
      <c r="C357" s="4">
        <f>IF('True_Odds_Calculator_3-way'!C358="","",'True_Odds_Calculator_3-way'!C358)</f>
        <v>2.36</v>
      </c>
      <c r="D357" s="9">
        <f t="shared" si="78"/>
        <v>0.27631289307538243</v>
      </c>
      <c r="E357" s="9">
        <f t="shared" si="79"/>
        <v>0.31031127658055063</v>
      </c>
      <c r="F357" s="9">
        <f t="shared" si="80"/>
        <v>0.41337583034406705</v>
      </c>
      <c r="G357" s="9">
        <f t="shared" si="81"/>
        <v>1.0434603804934059</v>
      </c>
      <c r="H357" s="9">
        <f t="shared" si="82"/>
        <v>3.6190855550384491</v>
      </c>
      <c r="I357" s="9">
        <f t="shared" si="83"/>
        <v>3.2225706104509544</v>
      </c>
      <c r="J357" s="9">
        <f t="shared" si="84"/>
        <v>2.4191061174710318</v>
      </c>
      <c r="K357" s="11">
        <f t="shared" si="85"/>
        <v>0.28490028490028491</v>
      </c>
      <c r="L357" s="11">
        <f t="shared" si="86"/>
        <v>0.31948881789137379</v>
      </c>
      <c r="M357" s="11">
        <f t="shared" si="87"/>
        <v>0.42372881355932207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-0.28043277937684175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0.23141302179586684</v>
      </c>
      <c r="Q357" s="11">
        <f>2*'OddsRatio_working_3-way'!K357*'OddsRatio_working_3-way'!L357*'OddsRatio_working_3-way'!M357</f>
        <v>7.7137673931955628E-2</v>
      </c>
      <c r="R357" s="11">
        <f t="shared" si="88"/>
        <v>0</v>
      </c>
      <c r="S357" s="11">
        <f t="shared" si="89"/>
        <v>-0.8251996157870588</v>
      </c>
      <c r="T357" s="11">
        <f t="shared" si="90"/>
        <v>-0.27506653859568631</v>
      </c>
      <c r="U357" s="11">
        <f>'OddsRatio_working_3-way'!S357-'OddsRatio_working_3-way'!R357^2/3</f>
        <v>-0.8251996157870588</v>
      </c>
      <c r="V357" s="11">
        <f>'OddsRatio_working_3-way'!S357*'OddsRatio_working_3-way'!R357/3-2*'OddsRatio_working_3-way'!R357^3/27-'OddsRatio_working_3-way'!T357</f>
        <v>0.27506653859568631</v>
      </c>
      <c r="W357" s="11">
        <f>'OddsRatio_working_3-way'!V357^2+4*'OddsRatio_working_3-way'!U357^3/27</f>
        <v>-7.5862977321210362E-3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0.14426355949020286</v>
      </c>
      <c r="Y357" s="11">
        <f>IF('OddsRatio_working_3-way'!W357&gt;=0,IF('OddsRatio_working_3-way'!V357+SQRT('OddsRatio_working_3-way'!W357)&gt;0,0,PI()),ACOS('OddsRatio_working_3-way'!V357/(2*'OddsRatio_working_3-way'!X357)))</f>
        <v>0.30665963874324298</v>
      </c>
      <c r="Z357" s="11">
        <f>'OddsRatio_working_3-way'!X357^(1/3)*COS('OddsRatio_working_3-way'!Y357/3)</f>
        <v>0.52173019024670297</v>
      </c>
      <c r="AA357" s="11">
        <f>'OddsRatio_working_3-way'!X357^(1/3)*COS(('OddsRatio_working_3-way'!Y357+2*PI())/3)</f>
        <v>-0.30721280688584329</v>
      </c>
      <c r="AB357" s="11">
        <f>'OddsRatio_working_3-way'!X357^(1/3)*COS(('OddsRatio_working_3-way'!Y357+4*PI())/3)</f>
        <v>-0.2145173833608596</v>
      </c>
      <c r="AC357" s="11">
        <f>'OddsRatio_working_3-way'!X357^(1/3)*SIN('OddsRatio_working_3-way'!Y357/3)</f>
        <v>5.3517727724795683E-2</v>
      </c>
      <c r="AD357" s="11">
        <f>'OddsRatio_working_3-way'!X357^(1/3)*SIN(('OddsRatio_working_3-way'!Y357+2*PI())/3)</f>
        <v>0.42507273481253516</v>
      </c>
      <c r="AE357" s="11">
        <f>'OddsRatio_working_3-way'!X357^(1/3)*SIN(('OddsRatio_working_3-way'!Y357+4*PI())/3)</f>
        <v>-0.4785904625373309</v>
      </c>
      <c r="AF357" s="11">
        <f>-'OddsRatio_working_3-way'!U357/(3*'OddsRatio_working_3-way'!X357^(1/3))*COS(('OddsRatio_working_3-way'!Y357)/3)</f>
        <v>0.52173019024670297</v>
      </c>
      <c r="AG357" s="11">
        <f>-'OddsRatio_working_3-way'!U357/(3*'OddsRatio_working_3-way'!X357^(1/3))*COS(('OddsRatio_working_3-way'!Y357+2*PI())/3)</f>
        <v>-0.30721280688584329</v>
      </c>
      <c r="AH357" s="11">
        <f>-'OddsRatio_working_3-way'!U357/(3*'OddsRatio_working_3-way'!X357^(1/3))*COS(('OddsRatio_working_3-way'!Y357+4*PI())/3)</f>
        <v>-0.2145173833608596</v>
      </c>
      <c r="AI357" s="11">
        <f>'OddsRatio_working_3-way'!U357/(3*'OddsRatio_working_3-way'!X357^(1/3))*SIN(('OddsRatio_working_3-way'!Y357)/3)</f>
        <v>-5.3517727724795683E-2</v>
      </c>
      <c r="AJ357" s="11">
        <f>'OddsRatio_working_3-way'!U357/(3*'OddsRatio_working_3-way'!X357^(1/3))*SIN(('OddsRatio_working_3-way'!Y357+2*PI())/3)</f>
        <v>-0.42507273481253516</v>
      </c>
      <c r="AK357" s="11">
        <f>'OddsRatio_working_3-way'!U357/(3*'OddsRatio_working_3-way'!X357^(1/3))*SIN(('OddsRatio_working_3-way'!Y357+4*PI())/3)</f>
        <v>0.4785904625373309</v>
      </c>
      <c r="AL357" s="11">
        <f>'OddsRatio_working_3-way'!Z357+'OddsRatio_working_3-way'!AF357</f>
        <v>1.0434603804934059</v>
      </c>
      <c r="AM357" s="11">
        <f>'OddsRatio_working_3-way'!AA357+'OddsRatio_working_3-way'!AG357</f>
        <v>-0.61442561377168659</v>
      </c>
      <c r="AN357" s="11">
        <f>'OddsRatio_working_3-way'!AB357+'OddsRatio_working_3-way'!AH357</f>
        <v>-0.4290347667217192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1.0434603804934059</v>
      </c>
      <c r="AS357" s="11">
        <f>IF(('OddsRatio_working_3-way'!X357=0),IF(Q357&gt;0,-Q357^(1/3),(-Q357)^(1/3)),'OddsRatio_working_3-way'!AM357-'OddsRatio_working_3-way'!R357/3)</f>
        <v>-0.61442561377168659</v>
      </c>
      <c r="AT357" s="11">
        <f>IF(('OddsRatio_working_3-way'!X357=0),IF(Q357&gt;0,-Q357^(1/3),(-Q357)^(1/3)),'OddsRatio_working_3-way'!AN357-'OddsRatio_working_3-way'!R357/3)</f>
        <v>-0.4290347667217192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3.33</v>
      </c>
      <c r="B358" s="4">
        <f>IF('True_Odds_Calculator_3-way'!B359="","",'True_Odds_Calculator_3-way'!B359)</f>
        <v>3.64</v>
      </c>
      <c r="C358" s="4">
        <f>IF('True_Odds_Calculator_3-way'!C359="","",'True_Odds_Calculator_3-way'!C359)</f>
        <v>2.21</v>
      </c>
      <c r="D358" s="9">
        <f t="shared" si="78"/>
        <v>0.29152062884062663</v>
      </c>
      <c r="E358" s="9">
        <f t="shared" si="79"/>
        <v>0.26640863059458564</v>
      </c>
      <c r="F358" s="9">
        <f t="shared" si="80"/>
        <v>0.44207074056478762</v>
      </c>
      <c r="G358" s="9">
        <f t="shared" si="81"/>
        <v>1.0430424798700928</v>
      </c>
      <c r="H358" s="9">
        <f t="shared" si="82"/>
        <v>3.4302889780973156</v>
      </c>
      <c r="I358" s="9">
        <f t="shared" si="83"/>
        <v>3.7536321468570453</v>
      </c>
      <c r="J358" s="9">
        <f t="shared" si="84"/>
        <v>2.262081400642812</v>
      </c>
      <c r="K358" s="11">
        <f t="shared" si="85"/>
        <v>0.3003003003003003</v>
      </c>
      <c r="L358" s="11">
        <f t="shared" si="86"/>
        <v>0.27472527472527469</v>
      </c>
      <c r="M358" s="11">
        <f t="shared" si="87"/>
        <v>0.45248868778280543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-0.277848033504142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0.23070158816765152</v>
      </c>
      <c r="Q358" s="11">
        <f>2*'OddsRatio_working_3-way'!K358*'OddsRatio_working_3-way'!L358*'OddsRatio_working_3-way'!M358</f>
        <v>7.4660708144871038E-2</v>
      </c>
      <c r="R358" s="11">
        <f t="shared" si="88"/>
        <v>0</v>
      </c>
      <c r="S358" s="11">
        <f t="shared" si="89"/>
        <v>-0.83031571344273114</v>
      </c>
      <c r="T358" s="11">
        <f t="shared" si="90"/>
        <v>-0.26871058687467025</v>
      </c>
      <c r="U358" s="11">
        <f>'OddsRatio_working_3-way'!S358-'OddsRatio_working_3-way'!R358^2/3</f>
        <v>-0.83031571344273114</v>
      </c>
      <c r="V358" s="11">
        <f>'OddsRatio_working_3-way'!S358*'OddsRatio_working_3-way'!R358/3-2*'OddsRatio_working_3-way'!R358^3/27-'OddsRatio_working_3-way'!T358</f>
        <v>0.26871058687467025</v>
      </c>
      <c r="W358" s="11">
        <f>'OddsRatio_working_3-way'!V358^2+4*'OddsRatio_working_3-way'!U358^3/27</f>
        <v>-1.2600506900619354E-2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0.14560725119233336</v>
      </c>
      <c r="Y358" s="11">
        <f>IF('OddsRatio_working_3-way'!W358&gt;=0,IF('OddsRatio_working_3-way'!V358+SQRT('OddsRatio_working_3-way'!W358)&gt;0,0,PI()),ACOS('OddsRatio_working_3-way'!V358/(2*'OddsRatio_working_3-way'!X358)))</f>
        <v>0.39570792211182781</v>
      </c>
      <c r="Z358" s="11">
        <f>'OddsRatio_working_3-way'!X358^(1/3)*COS('OddsRatio_working_3-way'!Y358/3)</f>
        <v>0.5215212399350464</v>
      </c>
      <c r="AA358" s="11">
        <f>'OddsRatio_working_3-way'!X358^(1/3)*COS(('OddsRatio_working_3-way'!Y358+2*PI())/3)</f>
        <v>-0.32068244890441078</v>
      </c>
      <c r="AB358" s="11">
        <f>'OddsRatio_working_3-way'!X358^(1/3)*COS(('OddsRatio_working_3-way'!Y358+4*PI())/3)</f>
        <v>-0.20083879103063526</v>
      </c>
      <c r="AC358" s="11">
        <f>'OddsRatio_working_3-way'!X358^(1/3)*SIN('OddsRatio_working_3-way'!Y358/3)</f>
        <v>6.9191768134093681E-2</v>
      </c>
      <c r="AD358" s="11">
        <f>'OddsRatio_working_3-way'!X358^(1/3)*SIN(('OddsRatio_working_3-way'!Y358+2*PI())/3)</f>
        <v>0.41705475832986288</v>
      </c>
      <c r="AE358" s="11">
        <f>'OddsRatio_working_3-way'!X358^(1/3)*SIN(('OddsRatio_working_3-way'!Y358+4*PI())/3)</f>
        <v>-0.4862465264639565</v>
      </c>
      <c r="AF358" s="11">
        <f>-'OddsRatio_working_3-way'!U358/(3*'OddsRatio_working_3-way'!X358^(1/3))*COS(('OddsRatio_working_3-way'!Y358)/3)</f>
        <v>0.5215212399350464</v>
      </c>
      <c r="AG358" s="11">
        <f>-'OddsRatio_working_3-way'!U358/(3*'OddsRatio_working_3-way'!X358^(1/3))*COS(('OddsRatio_working_3-way'!Y358+2*PI())/3)</f>
        <v>-0.32068244890441078</v>
      </c>
      <c r="AH358" s="11">
        <f>-'OddsRatio_working_3-way'!U358/(3*'OddsRatio_working_3-way'!X358^(1/3))*COS(('OddsRatio_working_3-way'!Y358+4*PI())/3)</f>
        <v>-0.20083879103063526</v>
      </c>
      <c r="AI358" s="11">
        <f>'OddsRatio_working_3-way'!U358/(3*'OddsRatio_working_3-way'!X358^(1/3))*SIN(('OddsRatio_working_3-way'!Y358)/3)</f>
        <v>-6.9191768134093681E-2</v>
      </c>
      <c r="AJ358" s="11">
        <f>'OddsRatio_working_3-way'!U358/(3*'OddsRatio_working_3-way'!X358^(1/3))*SIN(('OddsRatio_working_3-way'!Y358+2*PI())/3)</f>
        <v>-0.41705475832986288</v>
      </c>
      <c r="AK358" s="11">
        <f>'OddsRatio_working_3-way'!U358/(3*'OddsRatio_working_3-way'!X358^(1/3))*SIN(('OddsRatio_working_3-way'!Y358+4*PI())/3)</f>
        <v>0.4862465264639565</v>
      </c>
      <c r="AL358" s="11">
        <f>'OddsRatio_working_3-way'!Z358+'OddsRatio_working_3-way'!AF358</f>
        <v>1.0430424798700928</v>
      </c>
      <c r="AM358" s="11">
        <f>'OddsRatio_working_3-way'!AA358+'OddsRatio_working_3-way'!AG358</f>
        <v>-0.64136489780882155</v>
      </c>
      <c r="AN358" s="11">
        <f>'OddsRatio_working_3-way'!AB358+'OddsRatio_working_3-way'!AH358</f>
        <v>-0.40167758206127052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1.0430424798700928</v>
      </c>
      <c r="AS358" s="11">
        <f>IF(('OddsRatio_working_3-way'!X358=0),IF(Q358&gt;0,-Q358^(1/3),(-Q358)^(1/3)),'OddsRatio_working_3-way'!AM358-'OddsRatio_working_3-way'!R358/3)</f>
        <v>-0.64136489780882155</v>
      </c>
      <c r="AT358" s="11">
        <f>IF(('OddsRatio_working_3-way'!X358=0),IF(Q358&gt;0,-Q358^(1/3),(-Q358)^(1/3)),'OddsRatio_working_3-way'!AN358-'OddsRatio_working_3-way'!R358/3)</f>
        <v>-0.40167758206127052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2.0499999999999998</v>
      </c>
      <c r="B359" s="4">
        <f>IF('True_Odds_Calculator_3-way'!B360="","",'True_Odds_Calculator_3-way'!B360)</f>
        <v>3.43</v>
      </c>
      <c r="C359" s="4">
        <f>IF('True_Odds_Calculator_3-way'!C360="","",'True_Odds_Calculator_3-way'!C360)</f>
        <v>4</v>
      </c>
      <c r="D359" s="9">
        <f t="shared" si="78"/>
        <v>0.47634741739035064</v>
      </c>
      <c r="E359" s="9">
        <f t="shared" si="79"/>
        <v>0.28215804061871652</v>
      </c>
      <c r="F359" s="9">
        <f t="shared" si="80"/>
        <v>0.24149454199093284</v>
      </c>
      <c r="G359" s="9">
        <f t="shared" si="81"/>
        <v>1.0469601117493661</v>
      </c>
      <c r="H359" s="9">
        <f t="shared" si="82"/>
        <v>2.0993081173368338</v>
      </c>
      <c r="I359" s="9">
        <f t="shared" si="83"/>
        <v>3.5441130715509601</v>
      </c>
      <c r="J359" s="9">
        <f t="shared" si="84"/>
        <v>4.1408803352480987</v>
      </c>
      <c r="K359" s="11">
        <f t="shared" si="85"/>
        <v>0.48780487804878053</v>
      </c>
      <c r="L359" s="11">
        <f t="shared" si="86"/>
        <v>0.29154518950437314</v>
      </c>
      <c r="M359" s="11">
        <f t="shared" si="87"/>
        <v>0.25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-0.27215032354405166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0.23039180829126077</v>
      </c>
      <c r="Q359" s="11">
        <f>2*'OddsRatio_working_3-way'!K359*'OddsRatio_working_3-way'!L359*'OddsRatio_working_3-way'!M359</f>
        <v>7.1108582805944676E-2</v>
      </c>
      <c r="R359" s="11">
        <f t="shared" si="88"/>
        <v>0</v>
      </c>
      <c r="S359" s="11">
        <f t="shared" si="89"/>
        <v>-0.84656084656084696</v>
      </c>
      <c r="T359" s="11">
        <f t="shared" si="90"/>
        <v>-0.26128421190149592</v>
      </c>
      <c r="U359" s="11">
        <f>'OddsRatio_working_3-way'!S359-'OddsRatio_working_3-way'!R359^2/3</f>
        <v>-0.84656084656084696</v>
      </c>
      <c r="V359" s="11">
        <f>'OddsRatio_working_3-way'!S359*'OddsRatio_working_3-way'!R359/3-2*'OddsRatio_working_3-way'!R359^3/27-'OddsRatio_working_3-way'!T359</f>
        <v>0.26128421190149592</v>
      </c>
      <c r="W359" s="11">
        <f>'OddsRatio_working_3-way'!V359^2+4*'OddsRatio_working_3-way'!U359^3/27</f>
        <v>-2.1612153955141891E-2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0.14990129531138791</v>
      </c>
      <c r="Y359" s="11">
        <f>IF('OddsRatio_working_3-way'!W359&gt;=0,IF('OddsRatio_working_3-way'!V359+SQRT('OddsRatio_working_3-way'!W359)&gt;0,0,PI()),ACOS('OddsRatio_working_3-way'!V359/(2*'OddsRatio_working_3-way'!X359)))</f>
        <v>0.51250097378175341</v>
      </c>
      <c r="Z359" s="11">
        <f>'OddsRatio_working_3-way'!X359^(1/3)*COS('OddsRatio_working_3-way'!Y359/3)</f>
        <v>0.52348005587468316</v>
      </c>
      <c r="AA359" s="11">
        <f>'OddsRatio_working_3-way'!X359^(1/3)*COS(('OddsRatio_working_3-way'!Y359+2*PI())/3)</f>
        <v>-0.33994926630654404</v>
      </c>
      <c r="AB359" s="11">
        <f>'OddsRatio_working_3-way'!X359^(1/3)*COS(('OddsRatio_working_3-way'!Y359+4*PI())/3)</f>
        <v>-0.1835307895681392</v>
      </c>
      <c r="AC359" s="11">
        <f>'OddsRatio_working_3-way'!X359^(1/3)*SIN('OddsRatio_working_3-way'!Y359/3)</f>
        <v>9.0308249651149308E-2</v>
      </c>
      <c r="AD359" s="11">
        <f>'OddsRatio_working_3-way'!X359^(1/3)*SIN(('OddsRatio_working_3-way'!Y359+2*PI())/3)</f>
        <v>0.40819290193639834</v>
      </c>
      <c r="AE359" s="11">
        <f>'OddsRatio_working_3-way'!X359^(1/3)*SIN(('OddsRatio_working_3-way'!Y359+4*PI())/3)</f>
        <v>-0.4985011515875476</v>
      </c>
      <c r="AF359" s="11">
        <f>-'OddsRatio_working_3-way'!U359/(3*'OddsRatio_working_3-way'!X359^(1/3))*COS(('OddsRatio_working_3-way'!Y359)/3)</f>
        <v>0.52348005587468305</v>
      </c>
      <c r="AG359" s="11">
        <f>-'OddsRatio_working_3-way'!U359/(3*'OddsRatio_working_3-way'!X359^(1/3))*COS(('OddsRatio_working_3-way'!Y359+2*PI())/3)</f>
        <v>-0.33994926630654398</v>
      </c>
      <c r="AH359" s="11">
        <f>-'OddsRatio_working_3-way'!U359/(3*'OddsRatio_working_3-way'!X359^(1/3))*COS(('OddsRatio_working_3-way'!Y359+4*PI())/3)</f>
        <v>-0.18353078956813917</v>
      </c>
      <c r="AI359" s="11">
        <f>'OddsRatio_working_3-way'!U359/(3*'OddsRatio_working_3-way'!X359^(1/3))*SIN(('OddsRatio_working_3-way'!Y359)/3)</f>
        <v>-9.0308249651149294E-2</v>
      </c>
      <c r="AJ359" s="11">
        <f>'OddsRatio_working_3-way'!U359/(3*'OddsRatio_working_3-way'!X359^(1/3))*SIN(('OddsRatio_working_3-way'!Y359+2*PI())/3)</f>
        <v>-0.40819290193639823</v>
      </c>
      <c r="AK359" s="11">
        <f>'OddsRatio_working_3-way'!U359/(3*'OddsRatio_working_3-way'!X359^(1/3))*SIN(('OddsRatio_working_3-way'!Y359+4*PI())/3)</f>
        <v>0.49850115158754749</v>
      </c>
      <c r="AL359" s="11">
        <f>'OddsRatio_working_3-way'!Z359+'OddsRatio_working_3-way'!AF359</f>
        <v>1.0469601117493661</v>
      </c>
      <c r="AM359" s="11">
        <f>'OddsRatio_working_3-way'!AA359+'OddsRatio_working_3-way'!AG359</f>
        <v>-0.67989853261308797</v>
      </c>
      <c r="AN359" s="11">
        <f>'OddsRatio_working_3-way'!AB359+'OddsRatio_working_3-way'!AH359</f>
        <v>-0.36706157913627835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1.0469601117493661</v>
      </c>
      <c r="AS359" s="11">
        <f>IF(('OddsRatio_working_3-way'!X359=0),IF(Q359&gt;0,-Q359^(1/3),(-Q359)^(1/3)),'OddsRatio_working_3-way'!AM359-'OddsRatio_working_3-way'!R359/3)</f>
        <v>-0.67989853261308797</v>
      </c>
      <c r="AT359" s="11">
        <f>IF(('OddsRatio_working_3-way'!X359=0),IF(Q359&gt;0,-Q359^(1/3),(-Q359)^(1/3)),'OddsRatio_working_3-way'!AN359-'OddsRatio_working_3-way'!R359/3)</f>
        <v>-0.36706157913627835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3.52</v>
      </c>
      <c r="B360" s="4">
        <f>IF('True_Odds_Calculator_3-way'!B361="","",'True_Odds_Calculator_3-way'!B361)</f>
        <v>3.3</v>
      </c>
      <c r="C360" s="4">
        <f>IF('True_Odds_Calculator_3-way'!C361="","",'True_Odds_Calculator_3-way'!C361)</f>
        <v>2.27</v>
      </c>
      <c r="D360" s="9">
        <f t="shared" si="78"/>
        <v>0.27560687644774184</v>
      </c>
      <c r="E360" s="9">
        <f t="shared" si="79"/>
        <v>0.29421311053873367</v>
      </c>
      <c r="F360" s="9">
        <f t="shared" si="80"/>
        <v>0.43018001301352465</v>
      </c>
      <c r="G360" s="9">
        <f t="shared" si="81"/>
        <v>1.0429986088018337</v>
      </c>
      <c r="H360" s="9">
        <f t="shared" si="82"/>
        <v>3.6283564941806206</v>
      </c>
      <c r="I360" s="9">
        <f t="shared" si="83"/>
        <v>3.3988968002442173</v>
      </c>
      <c r="J360" s="9">
        <f t="shared" si="84"/>
        <v>2.3246082331783287</v>
      </c>
      <c r="K360" s="11">
        <f t="shared" si="85"/>
        <v>0.28409090909090912</v>
      </c>
      <c r="L360" s="11">
        <f t="shared" si="86"/>
        <v>0.30303030303030304</v>
      </c>
      <c r="M360" s="11">
        <f t="shared" si="87"/>
        <v>0.44052863436123346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-0.27915771653256638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0.23095896894455167</v>
      </c>
      <c r="Q360" s="11">
        <f>2*'OddsRatio_working_3-way'!K360*'OddsRatio_working_3-way'!L360*'OddsRatio_working_3-way'!M360</f>
        <v>7.584859407046031E-2</v>
      </c>
      <c r="R360" s="11">
        <f t="shared" si="88"/>
        <v>0</v>
      </c>
      <c r="S360" s="11">
        <f t="shared" si="89"/>
        <v>-0.82734223439461374</v>
      </c>
      <c r="T360" s="11">
        <f t="shared" si="90"/>
        <v>-0.27170516728887145</v>
      </c>
      <c r="U360" s="11">
        <f>'OddsRatio_working_3-way'!S360-'OddsRatio_working_3-way'!R360^2/3</f>
        <v>-0.82734223439461374</v>
      </c>
      <c r="V360" s="11">
        <f>'OddsRatio_working_3-way'!S360*'OddsRatio_working_3-way'!R360/3-2*'OddsRatio_working_3-way'!R360^3/27-'OddsRatio_working_3-way'!T360</f>
        <v>0.27170516728887145</v>
      </c>
      <c r="W360" s="11">
        <f>'OddsRatio_working_3-way'!V360^2+4*'OddsRatio_working_3-way'!U360^3/27</f>
        <v>-1.0074341432599582E-2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0.14482579135298485</v>
      </c>
      <c r="Y360" s="11">
        <f>IF('OddsRatio_working_3-way'!W360&gt;=0,IF('OddsRatio_working_3-way'!V360+SQRT('OddsRatio_working_3-way'!W360)&gt;0,0,PI()),ACOS('OddsRatio_working_3-way'!V360/(2*'OddsRatio_working_3-way'!X360)))</f>
        <v>0.35386220208797914</v>
      </c>
      <c r="Z360" s="11">
        <f>'OddsRatio_working_3-way'!X360^(1/3)*COS('OddsRatio_working_3-way'!Y360/3)</f>
        <v>0.52149930440091685</v>
      </c>
      <c r="AA360" s="11">
        <f>'OddsRatio_working_3-way'!X360^(1/3)*COS(('OddsRatio_working_3-way'!Y360+2*PI())/3)</f>
        <v>-0.31426988417560309</v>
      </c>
      <c r="AB360" s="11">
        <f>'OddsRatio_working_3-way'!X360^(1/3)*COS(('OddsRatio_working_3-way'!Y360+4*PI())/3)</f>
        <v>-0.20722942022531374</v>
      </c>
      <c r="AC360" s="11">
        <f>'OddsRatio_working_3-way'!X360^(1/3)*SIN('OddsRatio_working_3-way'!Y360/3)</f>
        <v>6.1799840675881873E-2</v>
      </c>
      <c r="AD360" s="11">
        <f>'OddsRatio_working_3-way'!X360^(1/3)*SIN(('OddsRatio_working_3-way'!Y360+2*PI())/3)</f>
        <v>0.42073172532916697</v>
      </c>
      <c r="AE360" s="11">
        <f>'OddsRatio_working_3-way'!X360^(1/3)*SIN(('OddsRatio_working_3-way'!Y360+4*PI())/3)</f>
        <v>-0.48253156600504893</v>
      </c>
      <c r="AF360" s="11">
        <f>-'OddsRatio_working_3-way'!U360/(3*'OddsRatio_working_3-way'!X360^(1/3))*COS(('OddsRatio_working_3-way'!Y360)/3)</f>
        <v>0.52149930440091696</v>
      </c>
      <c r="AG360" s="11">
        <f>-'OddsRatio_working_3-way'!U360/(3*'OddsRatio_working_3-way'!X360^(1/3))*COS(('OddsRatio_working_3-way'!Y360+2*PI())/3)</f>
        <v>-0.31426988417560314</v>
      </c>
      <c r="AH360" s="11">
        <f>-'OddsRatio_working_3-way'!U360/(3*'OddsRatio_working_3-way'!X360^(1/3))*COS(('OddsRatio_working_3-way'!Y360+4*PI())/3)</f>
        <v>-0.20722942022531377</v>
      </c>
      <c r="AI360" s="11">
        <f>'OddsRatio_working_3-way'!U360/(3*'OddsRatio_working_3-way'!X360^(1/3))*SIN(('OddsRatio_working_3-way'!Y360)/3)</f>
        <v>-6.1799840675881887E-2</v>
      </c>
      <c r="AJ360" s="11">
        <f>'OddsRatio_working_3-way'!U360/(3*'OddsRatio_working_3-way'!X360^(1/3))*SIN(('OddsRatio_working_3-way'!Y360+2*PI())/3)</f>
        <v>-0.42073172532916703</v>
      </c>
      <c r="AK360" s="11">
        <f>'OddsRatio_working_3-way'!U360/(3*'OddsRatio_working_3-way'!X360^(1/3))*SIN(('OddsRatio_working_3-way'!Y360+4*PI())/3)</f>
        <v>0.48253156600504904</v>
      </c>
      <c r="AL360" s="11">
        <f>'OddsRatio_working_3-way'!Z360+'OddsRatio_working_3-way'!AF360</f>
        <v>1.0429986088018337</v>
      </c>
      <c r="AM360" s="11">
        <f>'OddsRatio_working_3-way'!AA360+'OddsRatio_working_3-way'!AG360</f>
        <v>-0.62853976835120617</v>
      </c>
      <c r="AN360" s="11">
        <f>'OddsRatio_working_3-way'!AB360+'OddsRatio_working_3-way'!AH360</f>
        <v>-0.41445884045062753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1.0429986088018337</v>
      </c>
      <c r="AS360" s="11">
        <f>IF(('OddsRatio_working_3-way'!X360=0),IF(Q360&gt;0,-Q360^(1/3),(-Q360)^(1/3)),'OddsRatio_working_3-way'!AM360-'OddsRatio_working_3-way'!R360/3)</f>
        <v>-0.62853976835120617</v>
      </c>
      <c r="AT360" s="11">
        <f>IF(('OddsRatio_working_3-way'!X360=0),IF(Q360&gt;0,-Q360^(1/3),(-Q360)^(1/3)),'OddsRatio_working_3-way'!AN360-'OddsRatio_working_3-way'!R360/3)</f>
        <v>-0.41445884045062753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2.61</v>
      </c>
      <c r="B361" s="4">
        <f>IF('True_Odds_Calculator_3-way'!B362="","",'True_Odds_Calculator_3-way'!B362)</f>
        <v>3.34</v>
      </c>
      <c r="C361" s="4">
        <f>IF('True_Odds_Calculator_3-way'!C362="","",'True_Odds_Calculator_3-way'!C362)</f>
        <v>2.9</v>
      </c>
      <c r="D361" s="9">
        <f t="shared" si="78"/>
        <v>0.3735005365356508</v>
      </c>
      <c r="E361" s="9">
        <f t="shared" si="79"/>
        <v>0.29087354928622899</v>
      </c>
      <c r="F361" s="9">
        <f t="shared" si="80"/>
        <v>0.33562591417812038</v>
      </c>
      <c r="G361" s="9">
        <f t="shared" si="81"/>
        <v>1.0418461647738733</v>
      </c>
      <c r="H361" s="9">
        <f t="shared" si="82"/>
        <v>2.6773723252859356</v>
      </c>
      <c r="I361" s="9">
        <f t="shared" si="83"/>
        <v>3.4379200255708628</v>
      </c>
      <c r="J361" s="9">
        <f t="shared" si="84"/>
        <v>2.9795077130703591</v>
      </c>
      <c r="K361" s="11">
        <f t="shared" si="85"/>
        <v>0.38314176245210729</v>
      </c>
      <c r="L361" s="11">
        <f t="shared" si="86"/>
        <v>0.29940119760479045</v>
      </c>
      <c r="M361" s="11">
        <f t="shared" si="87"/>
        <v>0.34482758620689657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-0.28314595541378607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0.23140401717373815</v>
      </c>
      <c r="Q361" s="11">
        <f>2*'OddsRatio_working_3-way'!K361*'OddsRatio_working_3-way'!L361*'OddsRatio_working_3-way'!M361</f>
        <v>7.9112484503842118E-2</v>
      </c>
      <c r="R361" s="11">
        <f t="shared" si="88"/>
        <v>0</v>
      </c>
      <c r="S361" s="11">
        <f t="shared" si="89"/>
        <v>-0.81726054266100012</v>
      </c>
      <c r="T361" s="11">
        <f t="shared" si="90"/>
        <v>-0.27940531373025651</v>
      </c>
      <c r="U361" s="11">
        <f>'OddsRatio_working_3-way'!S361-'OddsRatio_working_3-way'!R361^2/3</f>
        <v>-0.81726054266100012</v>
      </c>
      <c r="V361" s="11">
        <f>'OddsRatio_working_3-way'!S361*'OddsRatio_working_3-way'!R361/3-2*'OddsRatio_working_3-way'!R361^3/27-'OddsRatio_working_3-way'!T361</f>
        <v>0.27940531373025651</v>
      </c>
      <c r="W361" s="11">
        <f>'OddsRatio_working_3-way'!V361^2+4*'OddsRatio_working_3-way'!U361^3/27</f>
        <v>-2.8008791746132744E-3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0.14218668056055422</v>
      </c>
      <c r="Y361" s="11">
        <f>IF('OddsRatio_working_3-way'!W361&gt;=0,IF('OddsRatio_working_3-way'!V361+SQRT('OddsRatio_working_3-way'!W361)&gt;0,0,PI()),ACOS('OddsRatio_working_3-way'!V361/(2*'OddsRatio_working_3-way'!X361)))</f>
        <v>0.18719649297805785</v>
      </c>
      <c r="Z361" s="11">
        <f>'OddsRatio_working_3-way'!X361^(1/3)*COS('OddsRatio_working_3-way'!Y361/3)</f>
        <v>0.52092308238693674</v>
      </c>
      <c r="AA361" s="11">
        <f>'OddsRatio_working_3-way'!X361^(1/3)*COS(('OddsRatio_working_3-way'!Y361+2*PI())/3)</f>
        <v>-0.28864828173968354</v>
      </c>
      <c r="AB361" s="11">
        <f>'OddsRatio_working_3-way'!X361^(1/3)*COS(('OddsRatio_working_3-way'!Y361+4*PI())/3)</f>
        <v>-0.23227480064725323</v>
      </c>
      <c r="AC361" s="11">
        <f>'OddsRatio_working_3-way'!X361^(1/3)*SIN('OddsRatio_working_3-way'!Y361/3)</f>
        <v>3.2547244483870995E-2</v>
      </c>
      <c r="AD361" s="11">
        <f>'OddsRatio_working_3-way'!X361^(1/3)*SIN(('OddsRatio_working_3-way'!Y361+2*PI())/3)</f>
        <v>0.43485900052284571</v>
      </c>
      <c r="AE361" s="11">
        <f>'OddsRatio_working_3-way'!X361^(1/3)*SIN(('OddsRatio_working_3-way'!Y361+4*PI())/3)</f>
        <v>-0.46740624500671668</v>
      </c>
      <c r="AF361" s="11">
        <f>-'OddsRatio_working_3-way'!U361/(3*'OddsRatio_working_3-way'!X361^(1/3))*COS(('OddsRatio_working_3-way'!Y361)/3)</f>
        <v>0.52092308238693663</v>
      </c>
      <c r="AG361" s="11">
        <f>-'OddsRatio_working_3-way'!U361/(3*'OddsRatio_working_3-way'!X361^(1/3))*COS(('OddsRatio_working_3-way'!Y361+2*PI())/3)</f>
        <v>-0.28864828173968349</v>
      </c>
      <c r="AH361" s="11">
        <f>-'OddsRatio_working_3-way'!U361/(3*'OddsRatio_working_3-way'!X361^(1/3))*COS(('OddsRatio_working_3-way'!Y361+4*PI())/3)</f>
        <v>-0.23227480064725317</v>
      </c>
      <c r="AI361" s="11">
        <f>'OddsRatio_working_3-way'!U361/(3*'OddsRatio_working_3-way'!X361^(1/3))*SIN(('OddsRatio_working_3-way'!Y361)/3)</f>
        <v>-3.2547244483870988E-2</v>
      </c>
      <c r="AJ361" s="11">
        <f>'OddsRatio_working_3-way'!U361/(3*'OddsRatio_working_3-way'!X361^(1/3))*SIN(('OddsRatio_working_3-way'!Y361+2*PI())/3)</f>
        <v>-0.43485900052284565</v>
      </c>
      <c r="AK361" s="11">
        <f>'OddsRatio_working_3-way'!U361/(3*'OddsRatio_working_3-way'!X361^(1/3))*SIN(('OddsRatio_working_3-way'!Y361+4*PI())/3)</f>
        <v>0.46740624500671657</v>
      </c>
      <c r="AL361" s="11">
        <f>'OddsRatio_working_3-way'!Z361+'OddsRatio_working_3-way'!AF361</f>
        <v>1.0418461647738733</v>
      </c>
      <c r="AM361" s="11">
        <f>'OddsRatio_working_3-way'!AA361+'OddsRatio_working_3-way'!AG361</f>
        <v>-0.57729656347936698</v>
      </c>
      <c r="AN361" s="11">
        <f>'OddsRatio_working_3-way'!AB361+'OddsRatio_working_3-way'!AH361</f>
        <v>-0.4645496012945064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1.0418461647738733</v>
      </c>
      <c r="AS361" s="11">
        <f>IF(('OddsRatio_working_3-way'!X361=0),IF(Q361&gt;0,-Q361^(1/3),(-Q361)^(1/3)),'OddsRatio_working_3-way'!AM361-'OddsRatio_working_3-way'!R361/3)</f>
        <v>-0.57729656347936698</v>
      </c>
      <c r="AT361" s="11">
        <f>IF(('OddsRatio_working_3-way'!X361=0),IF(Q361&gt;0,-Q361^(1/3),(-Q361)^(1/3)),'OddsRatio_working_3-way'!AN361-'OddsRatio_working_3-way'!R361/3)</f>
        <v>-0.4645496012945064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2.23</v>
      </c>
      <c r="B362" s="4">
        <f>IF('True_Odds_Calculator_3-way'!B363="","",'True_Odds_Calculator_3-way'!B363)</f>
        <v>3.28</v>
      </c>
      <c r="C362" s="4">
        <f>IF('True_Odds_Calculator_3-way'!C363="","",'True_Odds_Calculator_3-way'!C363)</f>
        <v>3.65</v>
      </c>
      <c r="D362" s="9">
        <f t="shared" si="78"/>
        <v>0.43813626426693508</v>
      </c>
      <c r="E362" s="9">
        <f t="shared" si="79"/>
        <v>0.29611008831034097</v>
      </c>
      <c r="F362" s="9">
        <f t="shared" si="80"/>
        <v>0.26575364742272395</v>
      </c>
      <c r="G362" s="9">
        <f t="shared" si="81"/>
        <v>1.0425975259389335</v>
      </c>
      <c r="H362" s="9">
        <f t="shared" si="82"/>
        <v>2.2823949569048883</v>
      </c>
      <c r="I362" s="9">
        <f t="shared" si="83"/>
        <v>3.3771223591407686</v>
      </c>
      <c r="J362" s="9">
        <f t="shared" si="84"/>
        <v>3.7628834437381742</v>
      </c>
      <c r="K362" s="11">
        <f t="shared" si="85"/>
        <v>0.44843049327354262</v>
      </c>
      <c r="L362" s="11">
        <f t="shared" si="86"/>
        <v>0.3048780487804878</v>
      </c>
      <c r="M362" s="11">
        <f t="shared" si="87"/>
        <v>0.27397260273972601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-0.27836476442041891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0.23073269617148529</v>
      </c>
      <c r="Q362" s="11">
        <f>2*'OddsRatio_working_3-way'!K362*'OddsRatio_working_3-way'!L362*'OddsRatio_working_3-way'!M362</f>
        <v>7.4913213042690038E-2</v>
      </c>
      <c r="R362" s="11">
        <f t="shared" si="88"/>
        <v>0</v>
      </c>
      <c r="S362" s="11">
        <f t="shared" si="89"/>
        <v>-0.82888614387633441</v>
      </c>
      <c r="T362" s="11">
        <f t="shared" si="90"/>
        <v>-0.26911887788192679</v>
      </c>
      <c r="U362" s="11">
        <f>'OddsRatio_working_3-way'!S362-'OddsRatio_working_3-way'!R362^2/3</f>
        <v>-0.82888614387633441</v>
      </c>
      <c r="V362" s="11">
        <f>'OddsRatio_working_3-way'!S362*'OddsRatio_working_3-way'!R362/3-2*'OddsRatio_working_3-way'!R362^3/27-'OddsRatio_working_3-way'!T362</f>
        <v>0.26911887788192679</v>
      </c>
      <c r="W362" s="11">
        <f>'OddsRatio_working_3-way'!V362^2+4*'OddsRatio_working_3-way'!U362^3/27</f>
        <v>-1.1943634226712171E-2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0.14523137114544121</v>
      </c>
      <c r="Y362" s="11">
        <f>IF('OddsRatio_working_3-way'!W362&gt;=0,IF('OddsRatio_working_3-way'!V362+SQRT('OddsRatio_working_3-way'!W362)&gt;0,0,PI()),ACOS('OddsRatio_working_3-way'!V362/(2*'OddsRatio_working_3-way'!X362)))</f>
        <v>0.3857467632647209</v>
      </c>
      <c r="Z362" s="11">
        <f>'OddsRatio_working_3-way'!X362^(1/3)*COS('OddsRatio_working_3-way'!Y362/3)</f>
        <v>0.52129876296946676</v>
      </c>
      <c r="AA362" s="11">
        <f>'OddsRatio_working_3-way'!X362^(1/3)*COS(('OddsRatio_working_3-way'!Y362+2*PI())/3)</f>
        <v>-0.3190209136212242</v>
      </c>
      <c r="AB362" s="11">
        <f>'OddsRatio_working_3-way'!X362^(1/3)*COS(('OddsRatio_working_3-way'!Y362+4*PI())/3)</f>
        <v>-0.20227784934824289</v>
      </c>
      <c r="AC362" s="11">
        <f>'OddsRatio_working_3-way'!X362^(1/3)*SIN('OddsRatio_working_3-way'!Y362/3)</f>
        <v>6.740163958402777E-2</v>
      </c>
      <c r="AD362" s="11">
        <f>'OddsRatio_working_3-way'!X362^(1/3)*SIN(('OddsRatio_working_3-way'!Y362+2*PI())/3)</f>
        <v>0.41775715190094698</v>
      </c>
      <c r="AE362" s="11">
        <f>'OddsRatio_working_3-way'!X362^(1/3)*SIN(('OddsRatio_working_3-way'!Y362+4*PI())/3)</f>
        <v>-0.48515879148497454</v>
      </c>
      <c r="AF362" s="11">
        <f>-'OddsRatio_working_3-way'!U362/(3*'OddsRatio_working_3-way'!X362^(1/3))*COS(('OddsRatio_working_3-way'!Y362)/3)</f>
        <v>0.52129876296946687</v>
      </c>
      <c r="AG362" s="11">
        <f>-'OddsRatio_working_3-way'!U362/(3*'OddsRatio_working_3-way'!X362^(1/3))*COS(('OddsRatio_working_3-way'!Y362+2*PI())/3)</f>
        <v>-0.31902091362122426</v>
      </c>
      <c r="AH362" s="11">
        <f>-'OddsRatio_working_3-way'!U362/(3*'OddsRatio_working_3-way'!X362^(1/3))*COS(('OddsRatio_working_3-way'!Y362+4*PI())/3)</f>
        <v>-0.20227784934824292</v>
      </c>
      <c r="AI362" s="11">
        <f>'OddsRatio_working_3-way'!U362/(3*'OddsRatio_working_3-way'!X362^(1/3))*SIN(('OddsRatio_working_3-way'!Y362)/3)</f>
        <v>-6.7401639584027784E-2</v>
      </c>
      <c r="AJ362" s="11">
        <f>'OddsRatio_working_3-way'!U362/(3*'OddsRatio_working_3-way'!X362^(1/3))*SIN(('OddsRatio_working_3-way'!Y362+2*PI())/3)</f>
        <v>-0.41775715190094703</v>
      </c>
      <c r="AK362" s="11">
        <f>'OddsRatio_working_3-way'!U362/(3*'OddsRatio_working_3-way'!X362^(1/3))*SIN(('OddsRatio_working_3-way'!Y362+4*PI())/3)</f>
        <v>0.48515879148497459</v>
      </c>
      <c r="AL362" s="11">
        <f>'OddsRatio_working_3-way'!Z362+'OddsRatio_working_3-way'!AF362</f>
        <v>1.0425975259389335</v>
      </c>
      <c r="AM362" s="11">
        <f>'OddsRatio_working_3-way'!AA362+'OddsRatio_working_3-way'!AG362</f>
        <v>-0.6380418272424484</v>
      </c>
      <c r="AN362" s="11">
        <f>'OddsRatio_working_3-way'!AB362+'OddsRatio_working_3-way'!AH362</f>
        <v>-0.40455569869648578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1.0425975259389335</v>
      </c>
      <c r="AS362" s="11">
        <f>IF(('OddsRatio_working_3-way'!X362=0),IF(Q362&gt;0,-Q362^(1/3),(-Q362)^(1/3)),'OddsRatio_working_3-way'!AM362-'OddsRatio_working_3-way'!R362/3)</f>
        <v>-0.6380418272424484</v>
      </c>
      <c r="AT362" s="11">
        <f>IF(('OddsRatio_working_3-way'!X362=0),IF(Q362&gt;0,-Q362^(1/3),(-Q362)^(1/3)),'OddsRatio_working_3-way'!AN362-'OddsRatio_working_3-way'!R362/3)</f>
        <v>-0.40455569869648578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1.88</v>
      </c>
      <c r="B363" s="4">
        <f>IF('True_Odds_Calculator_3-way'!B364="","",'True_Odds_Calculator_3-way'!B364)</f>
        <v>3.74</v>
      </c>
      <c r="C363" s="4">
        <f>IF('True_Odds_Calculator_3-way'!C364="","",'True_Odds_Calculator_3-way'!C364)</f>
        <v>4.3499999999999996</v>
      </c>
      <c r="D363" s="9">
        <f t="shared" si="78"/>
        <v>0.5201397518255324</v>
      </c>
      <c r="E363" s="9">
        <f t="shared" si="79"/>
        <v>0.25822997827881872</v>
      </c>
      <c r="F363" s="9">
        <f t="shared" si="80"/>
        <v>0.22163026989564888</v>
      </c>
      <c r="G363" s="9">
        <f t="shared" si="81"/>
        <v>1.048363895757001</v>
      </c>
      <c r="H363" s="9">
        <f t="shared" si="82"/>
        <v>1.9225602282661611</v>
      </c>
      <c r="I363" s="9">
        <f t="shared" si="83"/>
        <v>3.8725170743741835</v>
      </c>
      <c r="J363" s="9">
        <f t="shared" si="84"/>
        <v>4.5120190507859519</v>
      </c>
      <c r="K363" s="11">
        <f t="shared" si="85"/>
        <v>0.53191489361702127</v>
      </c>
      <c r="L363" s="11">
        <f t="shared" si="86"/>
        <v>0.26737967914438499</v>
      </c>
      <c r="M363" s="11">
        <f t="shared" si="87"/>
        <v>0.22988505747126439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-0.26409448592349638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0.22788412370217209</v>
      </c>
      <c r="Q363" s="11">
        <f>2*'OddsRatio_working_3-way'!K363*'OddsRatio_working_3-way'!L363*'OddsRatio_working_3-way'!M363</f>
        <v>6.5389992453994863E-2</v>
      </c>
      <c r="R363" s="11">
        <f t="shared" si="88"/>
        <v>0</v>
      </c>
      <c r="S363" s="11">
        <f t="shared" si="89"/>
        <v>-0.86288860937515444</v>
      </c>
      <c r="T363" s="11">
        <f t="shared" si="90"/>
        <v>-0.24760074874466412</v>
      </c>
      <c r="U363" s="11">
        <f>'OddsRatio_working_3-way'!S363-'OddsRatio_working_3-way'!R363^2/3</f>
        <v>-0.86288860937515444</v>
      </c>
      <c r="V363" s="11">
        <f>'OddsRatio_working_3-way'!S363*'OddsRatio_working_3-way'!R363/3-2*'OddsRatio_working_3-way'!R363^3/27-'OddsRatio_working_3-way'!T363</f>
        <v>0.24760074874466412</v>
      </c>
      <c r="W363" s="11">
        <f>'OddsRatio_working_3-way'!V363^2+4*'OddsRatio_working_3-way'!U363^3/27</f>
        <v>-3.3877098594380955E-2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0.15425889712857671</v>
      </c>
      <c r="Y363" s="11">
        <f>IF('OddsRatio_working_3-way'!W363&gt;=0,IF('OddsRatio_working_3-way'!V363+SQRT('OddsRatio_working_3-way'!W363)&gt;0,0,PI()),ACOS('OddsRatio_working_3-way'!V363/(2*'OddsRatio_working_3-way'!X363)))</f>
        <v>0.63924011029224126</v>
      </c>
      <c r="Z363" s="11">
        <f>'OddsRatio_working_3-way'!X363^(1/3)*COS('OddsRatio_working_3-way'!Y363/3)</f>
        <v>0.52418194787850048</v>
      </c>
      <c r="AA363" s="11">
        <f>'OddsRatio_working_3-way'!X363^(1/3)*COS(('OddsRatio_working_3-way'!Y363+2*PI())/3)</f>
        <v>-0.36031070964707196</v>
      </c>
      <c r="AB363" s="11">
        <f>'OddsRatio_working_3-way'!X363^(1/3)*COS(('OddsRatio_working_3-way'!Y363+4*PI())/3)</f>
        <v>-0.16387123823142821</v>
      </c>
      <c r="AC363" s="11">
        <f>'OddsRatio_working_3-way'!X363^(1/3)*SIN('OddsRatio_working_3-way'!Y363/3)</f>
        <v>0.11341438170128966</v>
      </c>
      <c r="AD363" s="11">
        <f>'OddsRatio_working_3-way'!X363^(1/3)*SIN(('OddsRatio_working_3-way'!Y363+2*PI())/3)</f>
        <v>0.39724769221734718</v>
      </c>
      <c r="AE363" s="11">
        <f>'OddsRatio_working_3-way'!X363^(1/3)*SIN(('OddsRatio_working_3-way'!Y363+4*PI())/3)</f>
        <v>-0.51066207391863683</v>
      </c>
      <c r="AF363" s="11">
        <f>-'OddsRatio_working_3-way'!U363/(3*'OddsRatio_working_3-way'!X363^(1/3))*COS(('OddsRatio_working_3-way'!Y363)/3)</f>
        <v>0.52418194787850048</v>
      </c>
      <c r="AG363" s="11">
        <f>-'OddsRatio_working_3-way'!U363/(3*'OddsRatio_working_3-way'!X363^(1/3))*COS(('OddsRatio_working_3-way'!Y363+2*PI())/3)</f>
        <v>-0.36031070964707196</v>
      </c>
      <c r="AH363" s="11">
        <f>-'OddsRatio_working_3-way'!U363/(3*'OddsRatio_working_3-way'!X363^(1/3))*COS(('OddsRatio_working_3-way'!Y363+4*PI())/3)</f>
        <v>-0.16387123823142821</v>
      </c>
      <c r="AI363" s="11">
        <f>'OddsRatio_working_3-way'!U363/(3*'OddsRatio_working_3-way'!X363^(1/3))*SIN(('OddsRatio_working_3-way'!Y363)/3)</f>
        <v>-0.11341438170128966</v>
      </c>
      <c r="AJ363" s="11">
        <f>'OddsRatio_working_3-way'!U363/(3*'OddsRatio_working_3-way'!X363^(1/3))*SIN(('OddsRatio_working_3-way'!Y363+2*PI())/3)</f>
        <v>-0.39724769221734718</v>
      </c>
      <c r="AK363" s="11">
        <f>'OddsRatio_working_3-way'!U363/(3*'OddsRatio_working_3-way'!X363^(1/3))*SIN(('OddsRatio_working_3-way'!Y363+4*PI())/3)</f>
        <v>0.51066207391863683</v>
      </c>
      <c r="AL363" s="11">
        <f>'OddsRatio_working_3-way'!Z363+'OddsRatio_working_3-way'!AF363</f>
        <v>1.048363895757001</v>
      </c>
      <c r="AM363" s="11">
        <f>'OddsRatio_working_3-way'!AA363+'OddsRatio_working_3-way'!AG363</f>
        <v>-0.72062141929414392</v>
      </c>
      <c r="AN363" s="11">
        <f>'OddsRatio_working_3-way'!AB363+'OddsRatio_working_3-way'!AH363</f>
        <v>-0.32774247646285642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1.048363895757001</v>
      </c>
      <c r="AS363" s="11">
        <f>IF(('OddsRatio_working_3-way'!X363=0),IF(Q363&gt;0,-Q363^(1/3),(-Q363)^(1/3)),'OddsRatio_working_3-way'!AM363-'OddsRatio_working_3-way'!R363/3)</f>
        <v>-0.72062141929414392</v>
      </c>
      <c r="AT363" s="11">
        <f>IF(('OddsRatio_working_3-way'!X363=0),IF(Q363&gt;0,-Q363^(1/3),(-Q363)^(1/3)),'OddsRatio_working_3-way'!AN363-'OddsRatio_working_3-way'!R363/3)</f>
        <v>-0.32774247646285642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2.2400000000000002</v>
      </c>
      <c r="B364" s="4">
        <f>IF('True_Odds_Calculator_3-way'!B365="","",'True_Odds_Calculator_3-way'!B365)</f>
        <v>3.19</v>
      </c>
      <c r="C364" s="4">
        <f>IF('True_Odds_Calculator_3-way'!C365="","",'True_Odds_Calculator_3-way'!C365)</f>
        <v>3.74</v>
      </c>
      <c r="D364" s="9">
        <f t="shared" si="78"/>
        <v>0.43614225252228317</v>
      </c>
      <c r="E364" s="9">
        <f t="shared" si="79"/>
        <v>0.30457120894762041</v>
      </c>
      <c r="F364" s="9">
        <f t="shared" si="80"/>
        <v>0.25928653853009637</v>
      </c>
      <c r="G364" s="9">
        <f t="shared" si="81"/>
        <v>1.0426047631744919</v>
      </c>
      <c r="H364" s="9">
        <f t="shared" si="82"/>
        <v>2.2928299063363702</v>
      </c>
      <c r="I364" s="9">
        <f t="shared" si="83"/>
        <v>3.2833044313521378</v>
      </c>
      <c r="J364" s="9">
        <f t="shared" si="84"/>
        <v>3.8567370510981087</v>
      </c>
      <c r="K364" s="11">
        <f t="shared" si="85"/>
        <v>0.4464285714285714</v>
      </c>
      <c r="L364" s="11">
        <f t="shared" si="86"/>
        <v>0.31347962382445144</v>
      </c>
      <c r="M364" s="11">
        <f t="shared" si="87"/>
        <v>0.26737967914438499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-0.27842360939816224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0.23087391126299478</v>
      </c>
      <c r="Q364" s="11">
        <f>2*'OddsRatio_working_3-way'!K364*'OddsRatio_working_3-way'!L364*'OddsRatio_working_3-way'!M364</f>
        <v>7.4837572532575281E-2</v>
      </c>
      <c r="R364" s="11">
        <f t="shared" si="88"/>
        <v>0</v>
      </c>
      <c r="S364" s="11">
        <f t="shared" si="89"/>
        <v>-0.82921815345347172</v>
      </c>
      <c r="T364" s="11">
        <f t="shared" si="90"/>
        <v>-0.26879032526854835</v>
      </c>
      <c r="U364" s="11">
        <f>'OddsRatio_working_3-way'!S364-'OddsRatio_working_3-way'!R364^2/3</f>
        <v>-0.82921815345347172</v>
      </c>
      <c r="V364" s="11">
        <f>'OddsRatio_working_3-way'!S364*'OddsRatio_working_3-way'!R364/3-2*'OddsRatio_working_3-way'!R364^3/27-'OddsRatio_working_3-way'!T364</f>
        <v>0.26879032526854835</v>
      </c>
      <c r="W364" s="11">
        <f>'OddsRatio_working_3-way'!V364^2+4*'OddsRatio_working_3-way'!U364^3/27</f>
        <v>-1.2221787614113216E-2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0.14531863831945752</v>
      </c>
      <c r="Y364" s="11">
        <f>IF('OddsRatio_working_3-way'!W364&gt;=0,IF('OddsRatio_working_3-way'!V364+SQRT('OddsRatio_working_3-way'!W364)&gt;0,0,PI()),ACOS('OddsRatio_working_3-way'!V364/(2*'OddsRatio_working_3-way'!X364)))</f>
        <v>0.39020561065337844</v>
      </c>
      <c r="Z364" s="11">
        <f>'OddsRatio_working_3-way'!X364^(1/3)*COS('OddsRatio_working_3-way'!Y364/3)</f>
        <v>0.52130238158724607</v>
      </c>
      <c r="AA364" s="11">
        <f>'OddsRatio_working_3-way'!X364^(1/3)*COS(('OddsRatio_working_3-way'!Y364+2*PI())/3)</f>
        <v>-0.31970547579451819</v>
      </c>
      <c r="AB364" s="11">
        <f>'OddsRatio_working_3-way'!X364^(1/3)*COS(('OddsRatio_working_3-way'!Y364+4*PI())/3)</f>
        <v>-0.20159690579272768</v>
      </c>
      <c r="AC364" s="11">
        <f>'OddsRatio_working_3-way'!X364^(1/3)*SIN('OddsRatio_working_3-way'!Y364/3)</f>
        <v>6.8190014684135519E-2</v>
      </c>
      <c r="AD364" s="11">
        <f>'OddsRatio_working_3-way'!X364^(1/3)*SIN(('OddsRatio_working_3-way'!Y364+2*PI())/3)</f>
        <v>0.41736609816581649</v>
      </c>
      <c r="AE364" s="11">
        <f>'OddsRatio_working_3-way'!X364^(1/3)*SIN(('OddsRatio_working_3-way'!Y364+4*PI())/3)</f>
        <v>-0.48555611284995204</v>
      </c>
      <c r="AF364" s="11">
        <f>-'OddsRatio_working_3-way'!U364/(3*'OddsRatio_working_3-way'!X364^(1/3))*COS(('OddsRatio_working_3-way'!Y364)/3)</f>
        <v>0.52130238158724596</v>
      </c>
      <c r="AG364" s="11">
        <f>-'OddsRatio_working_3-way'!U364/(3*'OddsRatio_working_3-way'!X364^(1/3))*COS(('OddsRatio_working_3-way'!Y364+2*PI())/3)</f>
        <v>-0.31970547579451813</v>
      </c>
      <c r="AH364" s="11">
        <f>-'OddsRatio_working_3-way'!U364/(3*'OddsRatio_working_3-way'!X364^(1/3))*COS(('OddsRatio_working_3-way'!Y364+4*PI())/3)</f>
        <v>-0.20159690579272763</v>
      </c>
      <c r="AI364" s="11">
        <f>'OddsRatio_working_3-way'!U364/(3*'OddsRatio_working_3-way'!X364^(1/3))*SIN(('OddsRatio_working_3-way'!Y364)/3)</f>
        <v>-6.8190014684135505E-2</v>
      </c>
      <c r="AJ364" s="11">
        <f>'OddsRatio_working_3-way'!U364/(3*'OddsRatio_working_3-way'!X364^(1/3))*SIN(('OddsRatio_working_3-way'!Y364+2*PI())/3)</f>
        <v>-0.41736609816581638</v>
      </c>
      <c r="AK364" s="11">
        <f>'OddsRatio_working_3-way'!U364/(3*'OddsRatio_working_3-way'!X364^(1/3))*SIN(('OddsRatio_working_3-way'!Y364+4*PI())/3)</f>
        <v>0.48555611284995193</v>
      </c>
      <c r="AL364" s="11">
        <f>'OddsRatio_working_3-way'!Z364+'OddsRatio_working_3-way'!AF364</f>
        <v>1.0426047631744919</v>
      </c>
      <c r="AM364" s="11">
        <f>'OddsRatio_working_3-way'!AA364+'OddsRatio_working_3-way'!AG364</f>
        <v>-0.63941095158903627</v>
      </c>
      <c r="AN364" s="11">
        <f>'OddsRatio_working_3-way'!AB364+'OddsRatio_working_3-way'!AH364</f>
        <v>-0.40319381158545531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1.0426047631744919</v>
      </c>
      <c r="AS364" s="11">
        <f>IF(('OddsRatio_working_3-way'!X364=0),IF(Q364&gt;0,-Q364^(1/3),(-Q364)^(1/3)),'OddsRatio_working_3-way'!AM364-'OddsRatio_working_3-way'!R364/3)</f>
        <v>-0.63941095158903627</v>
      </c>
      <c r="AT364" s="11">
        <f>IF(('OddsRatio_working_3-way'!X364=0),IF(Q364&gt;0,-Q364^(1/3),(-Q364)^(1/3)),'OddsRatio_working_3-way'!AN364-'OddsRatio_working_3-way'!R364/3)</f>
        <v>-0.40319381158545531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1.98</v>
      </c>
      <c r="B365" s="4">
        <f>IF('True_Odds_Calculator_3-way'!B366="","",'True_Odds_Calculator_3-way'!B366)</f>
        <v>3.37</v>
      </c>
      <c r="C365" s="4">
        <f>IF('True_Odds_Calculator_3-way'!C366="","",'True_Odds_Calculator_3-way'!C366)</f>
        <v>4.4000000000000004</v>
      </c>
      <c r="D365" s="9">
        <f t="shared" si="78"/>
        <v>0.49352157215963521</v>
      </c>
      <c r="E365" s="9">
        <f t="shared" si="79"/>
        <v>0.28720291002408149</v>
      </c>
      <c r="F365" s="9">
        <f t="shared" si="80"/>
        <v>0.21927551781628332</v>
      </c>
      <c r="G365" s="9">
        <f t="shared" si="81"/>
        <v>1.0471978357998033</v>
      </c>
      <c r="H365" s="9">
        <f t="shared" si="82"/>
        <v>2.0262538790838072</v>
      </c>
      <c r="I365" s="9">
        <f t="shared" si="83"/>
        <v>3.4818588708455342</v>
      </c>
      <c r="J365" s="9">
        <f t="shared" si="84"/>
        <v>4.5604726417193318</v>
      </c>
      <c r="K365" s="11">
        <f t="shared" si="85"/>
        <v>0.50505050505050508</v>
      </c>
      <c r="L365" s="11">
        <f t="shared" si="86"/>
        <v>0.29673590504451036</v>
      </c>
      <c r="M365" s="11">
        <f t="shared" si="87"/>
        <v>0.22727272727272727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-0.26897107029289391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0.22990901733820535</v>
      </c>
      <c r="Q365" s="11">
        <f>2*'OddsRatio_working_3-way'!K365*'OddsRatio_working_3-way'!L365*'OddsRatio_working_3-way'!M365</f>
        <v>6.8121190322431205E-2</v>
      </c>
      <c r="R365" s="11">
        <f t="shared" si="88"/>
        <v>0</v>
      </c>
      <c r="S365" s="11">
        <f t="shared" si="89"/>
        <v>-0.85477228866230015</v>
      </c>
      <c r="T365" s="11">
        <f t="shared" si="90"/>
        <v>-0.25326586330734818</v>
      </c>
      <c r="U365" s="11">
        <f>'OddsRatio_working_3-way'!S365-'OddsRatio_working_3-way'!R365^2/3</f>
        <v>-0.85477228866230015</v>
      </c>
      <c r="V365" s="11">
        <f>'OddsRatio_working_3-way'!S365*'OddsRatio_working_3-way'!R365/3-2*'OddsRatio_working_3-way'!R365^3/27-'OddsRatio_working_3-way'!T365</f>
        <v>0.25326586330734818</v>
      </c>
      <c r="W365" s="11">
        <f>'OddsRatio_working_3-way'!V365^2+4*'OddsRatio_working_3-way'!U365^3/27</f>
        <v>-2.8378938771747964E-2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0.15208758684436111</v>
      </c>
      <c r="Y365" s="11">
        <f>IF('OddsRatio_working_3-way'!W365&gt;=0,IF('OddsRatio_working_3-way'!V365+SQRT('OddsRatio_working_3-way'!W365)&gt;0,0,PI()),ACOS('OddsRatio_working_3-way'!V365/(2*'OddsRatio_working_3-way'!X365)))</f>
        <v>0.58695380426161015</v>
      </c>
      <c r="Z365" s="11">
        <f>'OddsRatio_working_3-way'!X365^(1/3)*COS('OddsRatio_working_3-way'!Y365/3)</f>
        <v>0.52359891789990165</v>
      </c>
      <c r="AA365" s="11">
        <f>'OddsRatio_working_3-way'!X365^(1/3)*COS(('OddsRatio_working_3-way'!Y365+2*PI())/3)</f>
        <v>-0.35166715084261069</v>
      </c>
      <c r="AB365" s="11">
        <f>'OddsRatio_working_3-way'!X365^(1/3)*COS(('OddsRatio_working_3-way'!Y365+4*PI())/3)</f>
        <v>-0.1719317670572911</v>
      </c>
      <c r="AC365" s="11">
        <f>'OddsRatio_working_3-way'!X365^(1/3)*SIN('OddsRatio_working_3-way'!Y365/3)</f>
        <v>0.10377027221135494</v>
      </c>
      <c r="AD365" s="11">
        <f>'OddsRatio_working_3-way'!X365^(1/3)*SIN(('OddsRatio_working_3-way'!Y365+2*PI())/3)</f>
        <v>0.40156482818967998</v>
      </c>
      <c r="AE365" s="11">
        <f>'OddsRatio_working_3-way'!X365^(1/3)*SIN(('OddsRatio_working_3-way'!Y365+4*PI())/3)</f>
        <v>-0.50533510040103502</v>
      </c>
      <c r="AF365" s="11">
        <f>-'OddsRatio_working_3-way'!U365/(3*'OddsRatio_working_3-way'!X365^(1/3))*COS(('OddsRatio_working_3-way'!Y365)/3)</f>
        <v>0.52359891789990165</v>
      </c>
      <c r="AG365" s="11">
        <f>-'OddsRatio_working_3-way'!U365/(3*'OddsRatio_working_3-way'!X365^(1/3))*COS(('OddsRatio_working_3-way'!Y365+2*PI())/3)</f>
        <v>-0.35166715084261069</v>
      </c>
      <c r="AH365" s="11">
        <f>-'OddsRatio_working_3-way'!U365/(3*'OddsRatio_working_3-way'!X365^(1/3))*COS(('OddsRatio_working_3-way'!Y365+4*PI())/3)</f>
        <v>-0.1719317670572911</v>
      </c>
      <c r="AI365" s="11">
        <f>'OddsRatio_working_3-way'!U365/(3*'OddsRatio_working_3-way'!X365^(1/3))*SIN(('OddsRatio_working_3-way'!Y365)/3)</f>
        <v>-0.10377027221135494</v>
      </c>
      <c r="AJ365" s="11">
        <f>'OddsRatio_working_3-way'!U365/(3*'OddsRatio_working_3-way'!X365^(1/3))*SIN(('OddsRatio_working_3-way'!Y365+2*PI())/3)</f>
        <v>-0.40156482818967998</v>
      </c>
      <c r="AK365" s="11">
        <f>'OddsRatio_working_3-way'!U365/(3*'OddsRatio_working_3-way'!X365^(1/3))*SIN(('OddsRatio_working_3-way'!Y365+4*PI())/3)</f>
        <v>0.50533510040103502</v>
      </c>
      <c r="AL365" s="11">
        <f>'OddsRatio_working_3-way'!Z365+'OddsRatio_working_3-way'!AF365</f>
        <v>1.0471978357998033</v>
      </c>
      <c r="AM365" s="11">
        <f>'OddsRatio_working_3-way'!AA365+'OddsRatio_working_3-way'!AG365</f>
        <v>-0.70333430168522137</v>
      </c>
      <c r="AN365" s="11">
        <f>'OddsRatio_working_3-way'!AB365+'OddsRatio_working_3-way'!AH365</f>
        <v>-0.3438635341145822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1.0471978357998033</v>
      </c>
      <c r="AS365" s="11">
        <f>IF(('OddsRatio_working_3-way'!X365=0),IF(Q365&gt;0,-Q365^(1/3),(-Q365)^(1/3)),'OddsRatio_working_3-way'!AM365-'OddsRatio_working_3-way'!R365/3)</f>
        <v>-0.70333430168522137</v>
      </c>
      <c r="AT365" s="11">
        <f>IF(('OddsRatio_working_3-way'!X365=0),IF(Q365&gt;0,-Q365^(1/3),(-Q365)^(1/3)),'OddsRatio_working_3-way'!AN365-'OddsRatio_working_3-way'!R365/3)</f>
        <v>-0.3438635341145822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3.43</v>
      </c>
      <c r="B366" s="4">
        <f>IF('True_Odds_Calculator_3-way'!B367="","",'True_Odds_Calculator_3-way'!B367)</f>
        <v>3.16</v>
      </c>
      <c r="C366" s="4">
        <f>IF('True_Odds_Calculator_3-way'!C367="","",'True_Odds_Calculator_3-way'!C367)</f>
        <v>2.38</v>
      </c>
      <c r="D366" s="9">
        <f t="shared" si="78"/>
        <v>0.28283584104032977</v>
      </c>
      <c r="E366" s="9">
        <f t="shared" si="79"/>
        <v>0.30732500537439711</v>
      </c>
      <c r="F366" s="9">
        <f t="shared" si="80"/>
        <v>0.4098391535852729</v>
      </c>
      <c r="G366" s="9">
        <f t="shared" si="81"/>
        <v>1.0434649386617703</v>
      </c>
      <c r="H366" s="9">
        <f t="shared" si="82"/>
        <v>3.535619800948103</v>
      </c>
      <c r="I366" s="9">
        <f t="shared" si="83"/>
        <v>3.2538842675094242</v>
      </c>
      <c r="J366" s="9">
        <f t="shared" si="84"/>
        <v>2.439981615353243</v>
      </c>
      <c r="K366" s="11">
        <f t="shared" si="85"/>
        <v>0.29154518950437314</v>
      </c>
      <c r="L366" s="11">
        <f t="shared" si="86"/>
        <v>0.31645569620253161</v>
      </c>
      <c r="M366" s="11">
        <f t="shared" si="87"/>
        <v>0.42016806722689076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-0.28078955684572959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0.23142814346094931</v>
      </c>
      <c r="Q366" s="11">
        <f>2*'OddsRatio_working_3-way'!K366*'OddsRatio_working_3-way'!L366*'OddsRatio_working_3-way'!M366</f>
        <v>7.7530366318575974E-2</v>
      </c>
      <c r="R366" s="11">
        <f t="shared" si="88"/>
        <v>0</v>
      </c>
      <c r="S366" s="11">
        <f t="shared" si="89"/>
        <v>-0.82420495285050699</v>
      </c>
      <c r="T366" s="11">
        <f t="shared" si="90"/>
        <v>-0.27611556209397214</v>
      </c>
      <c r="U366" s="11">
        <f>'OddsRatio_working_3-way'!S366-'OddsRatio_working_3-way'!R366^2/3</f>
        <v>-0.82420495285050699</v>
      </c>
      <c r="V366" s="11">
        <f>'OddsRatio_working_3-way'!S366*'OddsRatio_working_3-way'!R366/3-2*'OddsRatio_working_3-way'!R366^3/27-'OddsRatio_working_3-way'!T366</f>
        <v>0.27611556209397214</v>
      </c>
      <c r="W366" s="11">
        <f>'OddsRatio_working_3-way'!V366^2+4*'OddsRatio_working_3-way'!U366^3/27</f>
        <v>-6.7074263023454012E-3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0.14400280373382976</v>
      </c>
      <c r="Y366" s="11">
        <f>IF('OddsRatio_working_3-way'!W366&gt;=0,IF('OddsRatio_working_3-way'!V366+SQRT('OddsRatio_working_3-way'!W366)&gt;0,0,PI()),ACOS('OddsRatio_working_3-way'!V366/(2*'OddsRatio_working_3-way'!X366)))</f>
        <v>0.2883446126674778</v>
      </c>
      <c r="Z366" s="11">
        <f>'OddsRatio_working_3-way'!X366^(1/3)*COS('OddsRatio_working_3-way'!Y366/3)</f>
        <v>0.52173246933088513</v>
      </c>
      <c r="AA366" s="11">
        <f>'OddsRatio_working_3-way'!X366^(1/3)*COS(('OddsRatio_working_3-way'!Y366+2*PI())/3)</f>
        <v>-0.30442838620837576</v>
      </c>
      <c r="AB366" s="11">
        <f>'OddsRatio_working_3-way'!X366^(1/3)*COS(('OddsRatio_working_3-way'!Y366+4*PI())/3)</f>
        <v>-0.21730408312250923</v>
      </c>
      <c r="AC366" s="11">
        <f>'OddsRatio_working_3-way'!X366^(1/3)*SIN('OddsRatio_working_3-way'!Y366/3)</f>
        <v>5.0301239839583532E-2</v>
      </c>
      <c r="AD366" s="11">
        <f>'OddsRatio_working_3-way'!X366^(1/3)*SIN(('OddsRatio_working_3-way'!Y366+2*PI())/3)</f>
        <v>0.42668295249994026</v>
      </c>
      <c r="AE366" s="11">
        <f>'OddsRatio_working_3-way'!X366^(1/3)*SIN(('OddsRatio_working_3-way'!Y366+4*PI())/3)</f>
        <v>-0.47698419233952388</v>
      </c>
      <c r="AF366" s="11">
        <f>-'OddsRatio_working_3-way'!U366/(3*'OddsRatio_working_3-way'!X366^(1/3))*COS(('OddsRatio_working_3-way'!Y366)/3)</f>
        <v>0.52173246933088513</v>
      </c>
      <c r="AG366" s="11">
        <f>-'OddsRatio_working_3-way'!U366/(3*'OddsRatio_working_3-way'!X366^(1/3))*COS(('OddsRatio_working_3-way'!Y366+2*PI())/3)</f>
        <v>-0.30442838620837576</v>
      </c>
      <c r="AH366" s="11">
        <f>-'OddsRatio_working_3-way'!U366/(3*'OddsRatio_working_3-way'!X366^(1/3))*COS(('OddsRatio_working_3-way'!Y366+4*PI())/3)</f>
        <v>-0.21730408312250923</v>
      </c>
      <c r="AI366" s="11">
        <f>'OddsRatio_working_3-way'!U366/(3*'OddsRatio_working_3-way'!X366^(1/3))*SIN(('OddsRatio_working_3-way'!Y366)/3)</f>
        <v>-5.0301239839583532E-2</v>
      </c>
      <c r="AJ366" s="11">
        <f>'OddsRatio_working_3-way'!U366/(3*'OddsRatio_working_3-way'!X366^(1/3))*SIN(('OddsRatio_working_3-way'!Y366+2*PI())/3)</f>
        <v>-0.42668295249994026</v>
      </c>
      <c r="AK366" s="11">
        <f>'OddsRatio_working_3-way'!U366/(3*'OddsRatio_working_3-way'!X366^(1/3))*SIN(('OddsRatio_working_3-way'!Y366+4*PI())/3)</f>
        <v>0.47698419233952388</v>
      </c>
      <c r="AL366" s="11">
        <f>'OddsRatio_working_3-way'!Z366+'OddsRatio_working_3-way'!AF366</f>
        <v>1.0434649386617703</v>
      </c>
      <c r="AM366" s="11">
        <f>'OddsRatio_working_3-way'!AA366+'OddsRatio_working_3-way'!AG366</f>
        <v>-0.60885677241675151</v>
      </c>
      <c r="AN366" s="11">
        <f>'OddsRatio_working_3-way'!AB366+'OddsRatio_working_3-way'!AH366</f>
        <v>-0.43460816624501847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1.0434649386617703</v>
      </c>
      <c r="AS366" s="11">
        <f>IF(('OddsRatio_working_3-way'!X366=0),IF(Q366&gt;0,-Q366^(1/3),(-Q366)^(1/3)),'OddsRatio_working_3-way'!AM366-'OddsRatio_working_3-way'!R366/3)</f>
        <v>-0.60885677241675151</v>
      </c>
      <c r="AT366" s="11">
        <f>IF(('OddsRatio_working_3-way'!X366=0),IF(Q366&gt;0,-Q366^(1/3),(-Q366)^(1/3)),'OddsRatio_working_3-way'!AN366-'OddsRatio_working_3-way'!R366/3)</f>
        <v>-0.43460816624501847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3.15</v>
      </c>
      <c r="B367" s="4">
        <f>IF('True_Odds_Calculator_3-way'!B368="","",'True_Odds_Calculator_3-way'!B368)</f>
        <v>3.23</v>
      </c>
      <c r="C367" s="4">
        <f>IF('True_Odds_Calculator_3-way'!C368="","",'True_Odds_Calculator_3-way'!C368)</f>
        <v>2.4300000000000002</v>
      </c>
      <c r="D367" s="9">
        <f t="shared" si="78"/>
        <v>0.30505392573026507</v>
      </c>
      <c r="E367" s="9">
        <f t="shared" si="79"/>
        <v>0.29736453716360883</v>
      </c>
      <c r="F367" s="9">
        <f t="shared" si="80"/>
        <v>0.39758153710612604</v>
      </c>
      <c r="G367" s="9">
        <f t="shared" si="81"/>
        <v>1.0595855517830266</v>
      </c>
      <c r="H367" s="9">
        <f t="shared" si="82"/>
        <v>3.2781089363335072</v>
      </c>
      <c r="I367" s="9">
        <f t="shared" si="83"/>
        <v>3.3628757804761493</v>
      </c>
      <c r="J367" s="9">
        <f t="shared" si="84"/>
        <v>2.515207339049728</v>
      </c>
      <c r="K367" s="11">
        <f t="shared" si="85"/>
        <v>0.31746031746031744</v>
      </c>
      <c r="L367" s="11">
        <f t="shared" si="86"/>
        <v>0.30959752321981426</v>
      </c>
      <c r="M367" s="11">
        <f t="shared" si="87"/>
        <v>0.41152263374485593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-0.27730647525778063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0.23499400482162397</v>
      </c>
      <c r="Q367" s="11">
        <f>2*'OddsRatio_working_3-way'!K367*'OddsRatio_working_3-way'!L367*'OddsRatio_working_3-way'!M367</f>
        <v>8.089294486114422E-2</v>
      </c>
      <c r="R367" s="11">
        <f t="shared" si="88"/>
        <v>0</v>
      </c>
      <c r="S367" s="11">
        <f t="shared" si="89"/>
        <v>-0.84741621919638366</v>
      </c>
      <c r="T367" s="11">
        <f t="shared" si="90"/>
        <v>-0.29170954189204257</v>
      </c>
      <c r="U367" s="11">
        <f>'OddsRatio_working_3-way'!S367-'OddsRatio_working_3-way'!R367^2/3</f>
        <v>-0.84741621919638366</v>
      </c>
      <c r="V367" s="11">
        <f>'OddsRatio_working_3-way'!S367*'OddsRatio_working_3-way'!R367/3-2*'OddsRatio_working_3-way'!R367^3/27-'OddsRatio_working_3-way'!T367</f>
        <v>0.29170954189204257</v>
      </c>
      <c r="W367" s="11">
        <f>'OddsRatio_working_3-way'!V367^2+4*'OddsRatio_working_3-way'!U367^3/27</f>
        <v>-5.05986338592046E-3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0.15012854510117804</v>
      </c>
      <c r="Y367" s="11">
        <f>IF('OddsRatio_working_3-way'!W367&gt;=0,IF('OddsRatio_working_3-way'!V367+SQRT('OddsRatio_working_3-way'!W367)&gt;0,0,PI()),ACOS('OddsRatio_working_3-way'!V367/(2*'OddsRatio_working_3-way'!X367)))</f>
        <v>0.23917998506389049</v>
      </c>
      <c r="Z367" s="11">
        <f>'OddsRatio_working_3-way'!X367^(1/3)*COS('OddsRatio_working_3-way'!Y367/3)</f>
        <v>0.52979277589151319</v>
      </c>
      <c r="AA367" s="11">
        <f>'OddsRatio_working_3-way'!X367^(1/3)*COS(('OddsRatio_working_3-way'!Y367+2*PI())/3)</f>
        <v>-0.30155379864222503</v>
      </c>
      <c r="AB367" s="11">
        <f>'OddsRatio_working_3-way'!X367^(1/3)*COS(('OddsRatio_working_3-way'!Y367+4*PI())/3)</f>
        <v>-0.22823897724928804</v>
      </c>
      <c r="AC367" s="11">
        <f>'OddsRatio_working_3-way'!X367^(1/3)*SIN('OddsRatio_working_3-way'!Y367/3)</f>
        <v>4.2328331866801558E-2</v>
      </c>
      <c r="AD367" s="11">
        <f>'OddsRatio_working_3-way'!X367^(1/3)*SIN(('OddsRatio_working_3-way'!Y367+2*PI())/3)</f>
        <v>0.43764983673012559</v>
      </c>
      <c r="AE367" s="11">
        <f>'OddsRatio_working_3-way'!X367^(1/3)*SIN(('OddsRatio_working_3-way'!Y367+4*PI())/3)</f>
        <v>-0.4799781685969271</v>
      </c>
      <c r="AF367" s="11">
        <f>-'OddsRatio_working_3-way'!U367/(3*'OddsRatio_working_3-way'!X367^(1/3))*COS(('OddsRatio_working_3-way'!Y367)/3)</f>
        <v>0.5297927758915133</v>
      </c>
      <c r="AG367" s="11">
        <f>-'OddsRatio_working_3-way'!U367/(3*'OddsRatio_working_3-way'!X367^(1/3))*COS(('OddsRatio_working_3-way'!Y367+2*PI())/3)</f>
        <v>-0.30155379864222509</v>
      </c>
      <c r="AH367" s="11">
        <f>-'OddsRatio_working_3-way'!U367/(3*'OddsRatio_working_3-way'!X367^(1/3))*COS(('OddsRatio_working_3-way'!Y367+4*PI())/3)</f>
        <v>-0.2282389772492881</v>
      </c>
      <c r="AI367" s="11">
        <f>'OddsRatio_working_3-way'!U367/(3*'OddsRatio_working_3-way'!X367^(1/3))*SIN(('OddsRatio_working_3-way'!Y367)/3)</f>
        <v>-4.2328331866801565E-2</v>
      </c>
      <c r="AJ367" s="11">
        <f>'OddsRatio_working_3-way'!U367/(3*'OddsRatio_working_3-way'!X367^(1/3))*SIN(('OddsRatio_working_3-way'!Y367+2*PI())/3)</f>
        <v>-0.4376498367301257</v>
      </c>
      <c r="AK367" s="11">
        <f>'OddsRatio_working_3-way'!U367/(3*'OddsRatio_working_3-way'!X367^(1/3))*SIN(('OddsRatio_working_3-way'!Y367+4*PI())/3)</f>
        <v>0.47997816859692721</v>
      </c>
      <c r="AL367" s="11">
        <f>'OddsRatio_working_3-way'!Z367+'OddsRatio_working_3-way'!AF367</f>
        <v>1.0595855517830266</v>
      </c>
      <c r="AM367" s="11">
        <f>'OddsRatio_working_3-way'!AA367+'OddsRatio_working_3-way'!AG367</f>
        <v>-0.60310759728445018</v>
      </c>
      <c r="AN367" s="11">
        <f>'OddsRatio_working_3-way'!AB367+'OddsRatio_working_3-way'!AH367</f>
        <v>-0.45647795449857614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1.0595855517830266</v>
      </c>
      <c r="AS367" s="11">
        <f>IF(('OddsRatio_working_3-way'!X367=0),IF(Q367&gt;0,-Q367^(1/3),(-Q367)^(1/3)),'OddsRatio_working_3-way'!AM367-'OddsRatio_working_3-way'!R367/3)</f>
        <v>-0.60310759728445018</v>
      </c>
      <c r="AT367" s="11">
        <f>IF(('OddsRatio_working_3-way'!X367=0),IF(Q367&gt;0,-Q367^(1/3),(-Q367)^(1/3)),'OddsRatio_working_3-way'!AN367-'OddsRatio_working_3-way'!R367/3)</f>
        <v>-0.45647795449857614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2.0299999999999998</v>
      </c>
      <c r="B368" s="4">
        <f>IF('True_Odds_Calculator_3-way'!B369="","",'True_Odds_Calculator_3-way'!B369)</f>
        <v>3.6</v>
      </c>
      <c r="C368" s="4">
        <f>IF('True_Odds_Calculator_3-way'!C369="","",'True_Odds_Calculator_3-way'!C369)</f>
        <v>3.71</v>
      </c>
      <c r="D368" s="9">
        <f t="shared" si="78"/>
        <v>0.47706775102470605</v>
      </c>
      <c r="E368" s="9">
        <f t="shared" si="79"/>
        <v>0.2654666772959598</v>
      </c>
      <c r="F368" s="9">
        <f t="shared" si="80"/>
        <v>0.25746557167933404</v>
      </c>
      <c r="G368" s="9">
        <f t="shared" si="81"/>
        <v>1.0642119730517698</v>
      </c>
      <c r="H368" s="9">
        <f t="shared" si="82"/>
        <v>2.0961383322433225</v>
      </c>
      <c r="I368" s="9">
        <f t="shared" si="83"/>
        <v>3.7669511299346015</v>
      </c>
      <c r="J368" s="9">
        <f t="shared" si="84"/>
        <v>3.8840144469702973</v>
      </c>
      <c r="K368" s="11">
        <f t="shared" si="85"/>
        <v>0.49261083743842371</v>
      </c>
      <c r="L368" s="11">
        <f t="shared" si="86"/>
        <v>0.27777777777777779</v>
      </c>
      <c r="M368" s="11">
        <f t="shared" si="87"/>
        <v>0.26954177897574122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-0.26767475587068479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0.23383892702602627</v>
      </c>
      <c r="Q368" s="11">
        <f>2*'OddsRatio_working_3-way'!K368*'OddsRatio_working_3-way'!L368*'OddsRatio_working_3-way'!M368</f>
        <v>7.3766223036601339E-2</v>
      </c>
      <c r="R368" s="11">
        <f t="shared" si="88"/>
        <v>0</v>
      </c>
      <c r="S368" s="11">
        <f t="shared" si="89"/>
        <v>-0.87359350068482067</v>
      </c>
      <c r="T368" s="11">
        <f t="shared" si="90"/>
        <v>-0.27558154595735662</v>
      </c>
      <c r="U368" s="11">
        <f>'OddsRatio_working_3-way'!S368-'OddsRatio_working_3-way'!R368^2/3</f>
        <v>-0.87359350068482067</v>
      </c>
      <c r="V368" s="11">
        <f>'OddsRatio_working_3-way'!S368*'OddsRatio_working_3-way'!R368/3-2*'OddsRatio_working_3-way'!R368^3/27-'OddsRatio_working_3-way'!T368</f>
        <v>0.27558154595735662</v>
      </c>
      <c r="W368" s="11">
        <f>'OddsRatio_working_3-way'!V368^2+4*'OddsRatio_working_3-way'!U368^3/27</f>
        <v>-2.2824665154998286E-2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0.15713835752867991</v>
      </c>
      <c r="Y368" s="11">
        <f>IF('OddsRatio_working_3-way'!W368&gt;=0,IF('OddsRatio_working_3-way'!V368+SQRT('OddsRatio_working_3-way'!W368)&gt;0,0,PI()),ACOS('OddsRatio_working_3-way'!V368/(2*'OddsRatio_working_3-way'!X368)))</f>
        <v>0.50147286353003673</v>
      </c>
      <c r="Z368" s="11">
        <f>'OddsRatio_working_3-way'!X368^(1/3)*COS('OddsRatio_working_3-way'!Y368/3)</f>
        <v>0.53210598652588492</v>
      </c>
      <c r="AA368" s="11">
        <f>'OddsRatio_working_3-way'!X368^(1/3)*COS(('OddsRatio_working_3-way'!Y368+2*PI())/3)</f>
        <v>-0.34380766835512727</v>
      </c>
      <c r="AB368" s="11">
        <f>'OddsRatio_working_3-way'!X368^(1/3)*COS(('OddsRatio_working_3-way'!Y368+4*PI())/3)</f>
        <v>-0.18829831817075759</v>
      </c>
      <c r="AC368" s="11">
        <f>'OddsRatio_working_3-way'!X368^(1/3)*SIN('OddsRatio_working_3-way'!Y368/3)</f>
        <v>8.9783365190449632E-2</v>
      </c>
      <c r="AD368" s="11">
        <f>'OddsRatio_working_3-way'!X368^(1/3)*SIN(('OddsRatio_working_3-way'!Y368+2*PI())/3)</f>
        <v>0.4159256192419718</v>
      </c>
      <c r="AE368" s="11">
        <f>'OddsRatio_working_3-way'!X368^(1/3)*SIN(('OddsRatio_working_3-way'!Y368+4*PI())/3)</f>
        <v>-0.5057089844324214</v>
      </c>
      <c r="AF368" s="11">
        <f>-'OddsRatio_working_3-way'!U368/(3*'OddsRatio_working_3-way'!X368^(1/3))*COS(('OddsRatio_working_3-way'!Y368)/3)</f>
        <v>0.53210598652588492</v>
      </c>
      <c r="AG368" s="11">
        <f>-'OddsRatio_working_3-way'!U368/(3*'OddsRatio_working_3-way'!X368^(1/3))*COS(('OddsRatio_working_3-way'!Y368+2*PI())/3)</f>
        <v>-0.34380766835512727</v>
      </c>
      <c r="AH368" s="11">
        <f>-'OddsRatio_working_3-way'!U368/(3*'OddsRatio_working_3-way'!X368^(1/3))*COS(('OddsRatio_working_3-way'!Y368+4*PI())/3)</f>
        <v>-0.18829831817075759</v>
      </c>
      <c r="AI368" s="11">
        <f>'OddsRatio_working_3-way'!U368/(3*'OddsRatio_working_3-way'!X368^(1/3))*SIN(('OddsRatio_working_3-way'!Y368)/3)</f>
        <v>-8.9783365190449632E-2</v>
      </c>
      <c r="AJ368" s="11">
        <f>'OddsRatio_working_3-way'!U368/(3*'OddsRatio_working_3-way'!X368^(1/3))*SIN(('OddsRatio_working_3-way'!Y368+2*PI())/3)</f>
        <v>-0.4159256192419718</v>
      </c>
      <c r="AK368" s="11">
        <f>'OddsRatio_working_3-way'!U368/(3*'OddsRatio_working_3-way'!X368^(1/3))*SIN(('OddsRatio_working_3-way'!Y368+4*PI())/3)</f>
        <v>0.5057089844324214</v>
      </c>
      <c r="AL368" s="11">
        <f>'OddsRatio_working_3-way'!Z368+'OddsRatio_working_3-way'!AF368</f>
        <v>1.0642119730517698</v>
      </c>
      <c r="AM368" s="11">
        <f>'OddsRatio_working_3-way'!AA368+'OddsRatio_working_3-way'!AG368</f>
        <v>-0.68761533671025454</v>
      </c>
      <c r="AN368" s="11">
        <f>'OddsRatio_working_3-way'!AB368+'OddsRatio_working_3-way'!AH368</f>
        <v>-0.37659663634151519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1.0642119730517698</v>
      </c>
      <c r="AS368" s="11">
        <f>IF(('OddsRatio_working_3-way'!X368=0),IF(Q368&gt;0,-Q368^(1/3),(-Q368)^(1/3)),'OddsRatio_working_3-way'!AM368-'OddsRatio_working_3-way'!R368/3)</f>
        <v>-0.68761533671025454</v>
      </c>
      <c r="AT368" s="11">
        <f>IF(('OddsRatio_working_3-way'!X368=0),IF(Q368&gt;0,-Q368^(1/3),(-Q368)^(1/3)),'OddsRatio_working_3-way'!AN368-'OddsRatio_working_3-way'!R368/3)</f>
        <v>-0.37659663634151519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2.71</v>
      </c>
      <c r="B369" s="4">
        <f>IF('True_Odds_Calculator_3-way'!B370="","",'True_Odds_Calculator_3-way'!B370)</f>
        <v>3.26</v>
      </c>
      <c r="C369" s="4">
        <f>IF('True_Odds_Calculator_3-way'!C370="","",'True_Odds_Calculator_3-way'!C370)</f>
        <v>2.76</v>
      </c>
      <c r="D369" s="9">
        <f t="shared" si="78"/>
        <v>0.35588492094649793</v>
      </c>
      <c r="E369" s="9">
        <f t="shared" si="79"/>
        <v>0.29480891160581824</v>
      </c>
      <c r="F369" s="9">
        <f t="shared" si="80"/>
        <v>0.34930616744768389</v>
      </c>
      <c r="G369" s="9">
        <f t="shared" si="81"/>
        <v>1.0584193447275534</v>
      </c>
      <c r="H369" s="9">
        <f t="shared" si="82"/>
        <v>2.809897079484116</v>
      </c>
      <c r="I369" s="9">
        <f t="shared" si="83"/>
        <v>3.3920277190842705</v>
      </c>
      <c r="J369" s="9">
        <f t="shared" si="84"/>
        <v>2.8628180467204936</v>
      </c>
      <c r="K369" s="11">
        <f t="shared" si="85"/>
        <v>0.36900369003690037</v>
      </c>
      <c r="L369" s="11">
        <f t="shared" si="86"/>
        <v>0.30674846625766872</v>
      </c>
      <c r="M369" s="11">
        <f t="shared" si="87"/>
        <v>0.3623188405797102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-0.27894671051271724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0.23499501466073608</v>
      </c>
      <c r="Q369" s="11">
        <f>2*'OddsRatio_working_3-way'!K369*'OddsRatio_working_3-way'!L369*'OddsRatio_working_3-way'!M369</f>
        <v>8.2022692726260421E-2</v>
      </c>
      <c r="R369" s="11">
        <f t="shared" si="88"/>
        <v>0</v>
      </c>
      <c r="S369" s="11">
        <f t="shared" si="89"/>
        <v>-0.84243694513838907</v>
      </c>
      <c r="T369" s="11">
        <f t="shared" si="90"/>
        <v>-0.29404430894882694</v>
      </c>
      <c r="U369" s="11">
        <f>'OddsRatio_working_3-way'!S369-'OddsRatio_working_3-way'!R369^2/3</f>
        <v>-0.84243694513838907</v>
      </c>
      <c r="V369" s="11">
        <f>'OddsRatio_working_3-way'!S369*'OddsRatio_working_3-way'!R369/3-2*'OddsRatio_working_3-way'!R369^3/27-'OddsRatio_working_3-way'!T369</f>
        <v>0.29404430894882694</v>
      </c>
      <c r="W369" s="11">
        <f>'OddsRatio_working_3-way'!V369^2+4*'OddsRatio_working_3-way'!U369^3/27</f>
        <v>-2.1123896295154043E-3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0.1488072959020395</v>
      </c>
      <c r="Y369" s="11">
        <f>IF('OddsRatio_working_3-way'!W369&gt;=0,IF('OddsRatio_working_3-way'!V369+SQRT('OddsRatio_working_3-way'!W369)&gt;0,0,PI()),ACOS('OddsRatio_working_3-way'!V369/(2*'OddsRatio_working_3-way'!X369)))</f>
        <v>0.15505091000110882</v>
      </c>
      <c r="Z369" s="11">
        <f>'OddsRatio_working_3-way'!X369^(1/3)*COS('OddsRatio_working_3-way'!Y369/3)</f>
        <v>0.5292096723637767</v>
      </c>
      <c r="AA369" s="11">
        <f>'OddsRatio_working_3-way'!X369^(1/3)*COS(('OddsRatio_working_3-way'!Y369+2*PI())/3)</f>
        <v>-0.28831302658236746</v>
      </c>
      <c r="AB369" s="11">
        <f>'OddsRatio_working_3-way'!X369^(1/3)*COS(('OddsRatio_working_3-way'!Y369+4*PI())/3)</f>
        <v>-0.24089664578140932</v>
      </c>
      <c r="AC369" s="11">
        <f>'OddsRatio_working_3-way'!X369^(1/3)*SIN('OddsRatio_working_3-way'!Y369/3)</f>
        <v>2.7375860219431229E-2</v>
      </c>
      <c r="AD369" s="11">
        <f>'OddsRatio_working_3-way'!X369^(1/3)*SIN(('OddsRatio_working_3-way'!Y369+2*PI())/3)</f>
        <v>0.44462109008575468</v>
      </c>
      <c r="AE369" s="11">
        <f>'OddsRatio_working_3-way'!X369^(1/3)*SIN(('OddsRatio_working_3-way'!Y369+4*PI())/3)</f>
        <v>-0.47199695030518563</v>
      </c>
      <c r="AF369" s="11">
        <f>-'OddsRatio_working_3-way'!U369/(3*'OddsRatio_working_3-way'!X369^(1/3))*COS(('OddsRatio_working_3-way'!Y369)/3)</f>
        <v>0.5292096723637767</v>
      </c>
      <c r="AG369" s="11">
        <f>-'OddsRatio_working_3-way'!U369/(3*'OddsRatio_working_3-way'!X369^(1/3))*COS(('OddsRatio_working_3-way'!Y369+2*PI())/3)</f>
        <v>-0.28831302658236746</v>
      </c>
      <c r="AH369" s="11">
        <f>-'OddsRatio_working_3-way'!U369/(3*'OddsRatio_working_3-way'!X369^(1/3))*COS(('OddsRatio_working_3-way'!Y369+4*PI())/3)</f>
        <v>-0.24089664578140932</v>
      </c>
      <c r="AI369" s="11">
        <f>'OddsRatio_working_3-way'!U369/(3*'OddsRatio_working_3-way'!X369^(1/3))*SIN(('OddsRatio_working_3-way'!Y369)/3)</f>
        <v>-2.7375860219431229E-2</v>
      </c>
      <c r="AJ369" s="11">
        <f>'OddsRatio_working_3-way'!U369/(3*'OddsRatio_working_3-way'!X369^(1/3))*SIN(('OddsRatio_working_3-way'!Y369+2*PI())/3)</f>
        <v>-0.44462109008575468</v>
      </c>
      <c r="AK369" s="11">
        <f>'OddsRatio_working_3-way'!U369/(3*'OddsRatio_working_3-way'!X369^(1/3))*SIN(('OddsRatio_working_3-way'!Y369+4*PI())/3)</f>
        <v>0.47199695030518563</v>
      </c>
      <c r="AL369" s="11">
        <f>'OddsRatio_working_3-way'!Z369+'OddsRatio_working_3-way'!AF369</f>
        <v>1.0584193447275534</v>
      </c>
      <c r="AM369" s="11">
        <f>'OddsRatio_working_3-way'!AA369+'OddsRatio_working_3-way'!AG369</f>
        <v>-0.57662605316473492</v>
      </c>
      <c r="AN369" s="11">
        <f>'OddsRatio_working_3-way'!AB369+'OddsRatio_working_3-way'!AH369</f>
        <v>-0.48179329156281864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1.0584193447275534</v>
      </c>
      <c r="AS369" s="11">
        <f>IF(('OddsRatio_working_3-way'!X369=0),IF(Q369&gt;0,-Q369^(1/3),(-Q369)^(1/3)),'OddsRatio_working_3-way'!AM369-'OddsRatio_working_3-way'!R369/3)</f>
        <v>-0.57662605316473492</v>
      </c>
      <c r="AT369" s="11">
        <f>IF(('OddsRatio_working_3-way'!X369=0),IF(Q369&gt;0,-Q369^(1/3),(-Q369)^(1/3)),'OddsRatio_working_3-way'!AN369-'OddsRatio_working_3-way'!R369/3)</f>
        <v>-0.48179329156281864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2.0299999999999998</v>
      </c>
      <c r="B370" s="4">
        <f>IF('True_Odds_Calculator_3-way'!B371="","",'True_Odds_Calculator_3-way'!B371)</f>
        <v>3.58</v>
      </c>
      <c r="C370" s="4">
        <f>IF('True_Odds_Calculator_3-way'!C371="","",'True_Odds_Calculator_3-way'!C371)</f>
        <v>3.73</v>
      </c>
      <c r="D370" s="9">
        <f t="shared" si="78"/>
        <v>0.47702643712180592</v>
      </c>
      <c r="E370" s="9">
        <f t="shared" si="79"/>
        <v>0.26694274788377392</v>
      </c>
      <c r="F370" s="9">
        <f t="shared" si="80"/>
        <v>0.2560308149944201</v>
      </c>
      <c r="G370" s="9">
        <f t="shared" si="81"/>
        <v>1.0643882260409481</v>
      </c>
      <c r="H370" s="9">
        <f t="shared" si="82"/>
        <v>2.0963198728221761</v>
      </c>
      <c r="I370" s="9">
        <f t="shared" si="83"/>
        <v>3.7461216231856467</v>
      </c>
      <c r="J370" s="9">
        <f t="shared" si="84"/>
        <v>3.9057798570917877</v>
      </c>
      <c r="K370" s="11">
        <f t="shared" si="85"/>
        <v>0.49261083743842371</v>
      </c>
      <c r="L370" s="11">
        <f t="shared" si="86"/>
        <v>0.27932960893854747</v>
      </c>
      <c r="M370" s="11">
        <f t="shared" si="87"/>
        <v>0.26809651474530832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-0.26762808180584763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0.2338844570940439</v>
      </c>
      <c r="Q370" s="11">
        <f>2*'OddsRatio_working_3-way'!K370*'OddsRatio_working_3-way'!L370*'OddsRatio_working_3-way'!M370</f>
        <v>7.3780585834083257E-2</v>
      </c>
      <c r="R370" s="11">
        <f t="shared" si="88"/>
        <v>0</v>
      </c>
      <c r="S370" s="11">
        <f t="shared" si="89"/>
        <v>-0.87391597890581885</v>
      </c>
      <c r="T370" s="11">
        <f t="shared" si="90"/>
        <v>-0.27568327410278198</v>
      </c>
      <c r="U370" s="11">
        <f>'OddsRatio_working_3-way'!S370-'OddsRatio_working_3-way'!R370^2/3</f>
        <v>-0.87391597890581885</v>
      </c>
      <c r="V370" s="11">
        <f>'OddsRatio_working_3-way'!S370*'OddsRatio_working_3-way'!R370/3-2*'OddsRatio_working_3-way'!R370^3/27-'OddsRatio_working_3-way'!T370</f>
        <v>0.27568327410278198</v>
      </c>
      <c r="W370" s="11">
        <f>'OddsRatio_working_3-way'!V370^2+4*'OddsRatio_working_3-way'!U370^3/27</f>
        <v>-2.2878006071454182E-2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0.1572253746151395</v>
      </c>
      <c r="Y370" s="11">
        <f>IF('OddsRatio_working_3-way'!W370&gt;=0,IF('OddsRatio_working_3-way'!V370+SQRT('OddsRatio_working_3-way'!W370)&gt;0,0,PI()),ACOS('OddsRatio_working_3-way'!V370/(2*'OddsRatio_working_3-way'!X370)))</f>
        <v>0.50180934058839655</v>
      </c>
      <c r="Z370" s="11">
        <f>'OddsRatio_working_3-way'!X370^(1/3)*COS('OddsRatio_working_3-way'!Y370/3)</f>
        <v>0.53219411302047404</v>
      </c>
      <c r="AA370" s="11">
        <f>'OddsRatio_working_3-way'!X370^(1/3)*COS(('OddsRatio_working_3-way'!Y370+2*PI())/3)</f>
        <v>-0.34391777532096196</v>
      </c>
      <c r="AB370" s="11">
        <f>'OddsRatio_working_3-way'!X370^(1/3)*COS(('OddsRatio_working_3-way'!Y370+4*PI())/3)</f>
        <v>-0.18827633769951191</v>
      </c>
      <c r="AC370" s="11">
        <f>'OddsRatio_working_3-way'!X370^(1/3)*SIN('OddsRatio_working_3-way'!Y370/3)</f>
        <v>8.9859625907804552E-2</v>
      </c>
      <c r="AD370" s="11">
        <f>'OddsRatio_working_3-way'!X370^(1/3)*SIN(('OddsRatio_working_3-way'!Y370+2*PI())/3)</f>
        <v>0.41596380866635491</v>
      </c>
      <c r="AE370" s="11">
        <f>'OddsRatio_working_3-way'!X370^(1/3)*SIN(('OddsRatio_working_3-way'!Y370+4*PI())/3)</f>
        <v>-0.50582343457415946</v>
      </c>
      <c r="AF370" s="11">
        <f>-'OddsRatio_working_3-way'!U370/(3*'OddsRatio_working_3-way'!X370^(1/3))*COS(('OddsRatio_working_3-way'!Y370)/3)</f>
        <v>0.53219411302047404</v>
      </c>
      <c r="AG370" s="11">
        <f>-'OddsRatio_working_3-way'!U370/(3*'OddsRatio_working_3-way'!X370^(1/3))*COS(('OddsRatio_working_3-way'!Y370+2*PI())/3)</f>
        <v>-0.34391777532096196</v>
      </c>
      <c r="AH370" s="11">
        <f>-'OddsRatio_working_3-way'!U370/(3*'OddsRatio_working_3-way'!X370^(1/3))*COS(('OddsRatio_working_3-way'!Y370+4*PI())/3)</f>
        <v>-0.18827633769951191</v>
      </c>
      <c r="AI370" s="11">
        <f>'OddsRatio_working_3-way'!U370/(3*'OddsRatio_working_3-way'!X370^(1/3))*SIN(('OddsRatio_working_3-way'!Y370)/3)</f>
        <v>-8.9859625907804552E-2</v>
      </c>
      <c r="AJ370" s="11">
        <f>'OddsRatio_working_3-way'!U370/(3*'OddsRatio_working_3-way'!X370^(1/3))*SIN(('OddsRatio_working_3-way'!Y370+2*PI())/3)</f>
        <v>-0.41596380866635491</v>
      </c>
      <c r="AK370" s="11">
        <f>'OddsRatio_working_3-way'!U370/(3*'OddsRatio_working_3-way'!X370^(1/3))*SIN(('OddsRatio_working_3-way'!Y370+4*PI())/3)</f>
        <v>0.50582343457415946</v>
      </c>
      <c r="AL370" s="11">
        <f>'OddsRatio_working_3-way'!Z370+'OddsRatio_working_3-way'!AF370</f>
        <v>1.0643882260409481</v>
      </c>
      <c r="AM370" s="11">
        <f>'OddsRatio_working_3-way'!AA370+'OddsRatio_working_3-way'!AG370</f>
        <v>-0.68783555064192392</v>
      </c>
      <c r="AN370" s="11">
        <f>'OddsRatio_working_3-way'!AB370+'OddsRatio_working_3-way'!AH370</f>
        <v>-0.37655267539902382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1.0643882260409481</v>
      </c>
      <c r="AS370" s="11">
        <f>IF(('OddsRatio_working_3-way'!X370=0),IF(Q370&gt;0,-Q370^(1/3),(-Q370)^(1/3)),'OddsRatio_working_3-way'!AM370-'OddsRatio_working_3-way'!R370/3)</f>
        <v>-0.68783555064192392</v>
      </c>
      <c r="AT370" s="11">
        <f>IF(('OddsRatio_working_3-way'!X370=0),IF(Q370&gt;0,-Q370^(1/3),(-Q370)^(1/3)),'OddsRatio_working_3-way'!AN370-'OddsRatio_working_3-way'!R370/3)</f>
        <v>-0.37655267539902382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1.58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6.72</v>
      </c>
      <c r="D371" s="9">
        <f t="shared" si="78"/>
        <v>0.61397298339976258</v>
      </c>
      <c r="E371" s="9">
        <f t="shared" si="79"/>
        <v>0.24715046037111621</v>
      </c>
      <c r="F371" s="9">
        <f t="shared" si="80"/>
        <v>0.13887655622912129</v>
      </c>
      <c r="G371" s="9">
        <f t="shared" si="81"/>
        <v>1.0840278639609022</v>
      </c>
      <c r="H371" s="9">
        <f t="shared" si="82"/>
        <v>1.6287361610973234</v>
      </c>
      <c r="I371" s="9">
        <f t="shared" si="83"/>
        <v>4.0461182977301355</v>
      </c>
      <c r="J371" s="9">
        <f t="shared" si="84"/>
        <v>7.2006393818563605</v>
      </c>
      <c r="K371" s="11">
        <f t="shared" si="85"/>
        <v>0.63291139240506322</v>
      </c>
      <c r="L371" s="11">
        <f t="shared" si="86"/>
        <v>0.26246719160104987</v>
      </c>
      <c r="M371" s="11">
        <f t="shared" si="87"/>
        <v>0.14880952380952381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-0.2304512173320109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0.22519930261881821</v>
      </c>
      <c r="Q371" s="11">
        <f>2*'OddsRatio_working_3-way'!K371*'OddsRatio_working_3-way'!L371*'OddsRatio_working_3-way'!M371</f>
        <v>4.944002252882946E-2</v>
      </c>
      <c r="R371" s="11">
        <f t="shared" si="88"/>
        <v>0</v>
      </c>
      <c r="S371" s="11">
        <f t="shared" si="89"/>
        <v>-0.9772102973722796</v>
      </c>
      <c r="T371" s="11">
        <f t="shared" si="90"/>
        <v>-0.21453574036713052</v>
      </c>
      <c r="U371" s="11">
        <f>'OddsRatio_working_3-way'!S371-'OddsRatio_working_3-way'!R371^2/3</f>
        <v>-0.9772102973722796</v>
      </c>
      <c r="V371" s="11">
        <f>'OddsRatio_working_3-way'!S371*'OddsRatio_working_3-way'!R371/3-2*'OddsRatio_working_3-way'!R371^3/27-'OddsRatio_working_3-way'!T371</f>
        <v>0.21453574036713052</v>
      </c>
      <c r="W371" s="11">
        <f>'OddsRatio_working_3-way'!V371^2+4*'OddsRatio_working_3-way'!U371^3/27</f>
        <v>-9.2222885357590087E-2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0.18590889519631848</v>
      </c>
      <c r="Y371" s="11">
        <f>IF('OddsRatio_working_3-way'!W371&gt;=0,IF('OddsRatio_working_3-way'!V371+SQRT('OddsRatio_working_3-way'!W371)&gt;0,0,PI()),ACOS('OddsRatio_working_3-way'!V371/(2*'OddsRatio_working_3-way'!X371)))</f>
        <v>0.95575583286264598</v>
      </c>
      <c r="Z371" s="11">
        <f>'OddsRatio_working_3-way'!X371^(1/3)*COS('OddsRatio_working_3-way'!Y371/3)</f>
        <v>0.54201393198045111</v>
      </c>
      <c r="AA371" s="11">
        <f>'OddsRatio_working_3-way'!X371^(1/3)*COS(('OddsRatio_working_3-way'!Y371+2*PI())/3)</f>
        <v>-0.42582378515851926</v>
      </c>
      <c r="AB371" s="11">
        <f>'OddsRatio_working_3-way'!X371^(1/3)*COS(('OddsRatio_working_3-way'!Y371+4*PI())/3)</f>
        <v>-0.11619014682193189</v>
      </c>
      <c r="AC371" s="11">
        <f>'OddsRatio_working_3-way'!X371^(1/3)*SIN('OddsRatio_working_3-way'!Y371/3)</f>
        <v>0.17876706444379195</v>
      </c>
      <c r="AD371" s="11">
        <f>'OddsRatio_working_3-way'!X371^(1/3)*SIN(('OddsRatio_working_3-way'!Y371+2*PI())/3)</f>
        <v>0.38001430207826536</v>
      </c>
      <c r="AE371" s="11">
        <f>'OddsRatio_working_3-way'!X371^(1/3)*SIN(('OddsRatio_working_3-way'!Y371+4*PI())/3)</f>
        <v>-0.55878136652205734</v>
      </c>
      <c r="AF371" s="11">
        <f>-'OddsRatio_working_3-way'!U371/(3*'OddsRatio_working_3-way'!X371^(1/3))*COS(('OddsRatio_working_3-way'!Y371)/3)</f>
        <v>0.54201393198045111</v>
      </c>
      <c r="AG371" s="11">
        <f>-'OddsRatio_working_3-way'!U371/(3*'OddsRatio_working_3-way'!X371^(1/3))*COS(('OddsRatio_working_3-way'!Y371+2*PI())/3)</f>
        <v>-0.42582378515851926</v>
      </c>
      <c r="AH371" s="11">
        <f>-'OddsRatio_working_3-way'!U371/(3*'OddsRatio_working_3-way'!X371^(1/3))*COS(('OddsRatio_working_3-way'!Y371+4*PI())/3)</f>
        <v>-0.11619014682193189</v>
      </c>
      <c r="AI371" s="11">
        <f>'OddsRatio_working_3-way'!U371/(3*'OddsRatio_working_3-way'!X371^(1/3))*SIN(('OddsRatio_working_3-way'!Y371)/3)</f>
        <v>-0.17876706444379195</v>
      </c>
      <c r="AJ371" s="11">
        <f>'OddsRatio_working_3-way'!U371/(3*'OddsRatio_working_3-way'!X371^(1/3))*SIN(('OddsRatio_working_3-way'!Y371+2*PI())/3)</f>
        <v>-0.38001430207826536</v>
      </c>
      <c r="AK371" s="11">
        <f>'OddsRatio_working_3-way'!U371/(3*'OddsRatio_working_3-way'!X371^(1/3))*SIN(('OddsRatio_working_3-way'!Y371+4*PI())/3)</f>
        <v>0.55878136652205734</v>
      </c>
      <c r="AL371" s="11">
        <f>'OddsRatio_working_3-way'!Z371+'OddsRatio_working_3-way'!AF371</f>
        <v>1.0840278639609022</v>
      </c>
      <c r="AM371" s="11">
        <f>'OddsRatio_working_3-way'!AA371+'OddsRatio_working_3-way'!AG371</f>
        <v>-0.85164757031703853</v>
      </c>
      <c r="AN371" s="11">
        <f>'OddsRatio_working_3-way'!AB371+'OddsRatio_working_3-way'!AH371</f>
        <v>-0.23238029364386378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1.0840278639609022</v>
      </c>
      <c r="AS371" s="11">
        <f>IF(('OddsRatio_working_3-way'!X371=0),IF(Q371&gt;0,-Q371^(1/3),(-Q371)^(1/3)),'OddsRatio_working_3-way'!AM371-'OddsRatio_working_3-way'!R371/3)</f>
        <v>-0.85164757031703853</v>
      </c>
      <c r="AT371" s="11">
        <f>IF(('OddsRatio_working_3-way'!X371=0),IF(Q371&gt;0,-Q371^(1/3),(-Q371)^(1/3)),'OddsRatio_working_3-way'!AN371-'OddsRatio_working_3-way'!R371/3)</f>
        <v>-0.23238029364386378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2.1800000000000002</v>
      </c>
      <c r="B372" s="4">
        <f>IF('True_Odds_Calculator_3-way'!B373="","",'True_Odds_Calculator_3-way'!B373)</f>
        <v>3.36</v>
      </c>
      <c r="C372" s="4">
        <f>IF('True_Odds_Calculator_3-way'!C373="","",'True_Odds_Calculator_3-way'!C373)</f>
        <v>3.54</v>
      </c>
      <c r="D372" s="9">
        <f t="shared" si="78"/>
        <v>0.44402113224754353</v>
      </c>
      <c r="E372" s="9">
        <f t="shared" si="79"/>
        <v>0.28536450041182926</v>
      </c>
      <c r="F372" s="9">
        <f t="shared" si="80"/>
        <v>0.27061436734062716</v>
      </c>
      <c r="G372" s="9">
        <f t="shared" si="81"/>
        <v>1.0611398822588671</v>
      </c>
      <c r="H372" s="9">
        <f t="shared" si="82"/>
        <v>2.252145061065463</v>
      </c>
      <c r="I372" s="9">
        <f t="shared" si="83"/>
        <v>3.5042901221309264</v>
      </c>
      <c r="J372" s="9">
        <f t="shared" si="84"/>
        <v>3.6952953009375222</v>
      </c>
      <c r="K372" s="11">
        <f t="shared" si="85"/>
        <v>0.4587155963302752</v>
      </c>
      <c r="L372" s="11">
        <f t="shared" si="86"/>
        <v>0.29761904761904762</v>
      </c>
      <c r="M372" s="11">
        <f t="shared" si="87"/>
        <v>0.2824858757062147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-0.27279015581767874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0.23447932015806372</v>
      </c>
      <c r="Q372" s="11">
        <f>2*'OddsRatio_working_3-way'!K372*'OddsRatio_working_3-way'!L372*'OddsRatio_working_3-way'!M372</f>
        <v>7.7131355315152542E-2</v>
      </c>
      <c r="R372" s="11">
        <f t="shared" si="88"/>
        <v>0</v>
      </c>
      <c r="S372" s="11">
        <f t="shared" si="89"/>
        <v>-0.85955931750990189</v>
      </c>
      <c r="T372" s="11">
        <f t="shared" si="90"/>
        <v>-0.28274977549667824</v>
      </c>
      <c r="U372" s="11">
        <f>'OddsRatio_working_3-way'!S372-'OddsRatio_working_3-way'!R372^2/3</f>
        <v>-0.85955931750990189</v>
      </c>
      <c r="V372" s="11">
        <f>'OddsRatio_working_3-way'!S372*'OddsRatio_working_3-way'!R372/3-2*'OddsRatio_working_3-way'!R372^3/27-'OddsRatio_working_3-way'!T372</f>
        <v>0.28274977549667824</v>
      </c>
      <c r="W372" s="11">
        <f>'OddsRatio_working_3-way'!V372^2+4*'OddsRatio_working_3-way'!U372^3/27</f>
        <v>-1.4138299959410142E-2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0.15336699082823532</v>
      </c>
      <c r="Y372" s="11">
        <f>IF('OddsRatio_working_3-way'!W372&gt;=0,IF('OddsRatio_working_3-way'!V372+SQRT('OddsRatio_working_3-way'!W372)&gt;0,0,PI()),ACOS('OddsRatio_working_3-way'!V372/(2*'OddsRatio_working_3-way'!X372)))</f>
        <v>0.39807789335495469</v>
      </c>
      <c r="Z372" s="11">
        <f>'OddsRatio_working_3-way'!X372^(1/3)*COS('OddsRatio_working_3-way'!Y372/3)</f>
        <v>0.53056994112943345</v>
      </c>
      <c r="AA372" s="11">
        <f>'OddsRatio_working_3-way'!X372^(1/3)*COS(('OddsRatio_working_3-way'!Y372+2*PI())/3)</f>
        <v>-0.32661589714264794</v>
      </c>
      <c r="AB372" s="11">
        <f>'OddsRatio_working_3-way'!X372^(1/3)*COS(('OddsRatio_working_3-way'!Y372+4*PI())/3)</f>
        <v>-0.20395404398678543</v>
      </c>
      <c r="AC372" s="11">
        <f>'OddsRatio_working_3-way'!X372^(1/3)*SIN('OddsRatio_working_3-way'!Y372/3)</f>
        <v>7.0818853938835441E-2</v>
      </c>
      <c r="AD372" s="11">
        <f>'OddsRatio_working_3-way'!X372^(1/3)*SIN(('OddsRatio_working_3-way'!Y372+2*PI())/3)</f>
        <v>0.42407762053308573</v>
      </c>
      <c r="AE372" s="11">
        <f>'OddsRatio_working_3-way'!X372^(1/3)*SIN(('OddsRatio_working_3-way'!Y372+4*PI())/3)</f>
        <v>-0.49489647447192125</v>
      </c>
      <c r="AF372" s="11">
        <f>-'OddsRatio_working_3-way'!U372/(3*'OddsRatio_working_3-way'!X372^(1/3))*COS(('OddsRatio_working_3-way'!Y372)/3)</f>
        <v>0.53056994112943356</v>
      </c>
      <c r="AG372" s="11">
        <f>-'OddsRatio_working_3-way'!U372/(3*'OddsRatio_working_3-way'!X372^(1/3))*COS(('OddsRatio_working_3-way'!Y372+2*PI())/3)</f>
        <v>-0.32661589714264799</v>
      </c>
      <c r="AH372" s="11">
        <f>-'OddsRatio_working_3-way'!U372/(3*'OddsRatio_working_3-way'!X372^(1/3))*COS(('OddsRatio_working_3-way'!Y372+4*PI())/3)</f>
        <v>-0.20395404398678549</v>
      </c>
      <c r="AI372" s="11">
        <f>'OddsRatio_working_3-way'!U372/(3*'OddsRatio_working_3-way'!X372^(1/3))*SIN(('OddsRatio_working_3-way'!Y372)/3)</f>
        <v>-7.0818853938835455E-2</v>
      </c>
      <c r="AJ372" s="11">
        <f>'OddsRatio_working_3-way'!U372/(3*'OddsRatio_working_3-way'!X372^(1/3))*SIN(('OddsRatio_working_3-way'!Y372+2*PI())/3)</f>
        <v>-0.42407762053308579</v>
      </c>
      <c r="AK372" s="11">
        <f>'OddsRatio_working_3-way'!U372/(3*'OddsRatio_working_3-way'!X372^(1/3))*SIN(('OddsRatio_working_3-way'!Y372+4*PI())/3)</f>
        <v>0.49489647447192137</v>
      </c>
      <c r="AL372" s="11">
        <f>'OddsRatio_working_3-way'!Z372+'OddsRatio_working_3-way'!AF372</f>
        <v>1.0611398822588671</v>
      </c>
      <c r="AM372" s="11">
        <f>'OddsRatio_working_3-way'!AA372+'OddsRatio_working_3-way'!AG372</f>
        <v>-0.65323179428529587</v>
      </c>
      <c r="AN372" s="11">
        <f>'OddsRatio_working_3-way'!AB372+'OddsRatio_working_3-way'!AH372</f>
        <v>-0.40790808797357092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1.0611398822588671</v>
      </c>
      <c r="AS372" s="11">
        <f>IF(('OddsRatio_working_3-way'!X372=0),IF(Q372&gt;0,-Q372^(1/3),(-Q372)^(1/3)),'OddsRatio_working_3-way'!AM372-'OddsRatio_working_3-way'!R372/3)</f>
        <v>-0.65323179428529587</v>
      </c>
      <c r="AT372" s="11">
        <f>IF(('OddsRatio_working_3-way'!X372=0),IF(Q372&gt;0,-Q372^(1/3),(-Q372)^(1/3)),'OddsRatio_working_3-way'!AN372-'OddsRatio_working_3-way'!R372/3)</f>
        <v>-0.40790808797357092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1.75</v>
      </c>
      <c r="B373" s="4">
        <f>IF('True_Odds_Calculator_3-way'!B374="","",'True_Odds_Calculator_3-way'!B374)</f>
        <v>3.6</v>
      </c>
      <c r="C373" s="4">
        <f>IF('True_Odds_Calculator_3-way'!C374="","",'True_Odds_Calculator_3-way'!C374)</f>
        <v>5.21</v>
      </c>
      <c r="D373" s="9">
        <f t="shared" si="78"/>
        <v>0.55442568567238393</v>
      </c>
      <c r="E373" s="9">
        <f t="shared" si="79"/>
        <v>0.26412752813627444</v>
      </c>
      <c r="F373" s="9">
        <f t="shared" si="80"/>
        <v>0.1814467861913415</v>
      </c>
      <c r="G373" s="9">
        <f t="shared" si="81"/>
        <v>1.0715576516799665</v>
      </c>
      <c r="H373" s="9">
        <f t="shared" si="82"/>
        <v>1.8036682387599745</v>
      </c>
      <c r="I373" s="9">
        <f t="shared" si="83"/>
        <v>3.7860498943679137</v>
      </c>
      <c r="J373" s="9">
        <f t="shared" si="84"/>
        <v>5.5112577135726601</v>
      </c>
      <c r="K373" s="11">
        <f t="shared" si="85"/>
        <v>0.5714285714285714</v>
      </c>
      <c r="L373" s="11">
        <f t="shared" si="86"/>
        <v>0.27777777777777779</v>
      </c>
      <c r="M373" s="11">
        <f t="shared" si="87"/>
        <v>0.19193857965451055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-0.25011424915455616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0.23032629558541268</v>
      </c>
      <c r="Q373" s="11">
        <f>2*'OddsRatio_working_3-way'!K373*'OddsRatio_working_3-way'!L373*'OddsRatio_working_3-way'!M373</f>
        <v>6.0932882430003346E-2</v>
      </c>
      <c r="R373" s="11">
        <f t="shared" si="88"/>
        <v>0</v>
      </c>
      <c r="S373" s="11">
        <f t="shared" si="89"/>
        <v>-0.92088434131189512</v>
      </c>
      <c r="T373" s="11">
        <f t="shared" si="90"/>
        <v>-0.24362019611425795</v>
      </c>
      <c r="U373" s="11">
        <f>'OddsRatio_working_3-way'!S373-'OddsRatio_working_3-way'!R373^2/3</f>
        <v>-0.92088434131189512</v>
      </c>
      <c r="V373" s="11">
        <f>'OddsRatio_working_3-way'!S373*'OddsRatio_working_3-way'!R373/3-2*'OddsRatio_working_3-way'!R373^3/27-'OddsRatio_working_3-way'!T373</f>
        <v>0.24362019611425795</v>
      </c>
      <c r="W373" s="11">
        <f>'OddsRatio_working_3-way'!V373^2+4*'OddsRatio_working_3-way'!U373^3/27</f>
        <v>-5.6343374657864702E-2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0.17006923194144657</v>
      </c>
      <c r="Y373" s="11">
        <f>IF('OddsRatio_working_3-way'!W373&gt;=0,IF('OddsRatio_working_3-way'!V373+SQRT('OddsRatio_working_3-way'!W373)&gt;0,0,PI()),ACOS('OddsRatio_working_3-way'!V373/(2*'OddsRatio_working_3-way'!X373)))</f>
        <v>0.77239939268934799</v>
      </c>
      <c r="Z373" s="11">
        <f>'OddsRatio_working_3-way'!X373^(1/3)*COS('OddsRatio_working_3-way'!Y373/3)</f>
        <v>0.53577882583998326</v>
      </c>
      <c r="AA373" s="11">
        <f>'OddsRatio_working_3-way'!X373^(1/3)*COS(('OddsRatio_working_3-way'!Y373+2*PI())/3)</f>
        <v>-0.3900649942123286</v>
      </c>
      <c r="AB373" s="11">
        <f>'OddsRatio_working_3-way'!X373^(1/3)*COS(('OddsRatio_working_3-way'!Y373+4*PI())/3)</f>
        <v>-0.14571383162765478</v>
      </c>
      <c r="AC373" s="11">
        <f>'OddsRatio_working_3-way'!X373^(1/3)*SIN('OddsRatio_working_3-way'!Y373/3)</f>
        <v>0.14107620949505967</v>
      </c>
      <c r="AD373" s="11">
        <f>'OddsRatio_working_3-way'!X373^(1/3)*SIN(('OddsRatio_working_3-way'!Y373+2*PI())/3)</f>
        <v>0.39345996923969417</v>
      </c>
      <c r="AE373" s="11">
        <f>'OddsRatio_working_3-way'!X373^(1/3)*SIN(('OddsRatio_working_3-way'!Y373+4*PI())/3)</f>
        <v>-0.53453617873475368</v>
      </c>
      <c r="AF373" s="11">
        <f>-'OddsRatio_working_3-way'!U373/(3*'OddsRatio_working_3-way'!X373^(1/3))*COS(('OddsRatio_working_3-way'!Y373)/3)</f>
        <v>0.53577882583998326</v>
      </c>
      <c r="AG373" s="11">
        <f>-'OddsRatio_working_3-way'!U373/(3*'OddsRatio_working_3-way'!X373^(1/3))*COS(('OddsRatio_working_3-way'!Y373+2*PI())/3)</f>
        <v>-0.3900649942123286</v>
      </c>
      <c r="AH373" s="11">
        <f>-'OddsRatio_working_3-way'!U373/(3*'OddsRatio_working_3-way'!X373^(1/3))*COS(('OddsRatio_working_3-way'!Y373+4*PI())/3)</f>
        <v>-0.14571383162765478</v>
      </c>
      <c r="AI373" s="11">
        <f>'OddsRatio_working_3-way'!U373/(3*'OddsRatio_working_3-way'!X373^(1/3))*SIN(('OddsRatio_working_3-way'!Y373)/3)</f>
        <v>-0.14107620949505967</v>
      </c>
      <c r="AJ373" s="11">
        <f>'OddsRatio_working_3-way'!U373/(3*'OddsRatio_working_3-way'!X373^(1/3))*SIN(('OddsRatio_working_3-way'!Y373+2*PI())/3)</f>
        <v>-0.39345996923969417</v>
      </c>
      <c r="AK373" s="11">
        <f>'OddsRatio_working_3-way'!U373/(3*'OddsRatio_working_3-way'!X373^(1/3))*SIN(('OddsRatio_working_3-way'!Y373+4*PI())/3)</f>
        <v>0.53453617873475368</v>
      </c>
      <c r="AL373" s="11">
        <f>'OddsRatio_working_3-way'!Z373+'OddsRatio_working_3-way'!AF373</f>
        <v>1.0715576516799665</v>
      </c>
      <c r="AM373" s="11">
        <f>'OddsRatio_working_3-way'!AA373+'OddsRatio_working_3-way'!AG373</f>
        <v>-0.78012998842465719</v>
      </c>
      <c r="AN373" s="11">
        <f>'OddsRatio_working_3-way'!AB373+'OddsRatio_working_3-way'!AH373</f>
        <v>-0.29142766325530955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1.0715576516799665</v>
      </c>
      <c r="AS373" s="11">
        <f>IF(('OddsRatio_working_3-way'!X373=0),IF(Q373&gt;0,-Q373^(1/3),(-Q373)^(1/3)),'OddsRatio_working_3-way'!AM373-'OddsRatio_working_3-way'!R373/3)</f>
        <v>-0.78012998842465719</v>
      </c>
      <c r="AT373" s="11">
        <f>IF(('OddsRatio_working_3-way'!X373=0),IF(Q373&gt;0,-Q373^(1/3),(-Q373)^(1/3)),'OddsRatio_working_3-way'!AN373-'OddsRatio_working_3-way'!R373/3)</f>
        <v>-0.29142766325530955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2.76</v>
      </c>
      <c r="B374" s="4">
        <f>IF('True_Odds_Calculator_3-way'!B375="","",'True_Odds_Calculator_3-way'!B375)</f>
        <v>3.32</v>
      </c>
      <c r="C374" s="4">
        <f>IF('True_Odds_Calculator_3-way'!C375="","",'True_Odds_Calculator_3-way'!C375)</f>
        <v>2.66</v>
      </c>
      <c r="D374" s="9">
        <f t="shared" si="78"/>
        <v>0.34882241188667856</v>
      </c>
      <c r="E374" s="9">
        <f t="shared" si="79"/>
        <v>0.28895334031543912</v>
      </c>
      <c r="F374" s="9">
        <f t="shared" si="80"/>
        <v>0.36222424779788226</v>
      </c>
      <c r="G374" s="9">
        <f t="shared" si="81"/>
        <v>1.0606751555105793</v>
      </c>
      <c r="H374" s="9">
        <f t="shared" si="82"/>
        <v>2.8667882736986194</v>
      </c>
      <c r="I374" s="9">
        <f t="shared" si="83"/>
        <v>3.4607663607845436</v>
      </c>
      <c r="J374" s="9">
        <f t="shared" si="84"/>
        <v>2.7607207581475621</v>
      </c>
      <c r="K374" s="11">
        <f t="shared" si="85"/>
        <v>0.3623188405797102</v>
      </c>
      <c r="L374" s="11">
        <f t="shared" si="86"/>
        <v>0.30120481927710846</v>
      </c>
      <c r="M374" s="11">
        <f t="shared" si="87"/>
        <v>0.37593984962406013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-0.27808652064944972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0.23549575877882245</v>
      </c>
      <c r="Q374" s="11">
        <f>2*'OddsRatio_working_3-way'!K374*'OddsRatio_working_3-way'!L374*'OddsRatio_working_3-way'!M374</f>
        <v>8.2054271351506072E-2</v>
      </c>
      <c r="R374" s="11">
        <f t="shared" si="88"/>
        <v>0</v>
      </c>
      <c r="S374" s="11">
        <f t="shared" si="89"/>
        <v>-0.84684348679986421</v>
      </c>
      <c r="T374" s="11">
        <f t="shared" si="90"/>
        <v>-0.29506741700343697</v>
      </c>
      <c r="U374" s="11">
        <f>'OddsRatio_working_3-way'!S374-'OddsRatio_working_3-way'!R374^2/3</f>
        <v>-0.84684348679986421</v>
      </c>
      <c r="V374" s="11">
        <f>'OddsRatio_working_3-way'!S374*'OddsRatio_working_3-way'!R374/3-2*'OddsRatio_working_3-way'!R374^3/27-'OddsRatio_working_3-way'!T374</f>
        <v>0.29506741700343697</v>
      </c>
      <c r="W374" s="11">
        <f>'OddsRatio_working_3-way'!V374^2+4*'OddsRatio_working_3-way'!U374^3/27</f>
        <v>-2.9068688016285066E-3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0.14997637262141383</v>
      </c>
      <c r="Y374" s="11">
        <f>IF('OddsRatio_working_3-way'!W374&gt;=0,IF('OddsRatio_working_3-way'!V374+SQRT('OddsRatio_working_3-way'!W374)&gt;0,0,PI()),ACOS('OddsRatio_working_3-way'!V374/(2*'OddsRatio_working_3-way'!X374)))</f>
        <v>0.18072850896133552</v>
      </c>
      <c r="Z374" s="11">
        <f>'OddsRatio_working_3-way'!X374^(1/3)*COS('OddsRatio_working_3-way'!Y374/3)</f>
        <v>0.53033757775528967</v>
      </c>
      <c r="AA374" s="11">
        <f>'OddsRatio_working_3-way'!X374^(1/3)*COS(('OddsRatio_working_3-way'!Y374+2*PI())/3)</f>
        <v>-0.29287098943022033</v>
      </c>
      <c r="AB374" s="11">
        <f>'OddsRatio_working_3-way'!X374^(1/3)*COS(('OddsRatio_working_3-way'!Y374+4*PI())/3)</f>
        <v>-0.23746658832506945</v>
      </c>
      <c r="AC374" s="11">
        <f>'OddsRatio_working_3-way'!X374^(1/3)*SIN('OddsRatio_working_3-way'!Y374/3)</f>
        <v>3.198774589234888E-2</v>
      </c>
      <c r="AD374" s="11">
        <f>'OddsRatio_working_3-way'!X374^(1/3)*SIN(('OddsRatio_working_3-way'!Y374+2*PI())/3)</f>
        <v>0.44329194197141147</v>
      </c>
      <c r="AE374" s="11">
        <f>'OddsRatio_working_3-way'!X374^(1/3)*SIN(('OddsRatio_working_3-way'!Y374+4*PI())/3)</f>
        <v>-0.47527968786376029</v>
      </c>
      <c r="AF374" s="11">
        <f>-'OddsRatio_working_3-way'!U374/(3*'OddsRatio_working_3-way'!X374^(1/3))*COS(('OddsRatio_working_3-way'!Y374)/3)</f>
        <v>0.53033757775528956</v>
      </c>
      <c r="AG374" s="11">
        <f>-'OddsRatio_working_3-way'!U374/(3*'OddsRatio_working_3-way'!X374^(1/3))*COS(('OddsRatio_working_3-way'!Y374+2*PI())/3)</f>
        <v>-0.29287098943022027</v>
      </c>
      <c r="AH374" s="11">
        <f>-'OddsRatio_working_3-way'!U374/(3*'OddsRatio_working_3-way'!X374^(1/3))*COS(('OddsRatio_working_3-way'!Y374+4*PI())/3)</f>
        <v>-0.23746658832506942</v>
      </c>
      <c r="AI374" s="11">
        <f>'OddsRatio_working_3-way'!U374/(3*'OddsRatio_working_3-way'!X374^(1/3))*SIN(('OddsRatio_working_3-way'!Y374)/3)</f>
        <v>-3.1987745892348873E-2</v>
      </c>
      <c r="AJ374" s="11">
        <f>'OddsRatio_working_3-way'!U374/(3*'OddsRatio_working_3-way'!X374^(1/3))*SIN(('OddsRatio_working_3-way'!Y374+2*PI())/3)</f>
        <v>-0.44329194197141136</v>
      </c>
      <c r="AK374" s="11">
        <f>'OddsRatio_working_3-way'!U374/(3*'OddsRatio_working_3-way'!X374^(1/3))*SIN(('OddsRatio_working_3-way'!Y374+4*PI())/3)</f>
        <v>0.47527968786376018</v>
      </c>
      <c r="AL374" s="11">
        <f>'OddsRatio_working_3-way'!Z374+'OddsRatio_working_3-way'!AF374</f>
        <v>1.0606751555105793</v>
      </c>
      <c r="AM374" s="11">
        <f>'OddsRatio_working_3-way'!AA374+'OddsRatio_working_3-way'!AG374</f>
        <v>-0.58574197886044055</v>
      </c>
      <c r="AN374" s="11">
        <f>'OddsRatio_working_3-way'!AB374+'OddsRatio_working_3-way'!AH374</f>
        <v>-0.4749331766501389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1.0606751555105793</v>
      </c>
      <c r="AS374" s="11">
        <f>IF(('OddsRatio_working_3-way'!X374=0),IF(Q374&gt;0,-Q374^(1/3),(-Q374)^(1/3)),'OddsRatio_working_3-way'!AM374-'OddsRatio_working_3-way'!R374/3)</f>
        <v>-0.58574197886044055</v>
      </c>
      <c r="AT374" s="11">
        <f>IF(('OddsRatio_working_3-way'!X374=0),IF(Q374&gt;0,-Q374^(1/3),(-Q374)^(1/3)),'OddsRatio_working_3-way'!AN374-'OddsRatio_working_3-way'!R374/3)</f>
        <v>-0.4749331766501389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3.84</v>
      </c>
      <c r="B375" s="4">
        <f>IF('True_Odds_Calculator_3-way'!B376="","",'True_Odds_Calculator_3-way'!B376)</f>
        <v>3.23</v>
      </c>
      <c r="C375" s="4">
        <f>IF('True_Odds_Calculator_3-way'!C376="","",'True_Odds_Calculator_3-way'!C376)</f>
        <v>2.13</v>
      </c>
      <c r="D375" s="9">
        <f t="shared" si="78"/>
        <v>0.2488766437862355</v>
      </c>
      <c r="E375" s="9">
        <f t="shared" si="79"/>
        <v>0.29675257807049316</v>
      </c>
      <c r="F375" s="9">
        <f t="shared" si="80"/>
        <v>0.45437077814327126</v>
      </c>
      <c r="G375" s="9">
        <f t="shared" si="81"/>
        <v>1.0626953617713246</v>
      </c>
      <c r="H375" s="9">
        <f t="shared" si="82"/>
        <v>4.0180548274305625</v>
      </c>
      <c r="I375" s="9">
        <f t="shared" si="83"/>
        <v>3.3698106567500532</v>
      </c>
      <c r="J375" s="9">
        <f t="shared" si="84"/>
        <v>2.2008457588015973</v>
      </c>
      <c r="K375" s="11">
        <f t="shared" si="85"/>
        <v>0.26041666666666669</v>
      </c>
      <c r="L375" s="11">
        <f t="shared" si="86"/>
        <v>0.30959752321981426</v>
      </c>
      <c r="M375" s="11">
        <f t="shared" si="87"/>
        <v>0.46948356807511737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-0.27088708290333685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0.23468122114178019</v>
      </c>
      <c r="Q375" s="11">
        <f>2*'OddsRatio_working_3-way'!K375*'OddsRatio_working_3-way'!L375*'OddsRatio_working_3-way'!M375</f>
        <v>7.5703619723154897E-2</v>
      </c>
      <c r="R375" s="11">
        <f t="shared" si="88"/>
        <v>0</v>
      </c>
      <c r="S375" s="11">
        <f t="shared" si="89"/>
        <v>-0.86634334360462539</v>
      </c>
      <c r="T375" s="11">
        <f t="shared" si="90"/>
        <v>-0.27946559471116944</v>
      </c>
      <c r="U375" s="11">
        <f>'OddsRatio_working_3-way'!S375-'OddsRatio_working_3-way'!R375^2/3</f>
        <v>-0.86634334360462539</v>
      </c>
      <c r="V375" s="11">
        <f>'OddsRatio_working_3-way'!S375*'OddsRatio_working_3-way'!R375/3-2*'OddsRatio_working_3-way'!R375^3/27-'OddsRatio_working_3-way'!T375</f>
        <v>0.27946559471116944</v>
      </c>
      <c r="W375" s="11">
        <f>'OddsRatio_working_3-way'!V375^2+4*'OddsRatio_working_3-way'!U375^3/27</f>
        <v>-1.8230045090408944E-2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0.15518622983183508</v>
      </c>
      <c r="Y375" s="11">
        <f>IF('OddsRatio_working_3-way'!W375&gt;=0,IF('OddsRatio_working_3-way'!V375+SQRT('OddsRatio_working_3-way'!W375)&gt;0,0,PI()),ACOS('OddsRatio_working_3-way'!V375/(2*'OddsRatio_working_3-way'!X375)))</f>
        <v>0.45006212312301219</v>
      </c>
      <c r="Z375" s="11">
        <f>'OddsRatio_working_3-way'!X375^(1/3)*COS('OddsRatio_working_3-way'!Y375/3)</f>
        <v>0.53134768088566231</v>
      </c>
      <c r="AA375" s="11">
        <f>'OddsRatio_working_3-way'!X375^(1/3)*COS(('OddsRatio_working_3-way'!Y375+2*PI())/3)</f>
        <v>-0.33523005809609108</v>
      </c>
      <c r="AB375" s="11">
        <f>'OddsRatio_working_3-way'!X375^(1/3)*COS(('OddsRatio_working_3-way'!Y375+4*PI())/3)</f>
        <v>-0.19611762278957129</v>
      </c>
      <c r="AC375" s="11">
        <f>'OddsRatio_working_3-way'!X375^(1/3)*SIN('OddsRatio_working_3-way'!Y375/3)</f>
        <v>8.0316601971843773E-2</v>
      </c>
      <c r="AD375" s="11">
        <f>'OddsRatio_working_3-way'!X375^(1/3)*SIN(('OddsRatio_working_3-way'!Y375+2*PI())/3)</f>
        <v>0.42000228890300889</v>
      </c>
      <c r="AE375" s="11">
        <f>'OddsRatio_working_3-way'!X375^(1/3)*SIN(('OddsRatio_working_3-way'!Y375+4*PI())/3)</f>
        <v>-0.50031889087485248</v>
      </c>
      <c r="AF375" s="11">
        <f>-'OddsRatio_working_3-way'!U375/(3*'OddsRatio_working_3-way'!X375^(1/3))*COS(('OddsRatio_working_3-way'!Y375)/3)</f>
        <v>0.53134768088566231</v>
      </c>
      <c r="AG375" s="11">
        <f>-'OddsRatio_working_3-way'!U375/(3*'OddsRatio_working_3-way'!X375^(1/3))*COS(('OddsRatio_working_3-way'!Y375+2*PI())/3)</f>
        <v>-0.33523005809609108</v>
      </c>
      <c r="AH375" s="11">
        <f>-'OddsRatio_working_3-way'!U375/(3*'OddsRatio_working_3-way'!X375^(1/3))*COS(('OddsRatio_working_3-way'!Y375+4*PI())/3)</f>
        <v>-0.19611762278957129</v>
      </c>
      <c r="AI375" s="11">
        <f>'OddsRatio_working_3-way'!U375/(3*'OddsRatio_working_3-way'!X375^(1/3))*SIN(('OddsRatio_working_3-way'!Y375)/3)</f>
        <v>-8.0316601971843773E-2</v>
      </c>
      <c r="AJ375" s="11">
        <f>'OddsRatio_working_3-way'!U375/(3*'OddsRatio_working_3-way'!X375^(1/3))*SIN(('OddsRatio_working_3-way'!Y375+2*PI())/3)</f>
        <v>-0.42000228890300889</v>
      </c>
      <c r="AK375" s="11">
        <f>'OddsRatio_working_3-way'!U375/(3*'OddsRatio_working_3-way'!X375^(1/3))*SIN(('OddsRatio_working_3-way'!Y375+4*PI())/3)</f>
        <v>0.50031889087485248</v>
      </c>
      <c r="AL375" s="11">
        <f>'OddsRatio_working_3-way'!Z375+'OddsRatio_working_3-way'!AF375</f>
        <v>1.0626953617713246</v>
      </c>
      <c r="AM375" s="11">
        <f>'OddsRatio_working_3-way'!AA375+'OddsRatio_working_3-way'!AG375</f>
        <v>-0.67046011619218215</v>
      </c>
      <c r="AN375" s="11">
        <f>'OddsRatio_working_3-way'!AB375+'OddsRatio_working_3-way'!AH375</f>
        <v>-0.39223524557914258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1.0626953617713246</v>
      </c>
      <c r="AS375" s="11">
        <f>IF(('OddsRatio_working_3-way'!X375=0),IF(Q375&gt;0,-Q375^(1/3),(-Q375)^(1/3)),'OddsRatio_working_3-way'!AM375-'OddsRatio_working_3-way'!R375/3)</f>
        <v>-0.67046011619218215</v>
      </c>
      <c r="AT375" s="11">
        <f>IF(('OddsRatio_working_3-way'!X375=0),IF(Q375&gt;0,-Q375^(1/3),(-Q375)^(1/3)),'OddsRatio_working_3-way'!AN375-'OddsRatio_working_3-way'!R375/3)</f>
        <v>-0.39223524557914258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2.56</v>
      </c>
      <c r="B376" s="4">
        <f>IF('True_Odds_Calculator_3-way'!B377="","",'True_Odds_Calculator_3-way'!B377)</f>
        <v>3.02</v>
      </c>
      <c r="C376" s="4">
        <f>IF('True_Odds_Calculator_3-way'!C377="","",'True_Odds_Calculator_3-way'!C377)</f>
        <v>3.15</v>
      </c>
      <c r="D376" s="9">
        <f t="shared" si="78"/>
        <v>0.37678737886022018</v>
      </c>
      <c r="E376" s="9">
        <f t="shared" si="79"/>
        <v>0.31829499937667954</v>
      </c>
      <c r="F376" s="9">
        <f t="shared" si="80"/>
        <v>0.30491762176310028</v>
      </c>
      <c r="G376" s="9">
        <f t="shared" si="81"/>
        <v>1.0602671224547606</v>
      </c>
      <c r="H376" s="9">
        <f t="shared" si="82"/>
        <v>2.6540167110294264</v>
      </c>
      <c r="I376" s="9">
        <f t="shared" si="83"/>
        <v>3.1417395873586158</v>
      </c>
      <c r="J376" s="9">
        <f t="shared" si="84"/>
        <v>3.279574313277736</v>
      </c>
      <c r="K376" s="11">
        <f t="shared" si="85"/>
        <v>0.390625</v>
      </c>
      <c r="L376" s="11">
        <f t="shared" si="86"/>
        <v>0.33112582781456956</v>
      </c>
      <c r="M376" s="11">
        <f t="shared" si="87"/>
        <v>0.31746031746031744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-0.27819989750867224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0.23528658152002524</v>
      </c>
      <c r="Q376" s="11">
        <f>2*'OddsRatio_working_3-way'!K376*'OddsRatio_working_3-way'!L376*'OddsRatio_working_3-way'!M376</f>
        <v>8.2124461263534121E-2</v>
      </c>
      <c r="R376" s="11">
        <f t="shared" si="88"/>
        <v>0</v>
      </c>
      <c r="S376" s="11">
        <f t="shared" si="89"/>
        <v>-0.84574647089038102</v>
      </c>
      <c r="T376" s="11">
        <f t="shared" si="90"/>
        <v>-0.29519946627936511</v>
      </c>
      <c r="U376" s="11">
        <f>'OddsRatio_working_3-way'!S376-'OddsRatio_working_3-way'!R376^2/3</f>
        <v>-0.84574647089038102</v>
      </c>
      <c r="V376" s="11">
        <f>'OddsRatio_working_3-way'!S376*'OddsRatio_working_3-way'!R376/3-2*'OddsRatio_working_3-way'!R376^3/27-'OddsRatio_working_3-way'!T376</f>
        <v>0.29519946627936511</v>
      </c>
      <c r="W376" s="11">
        <f>'OddsRatio_working_3-way'!V376^2+4*'OddsRatio_working_3-way'!U376^3/27</f>
        <v>-2.4797246784659388E-3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0.14968504398410012</v>
      </c>
      <c r="Y376" s="11">
        <f>IF('OddsRatio_working_3-way'!W376&gt;=0,IF('OddsRatio_working_3-way'!V376+SQRT('OddsRatio_working_3-way'!W376)&gt;0,0,PI()),ACOS('OddsRatio_working_3-way'!V376/(2*'OddsRatio_working_3-way'!X376)))</f>
        <v>0.16711547903500112</v>
      </c>
      <c r="Z376" s="11">
        <f>'OddsRatio_working_3-way'!X376^(1/3)*COS('OddsRatio_working_3-way'!Y376/3)</f>
        <v>0.53013356122738042</v>
      </c>
      <c r="AA376" s="11">
        <f>'OddsRatio_working_3-way'!X376^(1/3)*COS(('OddsRatio_working_3-way'!Y376+2*PI())/3)</f>
        <v>-0.29066801433155548</v>
      </c>
      <c r="AB376" s="11">
        <f>'OddsRatio_working_3-way'!X376^(1/3)*COS(('OddsRatio_working_3-way'!Y376+4*PI())/3)</f>
        <v>-0.23946554689582486</v>
      </c>
      <c r="AC376" s="11">
        <f>'OddsRatio_working_3-way'!X376^(1/3)*SIN('OddsRatio_working_3-way'!Y376/3)</f>
        <v>2.9561758357192144E-2</v>
      </c>
      <c r="AD376" s="11">
        <f>'OddsRatio_working_3-way'!X376^(1/3)*SIN(('OddsRatio_working_3-way'!Y376+2*PI())/3)</f>
        <v>0.44432825224302852</v>
      </c>
      <c r="AE376" s="11">
        <f>'OddsRatio_working_3-way'!X376^(1/3)*SIN(('OddsRatio_working_3-way'!Y376+4*PI())/3)</f>
        <v>-0.47389001060022068</v>
      </c>
      <c r="AF376" s="11">
        <f>-'OddsRatio_working_3-way'!U376/(3*'OddsRatio_working_3-way'!X376^(1/3))*COS(('OddsRatio_working_3-way'!Y376)/3)</f>
        <v>0.53013356122738031</v>
      </c>
      <c r="AG376" s="11">
        <f>-'OddsRatio_working_3-way'!U376/(3*'OddsRatio_working_3-way'!X376^(1/3))*COS(('OddsRatio_working_3-way'!Y376+2*PI())/3)</f>
        <v>-0.29066801433155542</v>
      </c>
      <c r="AH376" s="11">
        <f>-'OddsRatio_working_3-way'!U376/(3*'OddsRatio_working_3-way'!X376^(1/3))*COS(('OddsRatio_working_3-way'!Y376+4*PI())/3)</f>
        <v>-0.2394655468958248</v>
      </c>
      <c r="AI376" s="11">
        <f>'OddsRatio_working_3-way'!U376/(3*'OddsRatio_working_3-way'!X376^(1/3))*SIN(('OddsRatio_working_3-way'!Y376)/3)</f>
        <v>-2.9561758357192137E-2</v>
      </c>
      <c r="AJ376" s="11">
        <f>'OddsRatio_working_3-way'!U376/(3*'OddsRatio_working_3-way'!X376^(1/3))*SIN(('OddsRatio_working_3-way'!Y376+2*PI())/3)</f>
        <v>-0.44432825224302847</v>
      </c>
      <c r="AK376" s="11">
        <f>'OddsRatio_working_3-way'!U376/(3*'OddsRatio_working_3-way'!X376^(1/3))*SIN(('OddsRatio_working_3-way'!Y376+4*PI())/3)</f>
        <v>0.47389001060022057</v>
      </c>
      <c r="AL376" s="11">
        <f>'OddsRatio_working_3-way'!Z376+'OddsRatio_working_3-way'!AF376</f>
        <v>1.0602671224547606</v>
      </c>
      <c r="AM376" s="11">
        <f>'OddsRatio_working_3-way'!AA376+'OddsRatio_working_3-way'!AG376</f>
        <v>-0.58133602866311085</v>
      </c>
      <c r="AN376" s="11">
        <f>'OddsRatio_working_3-way'!AB376+'OddsRatio_working_3-way'!AH376</f>
        <v>-0.47893109379164966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1.0602671224547606</v>
      </c>
      <c r="AS376" s="11">
        <f>IF(('OddsRatio_working_3-way'!X376=0),IF(Q376&gt;0,-Q376^(1/3),(-Q376)^(1/3)),'OddsRatio_working_3-way'!AM376-'OddsRatio_working_3-way'!R376/3)</f>
        <v>-0.58133602866311085</v>
      </c>
      <c r="AT376" s="11">
        <f>IF(('OddsRatio_working_3-way'!X376=0),IF(Q376&gt;0,-Q376^(1/3),(-Q376)^(1/3)),'OddsRatio_working_3-way'!AN376-'OddsRatio_working_3-way'!R376/3)</f>
        <v>-0.47893109379164966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4.57</v>
      </c>
      <c r="B377" s="4">
        <f>IF('True_Odds_Calculator_3-way'!B378="","",'True_Odds_Calculator_3-way'!B378)</f>
        <v>3.62</v>
      </c>
      <c r="C377" s="4">
        <f>IF('True_Odds_Calculator_3-way'!C378="","",'True_Odds_Calculator_3-way'!C378)</f>
        <v>1.83</v>
      </c>
      <c r="D377" s="9">
        <f t="shared" si="78"/>
        <v>0.20746538795910163</v>
      </c>
      <c r="E377" s="9">
        <f t="shared" si="79"/>
        <v>0.26291345963946927</v>
      </c>
      <c r="F377" s="9">
        <f t="shared" si="80"/>
        <v>0.52962115240142904</v>
      </c>
      <c r="G377" s="9">
        <f t="shared" si="81"/>
        <v>1.0700507344941892</v>
      </c>
      <c r="H377" s="9">
        <f t="shared" si="82"/>
        <v>4.8200811221442557</v>
      </c>
      <c r="I377" s="9">
        <f t="shared" si="83"/>
        <v>3.8035329243747751</v>
      </c>
      <c r="J377" s="9">
        <f t="shared" si="84"/>
        <v>1.8881421096301776</v>
      </c>
      <c r="K377" s="11">
        <f t="shared" si="85"/>
        <v>0.21881838074398249</v>
      </c>
      <c r="L377" s="11">
        <f t="shared" si="86"/>
        <v>0.27624309392265195</v>
      </c>
      <c r="M377" s="11">
        <f t="shared" si="87"/>
        <v>0.54644808743169393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-0.25643171651633845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0.23187891085088266</v>
      </c>
      <c r="Q377" s="11">
        <f>2*'OddsRatio_working_3-way'!K377*'OddsRatio_working_3-way'!L377*'OddsRatio_working_3-way'!M377</f>
        <v>6.6062367763784227E-2</v>
      </c>
      <c r="R377" s="11">
        <f t="shared" si="88"/>
        <v>0</v>
      </c>
      <c r="S377" s="11">
        <f t="shared" si="89"/>
        <v>-0.90425207147146558</v>
      </c>
      <c r="T377" s="11">
        <f t="shared" si="90"/>
        <v>-0.25762167278389331</v>
      </c>
      <c r="U377" s="11">
        <f>'OddsRatio_working_3-way'!S377-'OddsRatio_working_3-way'!R377^2/3</f>
        <v>-0.90425207147146558</v>
      </c>
      <c r="V377" s="11">
        <f>'OddsRatio_working_3-way'!S377*'OddsRatio_working_3-way'!R377/3-2*'OddsRatio_working_3-way'!R377^3/27-'OddsRatio_working_3-way'!T377</f>
        <v>0.25762167278389331</v>
      </c>
      <c r="W377" s="11">
        <f>'OddsRatio_working_3-way'!V377^2+4*'OddsRatio_working_3-way'!U377^3/27</f>
        <v>-4.316906287579822E-2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0.16548261930167291</v>
      </c>
      <c r="Y377" s="11">
        <f>IF('OddsRatio_working_3-way'!W377&gt;=0,IF('OddsRatio_working_3-way'!V377+SQRT('OddsRatio_working_3-way'!W377)&gt;0,0,PI()),ACOS('OddsRatio_working_3-way'!V377/(2*'OddsRatio_working_3-way'!X377)))</f>
        <v>0.67869129479634394</v>
      </c>
      <c r="Z377" s="11">
        <f>'OddsRatio_working_3-way'!X377^(1/3)*COS('OddsRatio_working_3-way'!Y377/3)</f>
        <v>0.53502536724709471</v>
      </c>
      <c r="AA377" s="11">
        <f>'OddsRatio_working_3-way'!X377^(1/3)*COS(('OddsRatio_working_3-way'!Y377+2*PI())/3)</f>
        <v>-0.3741612193352486</v>
      </c>
      <c r="AB377" s="11">
        <f>'OddsRatio_working_3-way'!X377^(1/3)*COS(('OddsRatio_working_3-way'!Y377+4*PI())/3)</f>
        <v>-0.16086414791184631</v>
      </c>
      <c r="AC377" s="11">
        <f>'OddsRatio_working_3-way'!X377^(1/3)*SIN('OddsRatio_working_3-way'!Y377/3)</f>
        <v>0.12314712160366009</v>
      </c>
      <c r="AD377" s="11">
        <f>'OddsRatio_working_3-way'!X377^(1/3)*SIN(('OddsRatio_working_3-way'!Y377+2*PI())/3)</f>
        <v>0.40177199890325271</v>
      </c>
      <c r="AE377" s="11">
        <f>'OddsRatio_working_3-way'!X377^(1/3)*SIN(('OddsRatio_working_3-way'!Y377+4*PI())/3)</f>
        <v>-0.52491912050691281</v>
      </c>
      <c r="AF377" s="11">
        <f>-'OddsRatio_working_3-way'!U377/(3*'OddsRatio_working_3-way'!X377^(1/3))*COS(('OddsRatio_working_3-way'!Y377)/3)</f>
        <v>0.5350253672470946</v>
      </c>
      <c r="AG377" s="11">
        <f>-'OddsRatio_working_3-way'!U377/(3*'OddsRatio_working_3-way'!X377^(1/3))*COS(('OddsRatio_working_3-way'!Y377+2*PI())/3)</f>
        <v>-0.37416121933524848</v>
      </c>
      <c r="AH377" s="11">
        <f>-'OddsRatio_working_3-way'!U377/(3*'OddsRatio_working_3-way'!X377^(1/3))*COS(('OddsRatio_working_3-way'!Y377+4*PI())/3)</f>
        <v>-0.16086414791184625</v>
      </c>
      <c r="AI377" s="11">
        <f>'OddsRatio_working_3-way'!U377/(3*'OddsRatio_working_3-way'!X377^(1/3))*SIN(('OddsRatio_working_3-way'!Y377)/3)</f>
        <v>-0.12314712160366006</v>
      </c>
      <c r="AJ377" s="11">
        <f>'OddsRatio_working_3-way'!U377/(3*'OddsRatio_working_3-way'!X377^(1/3))*SIN(('OddsRatio_working_3-way'!Y377+2*PI())/3)</f>
        <v>-0.4017719989032526</v>
      </c>
      <c r="AK377" s="11">
        <f>'OddsRatio_working_3-way'!U377/(3*'OddsRatio_working_3-way'!X377^(1/3))*SIN(('OddsRatio_working_3-way'!Y377+4*PI())/3)</f>
        <v>0.5249191205069127</v>
      </c>
      <c r="AL377" s="11">
        <f>'OddsRatio_working_3-way'!Z377+'OddsRatio_working_3-way'!AF377</f>
        <v>1.0700507344941892</v>
      </c>
      <c r="AM377" s="11">
        <f>'OddsRatio_working_3-way'!AA377+'OddsRatio_working_3-way'!AG377</f>
        <v>-0.74832243867049708</v>
      </c>
      <c r="AN377" s="11">
        <f>'OddsRatio_working_3-way'!AB377+'OddsRatio_working_3-way'!AH377</f>
        <v>-0.32172829582369256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1.0700507344941892</v>
      </c>
      <c r="AS377" s="11">
        <f>IF(('OddsRatio_working_3-way'!X377=0),IF(Q377&gt;0,-Q377^(1/3),(-Q377)^(1/3)),'OddsRatio_working_3-way'!AM377-'OddsRatio_working_3-way'!R377/3)</f>
        <v>-0.74832243867049708</v>
      </c>
      <c r="AT377" s="11">
        <f>IF(('OddsRatio_working_3-way'!X377=0),IF(Q377&gt;0,-Q377^(1/3),(-Q377)^(1/3)),'OddsRatio_working_3-way'!AN377-'OddsRatio_working_3-way'!R377/3)</f>
        <v>-0.32172829582369256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2.6</v>
      </c>
      <c r="B378" s="4">
        <f>IF('True_Odds_Calculator_3-way'!B379="","",'True_Odds_Calculator_3-way'!B379)</f>
        <v>3.1</v>
      </c>
      <c r="C378" s="4">
        <f>IF('True_Odds_Calculator_3-way'!C379="","",'True_Odds_Calculator_3-way'!C379)</f>
        <v>3.02</v>
      </c>
      <c r="D378" s="9">
        <f t="shared" si="78"/>
        <v>0.37118300079571415</v>
      </c>
      <c r="E378" s="9">
        <f t="shared" si="79"/>
        <v>0.31022260995841111</v>
      </c>
      <c r="F378" s="9">
        <f t="shared" si="80"/>
        <v>0.31859438924587452</v>
      </c>
      <c r="G378" s="9">
        <f t="shared" si="81"/>
        <v>1.0588055586063265</v>
      </c>
      <c r="H378" s="9">
        <f t="shared" si="82"/>
        <v>2.6940888937701226</v>
      </c>
      <c r="I378" s="9">
        <f t="shared" si="83"/>
        <v>3.2234916730732857</v>
      </c>
      <c r="J378" s="9">
        <f t="shared" si="84"/>
        <v>3.1387872283847793</v>
      </c>
      <c r="K378" s="11">
        <f t="shared" si="85"/>
        <v>0.38461538461538458</v>
      </c>
      <c r="L378" s="11">
        <f t="shared" si="86"/>
        <v>0.32258064516129031</v>
      </c>
      <c r="M378" s="11">
        <f t="shared" si="87"/>
        <v>0.33112582781456956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-0.27883588319392616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0.23499252296517839</v>
      </c>
      <c r="Q378" s="11">
        <f>2*'OddsRatio_working_3-way'!K378*'OddsRatio_working_3-way'!L378*'OddsRatio_working_3-way'!M378</f>
        <v>8.2165217819992448E-2</v>
      </c>
      <c r="R378" s="11">
        <f t="shared" si="88"/>
        <v>0</v>
      </c>
      <c r="S378" s="11">
        <f t="shared" si="89"/>
        <v>-0.84276284771334342</v>
      </c>
      <c r="T378" s="11">
        <f t="shared" si="90"/>
        <v>-0.29467232437529489</v>
      </c>
      <c r="U378" s="11">
        <f>'OddsRatio_working_3-way'!S378-'OddsRatio_working_3-way'!R378^2/3</f>
        <v>-0.84276284771334342</v>
      </c>
      <c r="V378" s="11">
        <f>'OddsRatio_working_3-way'!S378*'OddsRatio_working_3-way'!R378/3-2*'OddsRatio_working_3-way'!R378^3/27-'OddsRatio_working_3-way'!T378</f>
        <v>0.29467232437529489</v>
      </c>
      <c r="W378" s="11">
        <f>'OddsRatio_working_3-way'!V378^2+4*'OddsRatio_working_3-way'!U378^3/27</f>
        <v>-1.8455031901638413E-3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0.14889365495455376</v>
      </c>
      <c r="Y378" s="11">
        <f>IF('OddsRatio_working_3-way'!W378&gt;=0,IF('OddsRatio_working_3-way'!V378+SQRT('OddsRatio_working_3-way'!W378)&gt;0,0,PI()),ACOS('OddsRatio_working_3-way'!V378/(2*'OddsRatio_working_3-way'!X378)))</f>
        <v>0.14476688365397616</v>
      </c>
      <c r="Z378" s="11">
        <f>'OddsRatio_working_3-way'!X378^(1/3)*COS('OddsRatio_working_3-way'!Y378/3)</f>
        <v>0.52940277930316326</v>
      </c>
      <c r="AA378" s="11">
        <f>'OddsRatio_working_3-way'!X378^(1/3)*COS(('OddsRatio_working_3-way'!Y378+2*PI())/3)</f>
        <v>-0.28684263798812593</v>
      </c>
      <c r="AB378" s="11">
        <f>'OddsRatio_working_3-way'!X378^(1/3)*COS(('OddsRatio_working_3-way'!Y378+4*PI())/3)</f>
        <v>-0.24256014131503748</v>
      </c>
      <c r="AC378" s="11">
        <f>'OddsRatio_working_3-way'!X378^(1/3)*SIN('OddsRatio_working_3-way'!Y378/3)</f>
        <v>2.5566511374596319E-2</v>
      </c>
      <c r="AD378" s="11">
        <f>'OddsRatio_working_3-way'!X378^(1/3)*SIN(('OddsRatio_working_3-way'!Y378+2*PI())/3)</f>
        <v>0.44569300002332785</v>
      </c>
      <c r="AE378" s="11">
        <f>'OddsRatio_working_3-way'!X378^(1/3)*SIN(('OddsRatio_working_3-way'!Y378+4*PI())/3)</f>
        <v>-0.47125951139792421</v>
      </c>
      <c r="AF378" s="11">
        <f>-'OddsRatio_working_3-way'!U378/(3*'OddsRatio_working_3-way'!X378^(1/3))*COS(('OddsRatio_working_3-way'!Y378)/3)</f>
        <v>0.52940277930316315</v>
      </c>
      <c r="AG378" s="11">
        <f>-'OddsRatio_working_3-way'!U378/(3*'OddsRatio_working_3-way'!X378^(1/3))*COS(('OddsRatio_working_3-way'!Y378+2*PI())/3)</f>
        <v>-0.28684263798812587</v>
      </c>
      <c r="AH378" s="11">
        <f>-'OddsRatio_working_3-way'!U378/(3*'OddsRatio_working_3-way'!X378^(1/3))*COS(('OddsRatio_working_3-way'!Y378+4*PI())/3)</f>
        <v>-0.24256014131503742</v>
      </c>
      <c r="AI378" s="11">
        <f>'OddsRatio_working_3-way'!U378/(3*'OddsRatio_working_3-way'!X378^(1/3))*SIN(('OddsRatio_working_3-way'!Y378)/3)</f>
        <v>-2.5566511374596316E-2</v>
      </c>
      <c r="AJ378" s="11">
        <f>'OddsRatio_working_3-way'!U378/(3*'OddsRatio_working_3-way'!X378^(1/3))*SIN(('OddsRatio_working_3-way'!Y378+2*PI())/3)</f>
        <v>-0.44569300002332779</v>
      </c>
      <c r="AK378" s="11">
        <f>'OddsRatio_working_3-way'!U378/(3*'OddsRatio_working_3-way'!X378^(1/3))*SIN(('OddsRatio_working_3-way'!Y378+4*PI())/3)</f>
        <v>0.4712595113979241</v>
      </c>
      <c r="AL378" s="11">
        <f>'OddsRatio_working_3-way'!Z378+'OddsRatio_working_3-way'!AF378</f>
        <v>1.0588055586063265</v>
      </c>
      <c r="AM378" s="11">
        <f>'OddsRatio_working_3-way'!AA378+'OddsRatio_working_3-way'!AG378</f>
        <v>-0.57368527597625185</v>
      </c>
      <c r="AN378" s="11">
        <f>'OddsRatio_working_3-way'!AB378+'OddsRatio_working_3-way'!AH378</f>
        <v>-0.48512028263007489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1.0588055586063265</v>
      </c>
      <c r="AS378" s="11">
        <f>IF(('OddsRatio_working_3-way'!X378=0),IF(Q378&gt;0,-Q378^(1/3),(-Q378)^(1/3)),'OddsRatio_working_3-way'!AM378-'OddsRatio_working_3-way'!R378/3)</f>
        <v>-0.57368527597625185</v>
      </c>
      <c r="AT378" s="11">
        <f>IF(('OddsRatio_working_3-way'!X378=0),IF(Q378&gt;0,-Q378^(1/3),(-Q378)^(1/3)),'OddsRatio_working_3-way'!AN378-'OddsRatio_working_3-way'!R378/3)</f>
        <v>-0.48512028263007489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2.09</v>
      </c>
      <c r="B379" s="4">
        <f>IF('True_Odds_Calculator_3-way'!B380="","",'True_Odds_Calculator_3-way'!B380)</f>
        <v>3.51</v>
      </c>
      <c r="C379" s="4">
        <f>IF('True_Odds_Calculator_3-way'!C380="","",'True_Odds_Calculator_3-way'!C380)</f>
        <v>3.6</v>
      </c>
      <c r="D379" s="9">
        <f t="shared" si="78"/>
        <v>0.46264557898869502</v>
      </c>
      <c r="E379" s="9">
        <f t="shared" si="79"/>
        <v>0.27213810229330954</v>
      </c>
      <c r="F379" s="9">
        <f t="shared" si="80"/>
        <v>0.26521631871799572</v>
      </c>
      <c r="G379" s="9">
        <f t="shared" si="81"/>
        <v>1.0655796353386695</v>
      </c>
      <c r="H379" s="9">
        <f t="shared" si="82"/>
        <v>2.1614818025191496</v>
      </c>
      <c r="I379" s="9">
        <f t="shared" si="83"/>
        <v>3.6746048847000607</v>
      </c>
      <c r="J379" s="9">
        <f t="shared" si="84"/>
        <v>3.770507051880541</v>
      </c>
      <c r="K379" s="11">
        <f t="shared" si="85"/>
        <v>0.47846889952153115</v>
      </c>
      <c r="L379" s="11">
        <f t="shared" si="86"/>
        <v>0.28490028490028491</v>
      </c>
      <c r="M379" s="11">
        <f t="shared" si="87"/>
        <v>0.27777777777777779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-0.26935042432118472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0.2347663166376617</v>
      </c>
      <c r="Q379" s="11">
        <f>2*'OddsRatio_working_3-way'!K379*'OddsRatio_working_3-way'!L379*'OddsRatio_working_3-way'!M379</f>
        <v>7.5731069883116675E-2</v>
      </c>
      <c r="R379" s="11">
        <f t="shared" si="88"/>
        <v>0</v>
      </c>
      <c r="S379" s="11">
        <f t="shared" si="89"/>
        <v>-0.87160180730852133</v>
      </c>
      <c r="T379" s="11">
        <f t="shared" si="90"/>
        <v>-0.28116187332532944</v>
      </c>
      <c r="U379" s="11">
        <f>'OddsRatio_working_3-way'!S379-'OddsRatio_working_3-way'!R379^2/3</f>
        <v>-0.87160180730852133</v>
      </c>
      <c r="V379" s="11">
        <f>'OddsRatio_working_3-way'!S379*'OddsRatio_working_3-way'!R379/3-2*'OddsRatio_working_3-way'!R379^3/27-'OddsRatio_working_3-way'!T379</f>
        <v>0.28116187332532944</v>
      </c>
      <c r="W379" s="11">
        <f>'OddsRatio_working_3-way'!V379^2+4*'OddsRatio_working_3-way'!U379^3/27</f>
        <v>-1.9043841679824175E-2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0.15660127768606549</v>
      </c>
      <c r="Y379" s="11">
        <f>IF('OddsRatio_working_3-way'!W379&gt;=0,IF('OddsRatio_working_3-way'!V379+SQRT('OddsRatio_working_3-way'!W379)&gt;0,0,PI()),ACOS('OddsRatio_working_3-way'!V379/(2*'OddsRatio_working_3-way'!X379)))</f>
        <v>0.45627540251364818</v>
      </c>
      <c r="Z379" s="11">
        <f>'OddsRatio_working_3-way'!X379^(1/3)*COS('OddsRatio_working_3-way'!Y379/3)</f>
        <v>0.53278981766933486</v>
      </c>
      <c r="AA379" s="11">
        <f>'OddsRatio_working_3-way'!X379^(1/3)*COS(('OddsRatio_working_3-way'!Y379+2*PI())/3)</f>
        <v>-0.33711767368473555</v>
      </c>
      <c r="AB379" s="11">
        <f>'OddsRatio_working_3-way'!X379^(1/3)*COS(('OddsRatio_working_3-way'!Y379+4*PI())/3)</f>
        <v>-0.19567214398459903</v>
      </c>
      <c r="AC379" s="11">
        <f>'OddsRatio_working_3-way'!X379^(1/3)*SIN('OddsRatio_working_3-way'!Y379/3)</f>
        <v>8.1663614648043018E-2</v>
      </c>
      <c r="AD379" s="11">
        <f>'OddsRatio_working_3-way'!X379^(1/3)*SIN(('OddsRatio_working_3-way'!Y379+2*PI())/3)</f>
        <v>0.42057770965530178</v>
      </c>
      <c r="AE379" s="11">
        <f>'OddsRatio_working_3-way'!X379^(1/3)*SIN(('OddsRatio_working_3-way'!Y379+4*PI())/3)</f>
        <v>-0.50224132430334478</v>
      </c>
      <c r="AF379" s="11">
        <f>-'OddsRatio_working_3-way'!U379/(3*'OddsRatio_working_3-way'!X379^(1/3))*COS(('OddsRatio_working_3-way'!Y379)/3)</f>
        <v>0.53278981766933464</v>
      </c>
      <c r="AG379" s="11">
        <f>-'OddsRatio_working_3-way'!U379/(3*'OddsRatio_working_3-way'!X379^(1/3))*COS(('OddsRatio_working_3-way'!Y379+2*PI())/3)</f>
        <v>-0.33711767368473544</v>
      </c>
      <c r="AH379" s="11">
        <f>-'OddsRatio_working_3-way'!U379/(3*'OddsRatio_working_3-way'!X379^(1/3))*COS(('OddsRatio_working_3-way'!Y379+4*PI())/3)</f>
        <v>-0.19567214398459895</v>
      </c>
      <c r="AI379" s="11">
        <f>'OddsRatio_working_3-way'!U379/(3*'OddsRatio_working_3-way'!X379^(1/3))*SIN(('OddsRatio_working_3-way'!Y379)/3)</f>
        <v>-8.166361464804299E-2</v>
      </c>
      <c r="AJ379" s="11">
        <f>'OddsRatio_working_3-way'!U379/(3*'OddsRatio_working_3-way'!X379^(1/3))*SIN(('OddsRatio_working_3-way'!Y379+2*PI())/3)</f>
        <v>-0.42057770965530161</v>
      </c>
      <c r="AK379" s="11">
        <f>'OddsRatio_working_3-way'!U379/(3*'OddsRatio_working_3-way'!X379^(1/3))*SIN(('OddsRatio_working_3-way'!Y379+4*PI())/3)</f>
        <v>0.50224132430334456</v>
      </c>
      <c r="AL379" s="11">
        <f>'OddsRatio_working_3-way'!Z379+'OddsRatio_working_3-way'!AF379</f>
        <v>1.0655796353386695</v>
      </c>
      <c r="AM379" s="11">
        <f>'OddsRatio_working_3-way'!AA379+'OddsRatio_working_3-way'!AG379</f>
        <v>-0.67423534736947099</v>
      </c>
      <c r="AN379" s="11">
        <f>'OddsRatio_working_3-way'!AB379+'OddsRatio_working_3-way'!AH379</f>
        <v>-0.39134428796919796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1.0655796353386695</v>
      </c>
      <c r="AS379" s="11">
        <f>IF(('OddsRatio_working_3-way'!X379=0),IF(Q379&gt;0,-Q379^(1/3),(-Q379)^(1/3)),'OddsRatio_working_3-way'!AM379-'OddsRatio_working_3-way'!R379/3)</f>
        <v>-0.67423534736947099</v>
      </c>
      <c r="AT379" s="11">
        <f>IF(('OddsRatio_working_3-way'!X379=0),IF(Q379&gt;0,-Q379^(1/3),(-Q379)^(1/3)),'OddsRatio_working_3-way'!AN379-'OddsRatio_working_3-way'!R379/3)</f>
        <v>-0.39134428796919796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2.2799999999999998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3.37</v>
      </c>
      <c r="D380" s="9">
        <f t="shared" si="78"/>
        <v>0.42367090269618379</v>
      </c>
      <c r="E380" s="9">
        <f t="shared" si="79"/>
        <v>0.29213502941841774</v>
      </c>
      <c r="F380" s="9">
        <f t="shared" si="80"/>
        <v>0.2841940678853983</v>
      </c>
      <c r="G380" s="9">
        <f t="shared" si="81"/>
        <v>1.0627520190865876</v>
      </c>
      <c r="H380" s="9">
        <f t="shared" si="82"/>
        <v>2.3603225844308318</v>
      </c>
      <c r="I380" s="9">
        <f t="shared" si="83"/>
        <v>3.4230746035174198</v>
      </c>
      <c r="J380" s="9">
        <f t="shared" si="84"/>
        <v>3.5187222852352131</v>
      </c>
      <c r="K380" s="11">
        <f t="shared" si="85"/>
        <v>0.43859649122807021</v>
      </c>
      <c r="L380" s="11">
        <f t="shared" si="86"/>
        <v>0.3048780487804878</v>
      </c>
      <c r="M380" s="11">
        <f t="shared" si="87"/>
        <v>0.29673590504451036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-0.27444452486067872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0.23529684383209595</v>
      </c>
      <c r="Q380" s="11">
        <f>2*'OddsRatio_working_3-way'!K380*'OddsRatio_working_3-way'!L380*'OddsRatio_working_3-way'!M380</f>
        <v>7.9358126081651256E-2</v>
      </c>
      <c r="R380" s="11">
        <f t="shared" si="88"/>
        <v>0</v>
      </c>
      <c r="S380" s="11">
        <f t="shared" si="89"/>
        <v>-0.857356669627656</v>
      </c>
      <c r="T380" s="11">
        <f t="shared" si="90"/>
        <v>-0.28915907913243039</v>
      </c>
      <c r="U380" s="11">
        <f>'OddsRatio_working_3-way'!S380-'OddsRatio_working_3-way'!R380^2/3</f>
        <v>-0.857356669627656</v>
      </c>
      <c r="V380" s="11">
        <f>'OddsRatio_working_3-way'!S380*'OddsRatio_working_3-way'!R380/3-2*'OddsRatio_working_3-way'!R380^3/27-'OddsRatio_working_3-way'!T380</f>
        <v>0.28915907913243039</v>
      </c>
      <c r="W380" s="11">
        <f>'OddsRatio_working_3-way'!V380^2+4*'OddsRatio_working_3-way'!U380^3/27</f>
        <v>-9.7513213352340561E-3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0.15277785701791768</v>
      </c>
      <c r="Y380" s="11">
        <f>IF('OddsRatio_working_3-way'!W380&gt;=0,IF('OddsRatio_working_3-way'!V380+SQRT('OddsRatio_working_3-way'!W380)&gt;0,0,PI()),ACOS('OddsRatio_working_3-way'!V380/(2*'OddsRatio_working_3-way'!X380)))</f>
        <v>0.32908541224991783</v>
      </c>
      <c r="Z380" s="11">
        <f>'OddsRatio_working_3-way'!X380^(1/3)*COS('OddsRatio_working_3-way'!Y380/3)</f>
        <v>0.53137600954329378</v>
      </c>
      <c r="AA380" s="11">
        <f>'OddsRatio_working_3-way'!X380^(1/3)*COS(('OddsRatio_working_3-way'!Y380+2*PI())/3)</f>
        <v>-0.31637153038202676</v>
      </c>
      <c r="AB380" s="11">
        <f>'OddsRatio_working_3-way'!X380^(1/3)*COS(('OddsRatio_working_3-way'!Y380+4*PI())/3)</f>
        <v>-0.21500447916126714</v>
      </c>
      <c r="AC380" s="11">
        <f>'OddsRatio_working_3-way'!X380^(1/3)*SIN('OddsRatio_working_3-way'!Y380/3)</f>
        <v>5.8524294309264334E-2</v>
      </c>
      <c r="AD380" s="11">
        <f>'OddsRatio_working_3-way'!X380^(1/3)*SIN(('OddsRatio_working_3-way'!Y380+2*PI())/3)</f>
        <v>0.43092297607146263</v>
      </c>
      <c r="AE380" s="11">
        <f>'OddsRatio_working_3-way'!X380^(1/3)*SIN(('OddsRatio_working_3-way'!Y380+4*PI())/3)</f>
        <v>-0.48944727038072677</v>
      </c>
      <c r="AF380" s="11">
        <f>-'OddsRatio_working_3-way'!U380/(3*'OddsRatio_working_3-way'!X380^(1/3))*COS(('OddsRatio_working_3-way'!Y380)/3)</f>
        <v>0.53137600954329378</v>
      </c>
      <c r="AG380" s="11">
        <f>-'OddsRatio_working_3-way'!U380/(3*'OddsRatio_working_3-way'!X380^(1/3))*COS(('OddsRatio_working_3-way'!Y380+2*PI())/3)</f>
        <v>-0.31637153038202676</v>
      </c>
      <c r="AH380" s="11">
        <f>-'OddsRatio_working_3-way'!U380/(3*'OddsRatio_working_3-way'!X380^(1/3))*COS(('OddsRatio_working_3-way'!Y380+4*PI())/3)</f>
        <v>-0.21500447916126714</v>
      </c>
      <c r="AI380" s="11">
        <f>'OddsRatio_working_3-way'!U380/(3*'OddsRatio_working_3-way'!X380^(1/3))*SIN(('OddsRatio_working_3-way'!Y380)/3)</f>
        <v>-5.8524294309264334E-2</v>
      </c>
      <c r="AJ380" s="11">
        <f>'OddsRatio_working_3-way'!U380/(3*'OddsRatio_working_3-way'!X380^(1/3))*SIN(('OddsRatio_working_3-way'!Y380+2*PI())/3)</f>
        <v>-0.43092297607146263</v>
      </c>
      <c r="AK380" s="11">
        <f>'OddsRatio_working_3-way'!U380/(3*'OddsRatio_working_3-way'!X380^(1/3))*SIN(('OddsRatio_working_3-way'!Y380+4*PI())/3)</f>
        <v>0.48944727038072677</v>
      </c>
      <c r="AL380" s="11">
        <f>'OddsRatio_working_3-way'!Z380+'OddsRatio_working_3-way'!AF380</f>
        <v>1.0627520190865876</v>
      </c>
      <c r="AM380" s="11">
        <f>'OddsRatio_working_3-way'!AA380+'OddsRatio_working_3-way'!AG380</f>
        <v>-0.63274306076405351</v>
      </c>
      <c r="AN380" s="11">
        <f>'OddsRatio_working_3-way'!AB380+'OddsRatio_working_3-way'!AH380</f>
        <v>-0.43000895832253427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1.0627520190865876</v>
      </c>
      <c r="AS380" s="11">
        <f>IF(('OddsRatio_working_3-way'!X380=0),IF(Q380&gt;0,-Q380^(1/3),(-Q380)^(1/3)),'OddsRatio_working_3-way'!AM380-'OddsRatio_working_3-way'!R380/3)</f>
        <v>-0.63274306076405351</v>
      </c>
      <c r="AT380" s="11">
        <f>IF(('OddsRatio_working_3-way'!X380=0),IF(Q380&gt;0,-Q380^(1/3),(-Q380)^(1/3)),'OddsRatio_working_3-way'!AN380-'OddsRatio_working_3-way'!R380/3)</f>
        <v>-0.43000895832253427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2.68</v>
      </c>
      <c r="B381" s="4">
        <f>IF('True_Odds_Calculator_3-way'!B382="","",'True_Odds_Calculator_3-way'!B382)</f>
        <v>3.27</v>
      </c>
      <c r="C381" s="4">
        <f>IF('True_Odds_Calculator_3-way'!C382="","",'True_Odds_Calculator_3-way'!C382)</f>
        <v>2.78</v>
      </c>
      <c r="D381" s="9">
        <f t="shared" si="78"/>
        <v>0.35974906281122188</v>
      </c>
      <c r="E381" s="9">
        <f t="shared" si="79"/>
        <v>0.29370866110598143</v>
      </c>
      <c r="F381" s="9">
        <f t="shared" si="80"/>
        <v>0.34654227608279675</v>
      </c>
      <c r="G381" s="9">
        <f t="shared" si="81"/>
        <v>1.0593543881631642</v>
      </c>
      <c r="H381" s="9">
        <f t="shared" si="82"/>
        <v>2.7797153721141159</v>
      </c>
      <c r="I381" s="9">
        <f t="shared" si="83"/>
        <v>3.4047344611303831</v>
      </c>
      <c r="J381" s="9">
        <f t="shared" si="84"/>
        <v>2.8856508109304317</v>
      </c>
      <c r="K381" s="11">
        <f t="shared" si="85"/>
        <v>0.37313432835820892</v>
      </c>
      <c r="L381" s="11">
        <f t="shared" si="86"/>
        <v>0.3058103975535168</v>
      </c>
      <c r="M381" s="11">
        <f t="shared" si="87"/>
        <v>0.35971223021582738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-0.27862995103027532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0.23519456377934758</v>
      </c>
      <c r="Q381" s="11">
        <f>2*'OddsRatio_working_3-way'!K381*'OddsRatio_working_3-way'!L381*'OddsRatio_working_3-way'!M381</f>
        <v>8.2092343378480828E-2</v>
      </c>
      <c r="R381" s="11">
        <f t="shared" si="88"/>
        <v>0</v>
      </c>
      <c r="S381" s="11">
        <f t="shared" si="89"/>
        <v>-0.8441108463382383</v>
      </c>
      <c r="T381" s="11">
        <f t="shared" si="90"/>
        <v>-0.2946285676573257</v>
      </c>
      <c r="U381" s="11">
        <f>'OddsRatio_working_3-way'!S381-'OddsRatio_working_3-way'!R381^2/3</f>
        <v>-0.8441108463382383</v>
      </c>
      <c r="V381" s="11">
        <f>'OddsRatio_working_3-way'!S381*'OddsRatio_working_3-way'!R381/3-2*'OddsRatio_working_3-way'!R381^3/27-'OddsRatio_working_3-way'!T381</f>
        <v>0.2946285676573257</v>
      </c>
      <c r="W381" s="11">
        <f>'OddsRatio_working_3-way'!V381^2+4*'OddsRatio_working_3-way'!U381^3/27</f>
        <v>-2.2974878051416486E-3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0.14925103072085383</v>
      </c>
      <c r="Y381" s="11">
        <f>IF('OddsRatio_working_3-way'!W381&gt;=0,IF('OddsRatio_working_3-way'!V381+SQRT('OddsRatio_working_3-way'!W381)&gt;0,0,PI()),ACOS('OddsRatio_working_3-way'!V381/(2*'OddsRatio_working_3-way'!X381)))</f>
        <v>0.16127368761475402</v>
      </c>
      <c r="Z381" s="11">
        <f>'OddsRatio_working_3-way'!X381^(1/3)*COS('OddsRatio_working_3-way'!Y381/3)</f>
        <v>0.52967719408158209</v>
      </c>
      <c r="AA381" s="11">
        <f>'OddsRatio_working_3-way'!X381^(1/3)*COS(('OddsRatio_working_3-way'!Y381+2*PI())/3)</f>
        <v>-0.28952187350393688</v>
      </c>
      <c r="AB381" s="11">
        <f>'OddsRatio_working_3-way'!X381^(1/3)*COS(('OddsRatio_working_3-way'!Y381+4*PI())/3)</f>
        <v>-0.24015532057764527</v>
      </c>
      <c r="AC381" s="11">
        <f>'OddsRatio_working_3-way'!X381^(1/3)*SIN('OddsRatio_working_3-way'!Y381/3)</f>
        <v>2.8501792620958404E-2</v>
      </c>
      <c r="AD381" s="11">
        <f>'OddsRatio_working_3-way'!X381^(1/3)*SIN(('OddsRatio_working_3-way'!Y381+2*PI())/3)</f>
        <v>0.44446300956943141</v>
      </c>
      <c r="AE381" s="11">
        <f>'OddsRatio_working_3-way'!X381^(1/3)*SIN(('OddsRatio_working_3-way'!Y381+4*PI())/3)</f>
        <v>-0.47296480219038978</v>
      </c>
      <c r="AF381" s="11">
        <f>-'OddsRatio_working_3-way'!U381/(3*'OddsRatio_working_3-way'!X381^(1/3))*COS(('OddsRatio_working_3-way'!Y381)/3)</f>
        <v>0.52967719408158209</v>
      </c>
      <c r="AG381" s="11">
        <f>-'OddsRatio_working_3-way'!U381/(3*'OddsRatio_working_3-way'!X381^(1/3))*COS(('OddsRatio_working_3-way'!Y381+2*PI())/3)</f>
        <v>-0.28952187350393688</v>
      </c>
      <c r="AH381" s="11">
        <f>-'OddsRatio_working_3-way'!U381/(3*'OddsRatio_working_3-way'!X381^(1/3))*COS(('OddsRatio_working_3-way'!Y381+4*PI())/3)</f>
        <v>-0.24015532057764527</v>
      </c>
      <c r="AI381" s="11">
        <f>'OddsRatio_working_3-way'!U381/(3*'OddsRatio_working_3-way'!X381^(1/3))*SIN(('OddsRatio_working_3-way'!Y381)/3)</f>
        <v>-2.8501792620958404E-2</v>
      </c>
      <c r="AJ381" s="11">
        <f>'OddsRatio_working_3-way'!U381/(3*'OddsRatio_working_3-way'!X381^(1/3))*SIN(('OddsRatio_working_3-way'!Y381+2*PI())/3)</f>
        <v>-0.44446300956943141</v>
      </c>
      <c r="AK381" s="11">
        <f>'OddsRatio_working_3-way'!U381/(3*'OddsRatio_working_3-way'!X381^(1/3))*SIN(('OddsRatio_working_3-way'!Y381+4*PI())/3)</f>
        <v>0.47296480219038978</v>
      </c>
      <c r="AL381" s="11">
        <f>'OddsRatio_working_3-way'!Z381+'OddsRatio_working_3-way'!AF381</f>
        <v>1.0593543881631642</v>
      </c>
      <c r="AM381" s="11">
        <f>'OddsRatio_working_3-way'!AA381+'OddsRatio_working_3-way'!AG381</f>
        <v>-0.57904374700787375</v>
      </c>
      <c r="AN381" s="11">
        <f>'OddsRatio_working_3-way'!AB381+'OddsRatio_working_3-way'!AH381</f>
        <v>-0.48031064115529054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1.0593543881631642</v>
      </c>
      <c r="AS381" s="11">
        <f>IF(('OddsRatio_working_3-way'!X381=0),IF(Q381&gt;0,-Q381^(1/3),(-Q381)^(1/3)),'OddsRatio_working_3-way'!AM381-'OddsRatio_working_3-way'!R381/3)</f>
        <v>-0.57904374700787375</v>
      </c>
      <c r="AT381" s="11">
        <f>IF(('OddsRatio_working_3-way'!X381=0),IF(Q381&gt;0,-Q381^(1/3),(-Q381)^(1/3)),'OddsRatio_working_3-way'!AN381-'OddsRatio_working_3-way'!R381/3)</f>
        <v>-0.48031064115529054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4.59</v>
      </c>
      <c r="B382" s="4">
        <f>IF('True_Odds_Calculator_3-way'!B383="","",'True_Odds_Calculator_3-way'!B383)</f>
        <v>3.6</v>
      </c>
      <c r="C382" s="4">
        <f>IF('True_Odds_Calculator_3-way'!C383="","",'True_Odds_Calculator_3-way'!C383)</f>
        <v>1.83</v>
      </c>
      <c r="D382" s="9">
        <f t="shared" si="78"/>
        <v>0.20639440634718606</v>
      </c>
      <c r="E382" s="9">
        <f t="shared" si="79"/>
        <v>0.26421847523026881</v>
      </c>
      <c r="F382" s="9">
        <f t="shared" si="80"/>
        <v>0.52938711842254493</v>
      </c>
      <c r="G382" s="9">
        <f t="shared" si="81"/>
        <v>1.0710564198645585</v>
      </c>
      <c r="H382" s="9">
        <f t="shared" si="82"/>
        <v>4.8450925473137652</v>
      </c>
      <c r="I382" s="9">
        <f t="shared" si="83"/>
        <v>3.7847466916478525</v>
      </c>
      <c r="J382" s="9">
        <f t="shared" si="84"/>
        <v>1.8889768284875841</v>
      </c>
      <c r="K382" s="11">
        <f t="shared" si="85"/>
        <v>0.2178649237472767</v>
      </c>
      <c r="L382" s="11">
        <f t="shared" si="86"/>
        <v>0.27777777777777779</v>
      </c>
      <c r="M382" s="11">
        <f t="shared" si="87"/>
        <v>0.54644808743169393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-0.25620028757640823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0.23215114825529481</v>
      </c>
      <c r="Q382" s="11">
        <f>2*'OddsRatio_working_3-way'!K382*'OddsRatio_working_3-way'!L382*'OddsRatio_working_3-way'!M382</f>
        <v>6.6139928277861776E-2</v>
      </c>
      <c r="R382" s="11">
        <f t="shared" si="88"/>
        <v>0</v>
      </c>
      <c r="S382" s="11">
        <f t="shared" si="89"/>
        <v>-0.90613148974728963</v>
      </c>
      <c r="T382" s="11">
        <f t="shared" si="90"/>
        <v>-0.25815711958612242</v>
      </c>
      <c r="U382" s="11">
        <f>'OddsRatio_working_3-way'!S382-'OddsRatio_working_3-way'!R382^2/3</f>
        <v>-0.90613148974728963</v>
      </c>
      <c r="V382" s="11">
        <f>'OddsRatio_working_3-way'!S382*'OddsRatio_working_3-way'!R382/3-2*'OddsRatio_working_3-way'!R382^3/27-'OddsRatio_working_3-way'!T382</f>
        <v>0.25815711958612242</v>
      </c>
      <c r="W382" s="11">
        <f>'OddsRatio_working_3-way'!V382^2+4*'OddsRatio_working_3-way'!U382^3/27</f>
        <v>-4.3577310132907443E-2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0.16599880159651073</v>
      </c>
      <c r="Y382" s="11">
        <f>IF('OddsRatio_working_3-way'!W382&gt;=0,IF('OddsRatio_working_3-way'!V382+SQRT('OddsRatio_working_3-way'!W382)&gt;0,0,PI()),ACOS('OddsRatio_working_3-way'!V382/(2*'OddsRatio_working_3-way'!X382)))</f>
        <v>0.67997681177674318</v>
      </c>
      <c r="Z382" s="11">
        <f>'OddsRatio_working_3-way'!X382^(1/3)*COS('OddsRatio_working_3-way'!Y382/3)</f>
        <v>0.53552820993227923</v>
      </c>
      <c r="AA382" s="11">
        <f>'OddsRatio_working_3-way'!X382^(1/3)*COS(('OddsRatio_working_3-way'!Y382+2*PI())/3)</f>
        <v>-0.37472215614448223</v>
      </c>
      <c r="AB382" s="11">
        <f>'OddsRatio_working_3-way'!X382^(1/3)*COS(('OddsRatio_working_3-way'!Y382+4*PI())/3)</f>
        <v>-0.16080605378779708</v>
      </c>
      <c r="AC382" s="11">
        <f>'OddsRatio_working_3-way'!X382^(1/3)*SIN('OddsRatio_working_3-way'!Y382/3)</f>
        <v>0.12350451927962786</v>
      </c>
      <c r="AD382" s="11">
        <f>'OddsRatio_working_3-way'!X382^(1/3)*SIN(('OddsRatio_working_3-way'!Y382+2*PI())/3)</f>
        <v>0.40202877460474584</v>
      </c>
      <c r="AE382" s="11">
        <f>'OddsRatio_working_3-way'!X382^(1/3)*SIN(('OddsRatio_working_3-way'!Y382+4*PI())/3)</f>
        <v>-0.52553329388437353</v>
      </c>
      <c r="AF382" s="11">
        <f>-'OddsRatio_working_3-way'!U382/(3*'OddsRatio_working_3-way'!X382^(1/3))*COS(('OddsRatio_working_3-way'!Y382)/3)</f>
        <v>0.53552820993227923</v>
      </c>
      <c r="AG382" s="11">
        <f>-'OddsRatio_working_3-way'!U382/(3*'OddsRatio_working_3-way'!X382^(1/3))*COS(('OddsRatio_working_3-way'!Y382+2*PI())/3)</f>
        <v>-0.37472215614448223</v>
      </c>
      <c r="AH382" s="11">
        <f>-'OddsRatio_working_3-way'!U382/(3*'OddsRatio_working_3-way'!X382^(1/3))*COS(('OddsRatio_working_3-way'!Y382+4*PI())/3)</f>
        <v>-0.16080605378779708</v>
      </c>
      <c r="AI382" s="11">
        <f>'OddsRatio_working_3-way'!U382/(3*'OddsRatio_working_3-way'!X382^(1/3))*SIN(('OddsRatio_working_3-way'!Y382)/3)</f>
        <v>-0.12350451927962786</v>
      </c>
      <c r="AJ382" s="11">
        <f>'OddsRatio_working_3-way'!U382/(3*'OddsRatio_working_3-way'!X382^(1/3))*SIN(('OddsRatio_working_3-way'!Y382+2*PI())/3)</f>
        <v>-0.40202877460474584</v>
      </c>
      <c r="AK382" s="11">
        <f>'OddsRatio_working_3-way'!U382/(3*'OddsRatio_working_3-way'!X382^(1/3))*SIN(('OddsRatio_working_3-way'!Y382+4*PI())/3)</f>
        <v>0.52553329388437353</v>
      </c>
      <c r="AL382" s="11">
        <f>'OddsRatio_working_3-way'!Z382+'OddsRatio_working_3-way'!AF382</f>
        <v>1.0710564198645585</v>
      </c>
      <c r="AM382" s="11">
        <f>'OddsRatio_working_3-way'!AA382+'OddsRatio_working_3-way'!AG382</f>
        <v>-0.74944431228896446</v>
      </c>
      <c r="AN382" s="11">
        <f>'OddsRatio_working_3-way'!AB382+'OddsRatio_working_3-way'!AH382</f>
        <v>-0.32161210757559416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1.0710564198645585</v>
      </c>
      <c r="AS382" s="11">
        <f>IF(('OddsRatio_working_3-way'!X382=0),IF(Q382&gt;0,-Q382^(1/3),(-Q382)^(1/3)),'OddsRatio_working_3-way'!AM382-'OddsRatio_working_3-way'!R382/3)</f>
        <v>-0.74944431228896446</v>
      </c>
      <c r="AT382" s="11">
        <f>IF(('OddsRatio_working_3-way'!X382=0),IF(Q382&gt;0,-Q382^(1/3),(-Q382)^(1/3)),'OddsRatio_working_3-way'!AN382-'OddsRatio_working_3-way'!R382/3)</f>
        <v>-0.32161210757559416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2.61</v>
      </c>
      <c r="B383" s="4">
        <f>IF('True_Odds_Calculator_3-way'!B384="","",'True_Odds_Calculator_3-way'!B384)</f>
        <v>3.07</v>
      </c>
      <c r="C383" s="4">
        <f>IF('True_Odds_Calculator_3-way'!C384="","",'True_Odds_Calculator_3-way'!C384)</f>
        <v>3.04</v>
      </c>
      <c r="D383" s="9">
        <f t="shared" si="78"/>
        <v>0.36990552790070202</v>
      </c>
      <c r="E383" s="9">
        <f t="shared" si="79"/>
        <v>0.31347209038402118</v>
      </c>
      <c r="F383" s="9">
        <f t="shared" si="80"/>
        <v>0.31662238171527662</v>
      </c>
      <c r="G383" s="9">
        <f t="shared" si="81"/>
        <v>1.0580080497031399</v>
      </c>
      <c r="H383" s="9">
        <f t="shared" si="82"/>
        <v>2.7033929600220556</v>
      </c>
      <c r="I383" s="9">
        <f t="shared" si="83"/>
        <v>3.1900766628854997</v>
      </c>
      <c r="J383" s="9">
        <f t="shared" si="84"/>
        <v>3.158336421394405</v>
      </c>
      <c r="K383" s="11">
        <f t="shared" si="85"/>
        <v>0.38314176245210729</v>
      </c>
      <c r="L383" s="11">
        <f t="shared" si="86"/>
        <v>0.32573289902280134</v>
      </c>
      <c r="M383" s="11">
        <f t="shared" si="87"/>
        <v>0.32894736842105265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-0.27910905253699225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0.23482458439332826</v>
      </c>
      <c r="Q383" s="11">
        <f>2*'OddsRatio_working_3-way'!K383*'OddsRatio_working_3-way'!L383*'OddsRatio_working_3-way'!M383</f>
        <v>8.2106498039625275E-2</v>
      </c>
      <c r="R383" s="11">
        <f t="shared" si="88"/>
        <v>0</v>
      </c>
      <c r="S383" s="11">
        <f t="shared" si="89"/>
        <v>-0.84133632448988849</v>
      </c>
      <c r="T383" s="11">
        <f t="shared" si="90"/>
        <v>-0.29417354003142959</v>
      </c>
      <c r="U383" s="11">
        <f>'OddsRatio_working_3-way'!S383-'OddsRatio_working_3-way'!R383^2/3</f>
        <v>-0.84133632448988849</v>
      </c>
      <c r="V383" s="11">
        <f>'OddsRatio_working_3-way'!S383*'OddsRatio_working_3-way'!R383/3-2*'OddsRatio_working_3-way'!R383^3/27-'OddsRatio_working_3-way'!T383</f>
        <v>0.29417354003142959</v>
      </c>
      <c r="W383" s="11">
        <f>'OddsRatio_working_3-way'!V383^2+4*'OddsRatio_working_3-way'!U383^3/27</f>
        <v>-1.689666743847032E-3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0.14851577222509915</v>
      </c>
      <c r="Y383" s="11">
        <f>IF('OddsRatio_working_3-way'!W383&gt;=0,IF('OddsRatio_working_3-way'!V383+SQRT('OddsRatio_working_3-way'!W383)&gt;0,0,PI()),ACOS('OddsRatio_working_3-way'!V383/(2*'OddsRatio_working_3-way'!X383)))</f>
        <v>0.13883341380809466</v>
      </c>
      <c r="Z383" s="11">
        <f>'OddsRatio_working_3-way'!X383^(1/3)*COS('OddsRatio_working_3-way'!Y383/3)</f>
        <v>0.52900402485156994</v>
      </c>
      <c r="AA383" s="11">
        <f>'OddsRatio_working_3-way'!X383^(1/3)*COS(('OddsRatio_working_3-way'!Y383+2*PI())/3)</f>
        <v>-0.28571845394178491</v>
      </c>
      <c r="AB383" s="11">
        <f>'OddsRatio_working_3-way'!X383^(1/3)*COS(('OddsRatio_working_3-way'!Y383+4*PI())/3)</f>
        <v>-0.24328557090978473</v>
      </c>
      <c r="AC383" s="11">
        <f>'OddsRatio_working_3-way'!X383^(1/3)*SIN('OddsRatio_working_3-way'!Y383/3)</f>
        <v>2.4498636441017175E-2</v>
      </c>
      <c r="AD383" s="11">
        <f>'OddsRatio_working_3-way'!X383^(1/3)*SIN(('OddsRatio_working_3-way'!Y383+2*PI())/3)</f>
        <v>0.44588160600516552</v>
      </c>
      <c r="AE383" s="11">
        <f>'OddsRatio_working_3-way'!X383^(1/3)*SIN(('OddsRatio_working_3-way'!Y383+4*PI())/3)</f>
        <v>-0.47038024244618271</v>
      </c>
      <c r="AF383" s="11">
        <f>-'OddsRatio_working_3-way'!U383/(3*'OddsRatio_working_3-way'!X383^(1/3))*COS(('OddsRatio_working_3-way'!Y383)/3)</f>
        <v>0.52900402485156983</v>
      </c>
      <c r="AG383" s="11">
        <f>-'OddsRatio_working_3-way'!U383/(3*'OddsRatio_working_3-way'!X383^(1/3))*COS(('OddsRatio_working_3-way'!Y383+2*PI())/3)</f>
        <v>-0.28571845394178486</v>
      </c>
      <c r="AH383" s="11">
        <f>-'OddsRatio_working_3-way'!U383/(3*'OddsRatio_working_3-way'!X383^(1/3))*COS(('OddsRatio_working_3-way'!Y383+4*PI())/3)</f>
        <v>-0.24328557090978467</v>
      </c>
      <c r="AI383" s="11">
        <f>'OddsRatio_working_3-way'!U383/(3*'OddsRatio_working_3-way'!X383^(1/3))*SIN(('OddsRatio_working_3-way'!Y383)/3)</f>
        <v>-2.4498636441017171E-2</v>
      </c>
      <c r="AJ383" s="11">
        <f>'OddsRatio_working_3-way'!U383/(3*'OddsRatio_working_3-way'!X383^(1/3))*SIN(('OddsRatio_working_3-way'!Y383+2*PI())/3)</f>
        <v>-0.44588160600516541</v>
      </c>
      <c r="AK383" s="11">
        <f>'OddsRatio_working_3-way'!U383/(3*'OddsRatio_working_3-way'!X383^(1/3))*SIN(('OddsRatio_working_3-way'!Y383+4*PI())/3)</f>
        <v>0.47038024244618259</v>
      </c>
      <c r="AL383" s="11">
        <f>'OddsRatio_working_3-way'!Z383+'OddsRatio_working_3-way'!AF383</f>
        <v>1.0580080497031399</v>
      </c>
      <c r="AM383" s="11">
        <f>'OddsRatio_working_3-way'!AA383+'OddsRatio_working_3-way'!AG383</f>
        <v>-0.57143690788356971</v>
      </c>
      <c r="AN383" s="11">
        <f>'OddsRatio_working_3-way'!AB383+'OddsRatio_working_3-way'!AH383</f>
        <v>-0.4865711418195694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1.0580080497031399</v>
      </c>
      <c r="AS383" s="11">
        <f>IF(('OddsRatio_working_3-way'!X383=0),IF(Q383&gt;0,-Q383^(1/3),(-Q383)^(1/3)),'OddsRatio_working_3-way'!AM383-'OddsRatio_working_3-way'!R383/3)</f>
        <v>-0.57143690788356971</v>
      </c>
      <c r="AT383" s="11">
        <f>IF(('OddsRatio_working_3-way'!X383=0),IF(Q383&gt;0,-Q383^(1/3),(-Q383)^(1/3)),'OddsRatio_working_3-way'!AN383-'OddsRatio_working_3-way'!R383/3)</f>
        <v>-0.4865711418195694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2.3199999999999998</v>
      </c>
      <c r="B384" s="4">
        <f>IF('True_Odds_Calculator_3-way'!B385="","",'True_Odds_Calculator_3-way'!B385)</f>
        <v>3.37</v>
      </c>
      <c r="C384" s="4">
        <f>IF('True_Odds_Calculator_3-way'!C385="","",'True_Odds_Calculator_3-way'!C385)</f>
        <v>3.21</v>
      </c>
      <c r="D384" s="9">
        <f t="shared" si="78"/>
        <v>0.41654793327075446</v>
      </c>
      <c r="E384" s="9">
        <f t="shared" si="79"/>
        <v>0.28450597802764338</v>
      </c>
      <c r="F384" s="9">
        <f t="shared" si="80"/>
        <v>0.29894608870160216</v>
      </c>
      <c r="G384" s="9">
        <f t="shared" si="81"/>
        <v>1.0611243176526468</v>
      </c>
      <c r="H384" s="9">
        <f t="shared" si="82"/>
        <v>2.4006840993014942</v>
      </c>
      <c r="I384" s="9">
        <f t="shared" si="83"/>
        <v>3.5148646328367739</v>
      </c>
      <c r="J384" s="9">
        <f t="shared" si="84"/>
        <v>3.3450847420123502</v>
      </c>
      <c r="K384" s="11">
        <f t="shared" si="85"/>
        <v>0.43103448275862072</v>
      </c>
      <c r="L384" s="11">
        <f t="shared" si="86"/>
        <v>0.29673590504451036</v>
      </c>
      <c r="M384" s="11">
        <f t="shared" si="87"/>
        <v>0.3115264797507788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-0.27548098853316072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0.23508725960933119</v>
      </c>
      <c r="Q384" s="11">
        <f>2*'OddsRatio_working_3-way'!K384*'OddsRatio_working_3-way'!L384*'OddsRatio_working_3-way'!M384</f>
        <v>7.9690596477739378E-2</v>
      </c>
      <c r="R384" s="11">
        <f t="shared" si="88"/>
        <v>0</v>
      </c>
      <c r="S384" s="11">
        <f t="shared" si="89"/>
        <v>-0.85337017578268504</v>
      </c>
      <c r="T384" s="11">
        <f t="shared" si="90"/>
        <v>-0.2892780256890457</v>
      </c>
      <c r="U384" s="11">
        <f>'OddsRatio_working_3-way'!S384-'OddsRatio_working_3-way'!R384^2/3</f>
        <v>-0.85337017578268504</v>
      </c>
      <c r="V384" s="11">
        <f>'OddsRatio_working_3-way'!S384*'OddsRatio_working_3-way'!R384/3-2*'OddsRatio_working_3-way'!R384^3/27-'OddsRatio_working_3-way'!T384</f>
        <v>0.2892780256890457</v>
      </c>
      <c r="W384" s="11">
        <f>'OddsRatio_working_3-way'!V384^2+4*'OddsRatio_working_3-way'!U384^3/27</f>
        <v>-8.3862027281097345E-3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0.15171352846290762</v>
      </c>
      <c r="Y384" s="11">
        <f>IF('OddsRatio_working_3-way'!W384&gt;=0,IF('OddsRatio_working_3-way'!V384+SQRT('OddsRatio_working_3-way'!W384)&gt;0,0,PI()),ACOS('OddsRatio_working_3-way'!V384/(2*'OddsRatio_working_3-way'!X384)))</f>
        <v>0.30658678907329695</v>
      </c>
      <c r="Z384" s="11">
        <f>'OddsRatio_working_3-way'!X384^(1/3)*COS('OddsRatio_working_3-way'!Y384/3)</f>
        <v>0.53056215882632352</v>
      </c>
      <c r="AA384" s="11">
        <f>'OddsRatio_working_3-way'!X384^(1/3)*COS(('OddsRatio_working_3-way'!Y384+2*PI())/3)</f>
        <v>-0.31240210085619241</v>
      </c>
      <c r="AB384" s="11">
        <f>'OddsRatio_working_3-way'!X384^(1/3)*COS(('OddsRatio_working_3-way'!Y384+4*PI())/3)</f>
        <v>-0.21816005797013124</v>
      </c>
      <c r="AC384" s="11">
        <f>'OddsRatio_working_3-way'!X384^(1/3)*SIN('OddsRatio_working_3-way'!Y384/3)</f>
        <v>5.4410668829247721E-2</v>
      </c>
      <c r="AD384" s="11">
        <f>'OddsRatio_working_3-way'!X384^(1/3)*SIN(('OddsRatio_working_3-way'!Y384+2*PI())/3)</f>
        <v>0.43227497341568644</v>
      </c>
      <c r="AE384" s="11">
        <f>'OddsRatio_working_3-way'!X384^(1/3)*SIN(('OddsRatio_working_3-way'!Y384+4*PI())/3)</f>
        <v>-0.4866856422449341</v>
      </c>
      <c r="AF384" s="11">
        <f>-'OddsRatio_working_3-way'!U384/(3*'OddsRatio_working_3-way'!X384^(1/3))*COS(('OddsRatio_working_3-way'!Y384)/3)</f>
        <v>0.5305621588263234</v>
      </c>
      <c r="AG384" s="11">
        <f>-'OddsRatio_working_3-way'!U384/(3*'OddsRatio_working_3-way'!X384^(1/3))*COS(('OddsRatio_working_3-way'!Y384+2*PI())/3)</f>
        <v>-0.31240210085619236</v>
      </c>
      <c r="AH384" s="11">
        <f>-'OddsRatio_working_3-way'!U384/(3*'OddsRatio_working_3-way'!X384^(1/3))*COS(('OddsRatio_working_3-way'!Y384+4*PI())/3)</f>
        <v>-0.21816005797013122</v>
      </c>
      <c r="AI384" s="11">
        <f>'OddsRatio_working_3-way'!U384/(3*'OddsRatio_working_3-way'!X384^(1/3))*SIN(('OddsRatio_working_3-way'!Y384)/3)</f>
        <v>-5.4410668829247714E-2</v>
      </c>
      <c r="AJ384" s="11">
        <f>'OddsRatio_working_3-way'!U384/(3*'OddsRatio_working_3-way'!X384^(1/3))*SIN(('OddsRatio_working_3-way'!Y384+2*PI())/3)</f>
        <v>-0.43227497341568633</v>
      </c>
      <c r="AK384" s="11">
        <f>'OddsRatio_working_3-way'!U384/(3*'OddsRatio_working_3-way'!X384^(1/3))*SIN(('OddsRatio_working_3-way'!Y384+4*PI())/3)</f>
        <v>0.48668564224493399</v>
      </c>
      <c r="AL384" s="11">
        <f>'OddsRatio_working_3-way'!Z384+'OddsRatio_working_3-way'!AF384</f>
        <v>1.0611243176526468</v>
      </c>
      <c r="AM384" s="11">
        <f>'OddsRatio_working_3-way'!AA384+'OddsRatio_working_3-way'!AG384</f>
        <v>-0.62480420171238471</v>
      </c>
      <c r="AN384" s="11">
        <f>'OddsRatio_working_3-way'!AB384+'OddsRatio_working_3-way'!AH384</f>
        <v>-0.43632011594026243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1.0611243176526468</v>
      </c>
      <c r="AS384" s="11">
        <f>IF(('OddsRatio_working_3-way'!X384=0),IF(Q384&gt;0,-Q384^(1/3),(-Q384)^(1/3)),'OddsRatio_working_3-way'!AM384-'OddsRatio_working_3-way'!R384/3)</f>
        <v>-0.62480420171238471</v>
      </c>
      <c r="AT384" s="11">
        <f>IF(('OddsRatio_working_3-way'!X384=0),IF(Q384&gt;0,-Q384^(1/3),(-Q384)^(1/3)),'OddsRatio_working_3-way'!AN384-'OddsRatio_working_3-way'!R384/3)</f>
        <v>-0.43632011594026243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3.06</v>
      </c>
      <c r="B385" s="4">
        <f>IF('True_Odds_Calculator_3-way'!B386="","",'True_Odds_Calculator_3-way'!B386)</f>
        <v>3.28</v>
      </c>
      <c r="C385" s="4">
        <f>IF('True_Odds_Calculator_3-way'!C386="","",'True_Odds_Calculator_3-way'!C386)</f>
        <v>2.46</v>
      </c>
      <c r="D385" s="9">
        <f t="shared" si="78"/>
        <v>0.31433552247918728</v>
      </c>
      <c r="E385" s="9">
        <f t="shared" si="79"/>
        <v>0.29288838847517573</v>
      </c>
      <c r="F385" s="9">
        <f t="shared" si="80"/>
        <v>0.39277608904563727</v>
      </c>
      <c r="G385" s="9">
        <f t="shared" si="81"/>
        <v>1.0588902937942872</v>
      </c>
      <c r="H385" s="9">
        <f t="shared" si="82"/>
        <v>3.1813140052162314</v>
      </c>
      <c r="I385" s="9">
        <f t="shared" si="83"/>
        <v>3.4142698698509748</v>
      </c>
      <c r="J385" s="9">
        <f t="shared" si="84"/>
        <v>2.5459798289396596</v>
      </c>
      <c r="K385" s="11">
        <f t="shared" si="85"/>
        <v>0.32679738562091504</v>
      </c>
      <c r="L385" s="11">
        <f t="shared" si="86"/>
        <v>0.3048780487804878</v>
      </c>
      <c r="M385" s="11">
        <f t="shared" si="87"/>
        <v>0.4065040650406504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-0.2777311202093371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0.23490789666385425</v>
      </c>
      <c r="Q385" s="11">
        <f>2*'OddsRatio_working_3-way'!K385*'OddsRatio_working_3-way'!L385*'OddsRatio_working_3-way'!M385</f>
        <v>8.1002722987535941E-2</v>
      </c>
      <c r="R385" s="11">
        <f t="shared" si="88"/>
        <v>0</v>
      </c>
      <c r="S385" s="11">
        <f t="shared" si="89"/>
        <v>-0.84581049644992878</v>
      </c>
      <c r="T385" s="11">
        <f t="shared" si="90"/>
        <v>-0.29165879187928573</v>
      </c>
      <c r="U385" s="11">
        <f>'OddsRatio_working_3-way'!S385-'OddsRatio_working_3-way'!R385^2/3</f>
        <v>-0.84581049644992878</v>
      </c>
      <c r="V385" s="11">
        <f>'OddsRatio_working_3-way'!S385*'OddsRatio_working_3-way'!R385/3-2*'OddsRatio_working_3-way'!R385^3/27-'OddsRatio_working_3-way'!T385</f>
        <v>0.29165879187928573</v>
      </c>
      <c r="W385" s="11">
        <f>'OddsRatio_working_3-way'!V385^2+4*'OddsRatio_working_3-way'!U385^3/27</f>
        <v>-4.5779543000037393E-3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0.14970204171995136</v>
      </c>
      <c r="Y385" s="11">
        <f>IF('OddsRatio_working_3-way'!W385&gt;=0,IF('OddsRatio_working_3-way'!V385+SQRT('OddsRatio_working_3-way'!W385)&gt;0,0,PI()),ACOS('OddsRatio_working_3-way'!V385/(2*'OddsRatio_working_3-way'!X385)))</f>
        <v>0.22795321774537092</v>
      </c>
      <c r="Z385" s="11">
        <f>'OddsRatio_working_3-way'!X385^(1/3)*COS('OddsRatio_working_3-way'!Y385/3)</f>
        <v>0.52944514689714361</v>
      </c>
      <c r="AA385" s="11">
        <f>'OddsRatio_working_3-way'!X385^(1/3)*COS(('OddsRatio_working_3-way'!Y385+2*PI())/3)</f>
        <v>-0.29962961332276689</v>
      </c>
      <c r="AB385" s="11">
        <f>'OddsRatio_working_3-way'!X385^(1/3)*COS(('OddsRatio_working_3-way'!Y385+4*PI())/3)</f>
        <v>-0.22981553357437692</v>
      </c>
      <c r="AC385" s="11">
        <f>'OddsRatio_working_3-way'!X385^(1/3)*SIN('OddsRatio_working_3-way'!Y385/3)</f>
        <v>4.030717773595905E-2</v>
      </c>
      <c r="AD385" s="11">
        <f>'OddsRatio_working_3-way'!X385^(1/3)*SIN(('OddsRatio_working_3-way'!Y385+2*PI())/3)</f>
        <v>0.43835935825533073</v>
      </c>
      <c r="AE385" s="11">
        <f>'OddsRatio_working_3-way'!X385^(1/3)*SIN(('OddsRatio_working_3-way'!Y385+4*PI())/3)</f>
        <v>-0.47866653599128972</v>
      </c>
      <c r="AF385" s="11">
        <f>-'OddsRatio_working_3-way'!U385/(3*'OddsRatio_working_3-way'!X385^(1/3))*COS(('OddsRatio_working_3-way'!Y385)/3)</f>
        <v>0.52944514689714361</v>
      </c>
      <c r="AG385" s="11">
        <f>-'OddsRatio_working_3-way'!U385/(3*'OddsRatio_working_3-way'!X385^(1/3))*COS(('OddsRatio_working_3-way'!Y385+2*PI())/3)</f>
        <v>-0.29962961332276689</v>
      </c>
      <c r="AH385" s="11">
        <f>-'OddsRatio_working_3-way'!U385/(3*'OddsRatio_working_3-way'!X385^(1/3))*COS(('OddsRatio_working_3-way'!Y385+4*PI())/3)</f>
        <v>-0.22981553357437692</v>
      </c>
      <c r="AI385" s="11">
        <f>'OddsRatio_working_3-way'!U385/(3*'OddsRatio_working_3-way'!X385^(1/3))*SIN(('OddsRatio_working_3-way'!Y385)/3)</f>
        <v>-4.030717773595905E-2</v>
      </c>
      <c r="AJ385" s="11">
        <f>'OddsRatio_working_3-way'!U385/(3*'OddsRatio_working_3-way'!X385^(1/3))*SIN(('OddsRatio_working_3-way'!Y385+2*PI())/3)</f>
        <v>-0.43835935825533073</v>
      </c>
      <c r="AK385" s="11">
        <f>'OddsRatio_working_3-way'!U385/(3*'OddsRatio_working_3-way'!X385^(1/3))*SIN(('OddsRatio_working_3-way'!Y385+4*PI())/3)</f>
        <v>0.47866653599128972</v>
      </c>
      <c r="AL385" s="11">
        <f>'OddsRatio_working_3-way'!Z385+'OddsRatio_working_3-way'!AF385</f>
        <v>1.0588902937942872</v>
      </c>
      <c r="AM385" s="11">
        <f>'OddsRatio_working_3-way'!AA385+'OddsRatio_working_3-way'!AG385</f>
        <v>-0.59925922664553377</v>
      </c>
      <c r="AN385" s="11">
        <f>'OddsRatio_working_3-way'!AB385+'OddsRatio_working_3-way'!AH385</f>
        <v>-0.45963106714875385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1.0588902937942872</v>
      </c>
      <c r="AS385" s="11">
        <f>IF(('OddsRatio_working_3-way'!X385=0),IF(Q385&gt;0,-Q385^(1/3),(-Q385)^(1/3)),'OddsRatio_working_3-way'!AM385-'OddsRatio_working_3-way'!R385/3)</f>
        <v>-0.59925922664553377</v>
      </c>
      <c r="AT385" s="11">
        <f>IF(('OddsRatio_working_3-way'!X385=0),IF(Q385&gt;0,-Q385^(1/3),(-Q385)^(1/3)),'OddsRatio_working_3-way'!AN385-'OddsRatio_working_3-way'!R385/3)</f>
        <v>-0.45963106714875385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2.4500000000000002</v>
      </c>
      <c r="B386" s="4">
        <f>IF('True_Odds_Calculator_3-way'!B387="","",'True_Odds_Calculator_3-way'!B387)</f>
        <v>3.25</v>
      </c>
      <c r="C386" s="4">
        <f>IF('True_Odds_Calculator_3-way'!C387="","",'True_Odds_Calculator_3-way'!C387)</f>
        <v>3.1</v>
      </c>
      <c r="D386" s="9">
        <f t="shared" si="78"/>
        <v>0.39432218054903523</v>
      </c>
      <c r="E386" s="9">
        <f t="shared" si="79"/>
        <v>0.29555682237106851</v>
      </c>
      <c r="F386" s="9">
        <f t="shared" si="80"/>
        <v>0.3101209970798961</v>
      </c>
      <c r="G386" s="9">
        <f t="shared" si="81"/>
        <v>1.0593085086389702</v>
      </c>
      <c r="H386" s="9">
        <f t="shared" si="82"/>
        <v>2.5359973375265072</v>
      </c>
      <c r="I386" s="9">
        <f t="shared" si="83"/>
        <v>3.3834441444376826</v>
      </c>
      <c r="J386" s="9">
        <f t="shared" si="84"/>
        <v>3.2245478681418374</v>
      </c>
      <c r="K386" s="11">
        <f t="shared" si="85"/>
        <v>0.4081632653061224</v>
      </c>
      <c r="L386" s="11">
        <f t="shared" si="86"/>
        <v>0.30769230769230771</v>
      </c>
      <c r="M386" s="11">
        <f t="shared" si="87"/>
        <v>0.32258064516129031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-0.27756114852889047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0.23497240087101837</v>
      </c>
      <c r="Q386" s="11">
        <f>2*'OddsRatio_working_3-way'!K386*'OddsRatio_working_3-way'!L386*'OddsRatio_working_3-way'!M386</f>
        <v>8.102496581759254E-2</v>
      </c>
      <c r="R386" s="11">
        <f t="shared" si="88"/>
        <v>0</v>
      </c>
      <c r="S386" s="11">
        <f t="shared" si="89"/>
        <v>-0.84656084656084651</v>
      </c>
      <c r="T386" s="11">
        <f t="shared" si="90"/>
        <v>-0.29191753329684361</v>
      </c>
      <c r="U386" s="11">
        <f>'OddsRatio_working_3-way'!S386-'OddsRatio_working_3-way'!R386^2/3</f>
        <v>-0.84656084656084651</v>
      </c>
      <c r="V386" s="11">
        <f>'OddsRatio_working_3-way'!S386*'OddsRatio_working_3-way'!R386/3-2*'OddsRatio_working_3-way'!R386^3/27-'OddsRatio_working_3-way'!T386</f>
        <v>0.29191753329684361</v>
      </c>
      <c r="W386" s="11">
        <f>'OddsRatio_working_3-way'!V386^2+4*'OddsRatio_working_3-way'!U386^3/27</f>
        <v>-4.6657470980137616E-3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0.14990129531138779</v>
      </c>
      <c r="Y386" s="11">
        <f>IF('OddsRatio_working_3-way'!W386&gt;=0,IF('OddsRatio_working_3-way'!V386+SQRT('OddsRatio_working_3-way'!W386)&gt;0,0,PI()),ACOS('OddsRatio_working_3-way'!V386/(2*'OddsRatio_working_3-way'!X386)))</f>
        <v>0.22985619690563053</v>
      </c>
      <c r="Z386" s="11">
        <f>'OddsRatio_working_3-way'!X386^(1/3)*COS('OddsRatio_working_3-way'!Y386/3)</f>
        <v>0.5296542543194851</v>
      </c>
      <c r="AA386" s="11">
        <f>'OddsRatio_working_3-way'!X386^(1/3)*COS(('OddsRatio_working_3-way'!Y386+2*PI())/3)</f>
        <v>-0.30004061606902788</v>
      </c>
      <c r="AB386" s="11">
        <f>'OddsRatio_working_3-way'!X386^(1/3)*COS(('OddsRatio_working_3-way'!Y386+4*PI())/3)</f>
        <v>-0.22961363825045691</v>
      </c>
      <c r="AC386" s="11">
        <f>'OddsRatio_working_3-way'!X386^(1/3)*SIN('OddsRatio_working_3-way'!Y386/3)</f>
        <v>4.0661034601763714E-2</v>
      </c>
      <c r="AD386" s="11">
        <f>'OddsRatio_working_3-way'!X386^(1/3)*SIN(('OddsRatio_working_3-way'!Y386+2*PI())/3)</f>
        <v>0.43836352216229607</v>
      </c>
      <c r="AE386" s="11">
        <f>'OddsRatio_working_3-way'!X386^(1/3)*SIN(('OddsRatio_working_3-way'!Y386+4*PI())/3)</f>
        <v>-0.47902455676405975</v>
      </c>
      <c r="AF386" s="11">
        <f>-'OddsRatio_working_3-way'!U386/(3*'OddsRatio_working_3-way'!X386^(1/3))*COS(('OddsRatio_working_3-way'!Y386)/3)</f>
        <v>0.52965425431948499</v>
      </c>
      <c r="AG386" s="11">
        <f>-'OddsRatio_working_3-way'!U386/(3*'OddsRatio_working_3-way'!X386^(1/3))*COS(('OddsRatio_working_3-way'!Y386+2*PI())/3)</f>
        <v>-0.30004061606902782</v>
      </c>
      <c r="AH386" s="11">
        <f>-'OddsRatio_working_3-way'!U386/(3*'OddsRatio_working_3-way'!X386^(1/3))*COS(('OddsRatio_working_3-way'!Y386+4*PI())/3)</f>
        <v>-0.22961363825045689</v>
      </c>
      <c r="AI386" s="11">
        <f>'OddsRatio_working_3-way'!U386/(3*'OddsRatio_working_3-way'!X386^(1/3))*SIN(('OddsRatio_working_3-way'!Y386)/3)</f>
        <v>-4.0661034601763707E-2</v>
      </c>
      <c r="AJ386" s="11">
        <f>'OddsRatio_working_3-way'!U386/(3*'OddsRatio_working_3-way'!X386^(1/3))*SIN(('OddsRatio_working_3-way'!Y386+2*PI())/3)</f>
        <v>-0.43836352216229596</v>
      </c>
      <c r="AK386" s="11">
        <f>'OddsRatio_working_3-way'!U386/(3*'OddsRatio_working_3-way'!X386^(1/3))*SIN(('OddsRatio_working_3-way'!Y386+4*PI())/3)</f>
        <v>0.47902455676405964</v>
      </c>
      <c r="AL386" s="11">
        <f>'OddsRatio_working_3-way'!Z386+'OddsRatio_working_3-way'!AF386</f>
        <v>1.0593085086389702</v>
      </c>
      <c r="AM386" s="11">
        <f>'OddsRatio_working_3-way'!AA386+'OddsRatio_working_3-way'!AG386</f>
        <v>-0.60008123213805575</v>
      </c>
      <c r="AN386" s="11">
        <f>'OddsRatio_working_3-way'!AB386+'OddsRatio_working_3-way'!AH386</f>
        <v>-0.45922727650091377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1.0593085086389702</v>
      </c>
      <c r="AS386" s="11">
        <f>IF(('OddsRatio_working_3-way'!X386=0),IF(Q386&gt;0,-Q386^(1/3),(-Q386)^(1/3)),'OddsRatio_working_3-way'!AM386-'OddsRatio_working_3-way'!R386/3)</f>
        <v>-0.60008123213805575</v>
      </c>
      <c r="AT386" s="11">
        <f>IF(('OddsRatio_working_3-way'!X386=0),IF(Q386&gt;0,-Q386^(1/3),(-Q386)^(1/3)),'OddsRatio_working_3-way'!AN386-'OddsRatio_working_3-way'!R386/3)</f>
        <v>-0.45922727650091377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2.34</v>
      </c>
      <c r="B387" s="4">
        <f>IF('True_Odds_Calculator_3-way'!B388="","",'True_Odds_Calculator_3-way'!B388)</f>
        <v>3.37</v>
      </c>
      <c r="C387" s="4">
        <f>IF('True_Odds_Calculator_3-way'!C388="","",'True_Odds_Calculator_3-way'!C388)</f>
        <v>3.17</v>
      </c>
      <c r="D387" s="9">
        <f t="shared" si="78"/>
        <v>0.4128270382822129</v>
      </c>
      <c r="E387" s="9">
        <f t="shared" si="79"/>
        <v>0.28444652500387968</v>
      </c>
      <c r="F387" s="9">
        <f t="shared" si="80"/>
        <v>0.30272643671390748</v>
      </c>
      <c r="G387" s="9">
        <f t="shared" si="81"/>
        <v>1.0614342975805362</v>
      </c>
      <c r="H387" s="9">
        <f t="shared" si="82"/>
        <v>2.4223219587579181</v>
      </c>
      <c r="I387" s="9">
        <f t="shared" si="83"/>
        <v>3.5155992852658708</v>
      </c>
      <c r="J387" s="9">
        <f t="shared" si="84"/>
        <v>3.3033124257497635</v>
      </c>
      <c r="K387" s="11">
        <f t="shared" si="85"/>
        <v>0.42735042735042739</v>
      </c>
      <c r="L387" s="11">
        <f t="shared" si="86"/>
        <v>0.29673590504451036</v>
      </c>
      <c r="M387" s="11">
        <f t="shared" si="87"/>
        <v>0.31545741324921134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-0.27568164891363645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0.23521894923855063</v>
      </c>
      <c r="Q387" s="11">
        <f>2*'OddsRatio_working_3-way'!K387*'OddsRatio_working_3-way'!L387*'OddsRatio_working_3-way'!M387</f>
        <v>8.0006445319234912E-2</v>
      </c>
      <c r="R387" s="11">
        <f t="shared" si="88"/>
        <v>0</v>
      </c>
      <c r="S387" s="11">
        <f t="shared" si="89"/>
        <v>-0.85322672062309934</v>
      </c>
      <c r="T387" s="11">
        <f t="shared" si="90"/>
        <v>-0.29021317027996574</v>
      </c>
      <c r="U387" s="11">
        <f>'OddsRatio_working_3-way'!S387-'OddsRatio_working_3-way'!R387^2/3</f>
        <v>-0.85322672062309934</v>
      </c>
      <c r="V387" s="11">
        <f>'OddsRatio_working_3-way'!S387*'OddsRatio_working_3-way'!R387/3-2*'OddsRatio_working_3-way'!R387^3/27-'OddsRatio_working_3-way'!T387</f>
        <v>0.29021317027996574</v>
      </c>
      <c r="W387" s="11">
        <f>'OddsRatio_working_3-way'!V387^2+4*'OddsRatio_working_3-way'!U387^3/27</f>
        <v>-7.797871417910357E-3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0.15167527453564963</v>
      </c>
      <c r="Y387" s="11">
        <f>IF('OddsRatio_working_3-way'!W387&gt;=0,IF('OddsRatio_working_3-way'!V387+SQRT('OddsRatio_working_3-way'!W387)&gt;0,0,PI()),ACOS('OddsRatio_working_3-way'!V387/(2*'OddsRatio_working_3-way'!X387)))</f>
        <v>0.29537716299264072</v>
      </c>
      <c r="Z387" s="11">
        <f>'OddsRatio_working_3-way'!X387^(1/3)*COS('OddsRatio_working_3-way'!Y387/3)</f>
        <v>0.53071714879026821</v>
      </c>
      <c r="AA387" s="11">
        <f>'OddsRatio_working_3-way'!X387^(1/3)*COS(('OddsRatio_working_3-way'!Y387+2*PI())/3)</f>
        <v>-0.31075858695814063</v>
      </c>
      <c r="AB387" s="11">
        <f>'OddsRatio_working_3-way'!X387^(1/3)*COS(('OddsRatio_working_3-way'!Y387+4*PI())/3)</f>
        <v>-0.21995856183212764</v>
      </c>
      <c r="AC387" s="11">
        <f>'OddsRatio_working_3-way'!X387^(1/3)*SIN('OddsRatio_working_3-way'!Y387/3)</f>
        <v>5.2423418948928539E-2</v>
      </c>
      <c r="AD387" s="11">
        <f>'OddsRatio_working_3-way'!X387^(1/3)*SIN(('OddsRatio_working_3-way'!Y387+2*PI())/3)</f>
        <v>0.43340282360195376</v>
      </c>
      <c r="AE387" s="11">
        <f>'OddsRatio_working_3-way'!X387^(1/3)*SIN(('OddsRatio_working_3-way'!Y387+4*PI())/3)</f>
        <v>-0.48582624255088214</v>
      </c>
      <c r="AF387" s="11">
        <f>-'OddsRatio_working_3-way'!U387/(3*'OddsRatio_working_3-way'!X387^(1/3))*COS(('OddsRatio_working_3-way'!Y387)/3)</f>
        <v>0.53071714879026799</v>
      </c>
      <c r="AG387" s="11">
        <f>-'OddsRatio_working_3-way'!U387/(3*'OddsRatio_working_3-way'!X387^(1/3))*COS(('OddsRatio_working_3-way'!Y387+2*PI())/3)</f>
        <v>-0.31075858695814051</v>
      </c>
      <c r="AH387" s="11">
        <f>-'OddsRatio_working_3-way'!U387/(3*'OddsRatio_working_3-way'!X387^(1/3))*COS(('OddsRatio_working_3-way'!Y387+4*PI())/3)</f>
        <v>-0.21995856183212756</v>
      </c>
      <c r="AI387" s="11">
        <f>'OddsRatio_working_3-way'!U387/(3*'OddsRatio_working_3-way'!X387^(1/3))*SIN(('OddsRatio_working_3-way'!Y387)/3)</f>
        <v>-5.2423418948928519E-2</v>
      </c>
      <c r="AJ387" s="11">
        <f>'OddsRatio_working_3-way'!U387/(3*'OddsRatio_working_3-way'!X387^(1/3))*SIN(('OddsRatio_working_3-way'!Y387+2*PI())/3)</f>
        <v>-0.43340282360195359</v>
      </c>
      <c r="AK387" s="11">
        <f>'OddsRatio_working_3-way'!U387/(3*'OddsRatio_working_3-way'!X387^(1/3))*SIN(('OddsRatio_working_3-way'!Y387+4*PI())/3)</f>
        <v>0.48582624255088197</v>
      </c>
      <c r="AL387" s="11">
        <f>'OddsRatio_working_3-way'!Z387+'OddsRatio_working_3-way'!AF387</f>
        <v>1.0614342975805362</v>
      </c>
      <c r="AM387" s="11">
        <f>'OddsRatio_working_3-way'!AA387+'OddsRatio_working_3-way'!AG387</f>
        <v>-0.62151717391628114</v>
      </c>
      <c r="AN387" s="11">
        <f>'OddsRatio_working_3-way'!AB387+'OddsRatio_working_3-way'!AH387</f>
        <v>-0.43991712366425517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1.0614342975805362</v>
      </c>
      <c r="AS387" s="11">
        <f>IF(('OddsRatio_working_3-way'!X387=0),IF(Q387&gt;0,-Q387^(1/3),(-Q387)^(1/3)),'OddsRatio_working_3-way'!AM387-'OddsRatio_working_3-way'!R387/3)</f>
        <v>-0.62151717391628114</v>
      </c>
      <c r="AT387" s="11">
        <f>IF(('OddsRatio_working_3-way'!X387=0),IF(Q387&gt;0,-Q387^(1/3),(-Q387)^(1/3)),'OddsRatio_working_3-way'!AN387-'OddsRatio_working_3-way'!R387/3)</f>
        <v>-0.43991712366425517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2.94</v>
      </c>
      <c r="B388" s="4">
        <f>IF('True_Odds_Calculator_3-way'!B389="","",'True_Odds_Calculator_3-way'!B389)</f>
        <v>3.1</v>
      </c>
      <c r="C388" s="4">
        <f>IF('True_Odds_Calculator_3-way'!C389="","",'True_Odds_Calculator_3-way'!C389)</f>
        <v>2.59</v>
      </c>
      <c r="D388" s="9">
        <f t="shared" ref="D388:D451" si="91">(K388/(AR388+K388-(AR388*K388)))</f>
        <v>0.32403517954145927</v>
      </c>
      <c r="E388" s="9">
        <f t="shared" ref="E388:E451" si="92">(L388/(AR388+L388-(AR388*L388)))</f>
        <v>0.30692425196427153</v>
      </c>
      <c r="F388" s="9">
        <f t="shared" ref="F388:F451" si="93">(M388/(AR388+M388-(AR388*M388)))</f>
        <v>0.36904056849426908</v>
      </c>
      <c r="G388" s="9">
        <f t="shared" ref="G388:G451" si="94">AR388</f>
        <v>1.0753013760920491</v>
      </c>
      <c r="H388" s="9">
        <f t="shared" ref="H388:H451" si="95">IF(A388="","",1/D388)</f>
        <v>3.0860846696185753</v>
      </c>
      <c r="I388" s="9">
        <f t="shared" ref="I388:I451" si="96">IF(B388="","",1/E388)</f>
        <v>3.2581328897933033</v>
      </c>
      <c r="J388" s="9">
        <f t="shared" ref="J388:J451" si="97">IF(C388="","",1/F388)</f>
        <v>2.7097291879863588</v>
      </c>
      <c r="K388" s="11">
        <f t="shared" ref="K388:K451" si="98">1/A388</f>
        <v>0.3401360544217687</v>
      </c>
      <c r="L388" s="11">
        <f t="shared" ref="L388:L451" si="99">1/B388</f>
        <v>0.32258064516129031</v>
      </c>
      <c r="M388" s="11">
        <f t="shared" ref="M388:M451" si="100">1/C388</f>
        <v>0.38610038610038611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-0.27441595644360628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0.23850616345678882</v>
      </c>
      <c r="Q388" s="11">
        <f>2*'OddsRatio_working_3-way'!K388*'OddsRatio_working_3-way'!L388*'OddsRatio_working_3-way'!M388</f>
        <v>8.4726878670262462E-2</v>
      </c>
      <c r="R388" s="11">
        <f t="shared" ref="R388:R451" si="101">O388/N388</f>
        <v>0</v>
      </c>
      <c r="S388" s="11">
        <f t="shared" ref="S388:S451" si="102">P388/N388</f>
        <v>-0.86914101697217783</v>
      </c>
      <c r="T388" s="11">
        <f t="shared" ref="T388:T451" si="103">Q388/N388</f>
        <v>-0.3087534696171147</v>
      </c>
      <c r="U388" s="11">
        <f>'OddsRatio_working_3-way'!S388-'OddsRatio_working_3-way'!R388^2/3</f>
        <v>-0.86914101697217783</v>
      </c>
      <c r="V388" s="11">
        <f>'OddsRatio_working_3-way'!S388*'OddsRatio_working_3-way'!R388/3-2*'OddsRatio_working_3-way'!R388^3/27-'OddsRatio_working_3-way'!T388</f>
        <v>0.3087534696171147</v>
      </c>
      <c r="W388" s="11">
        <f>'OddsRatio_working_3-way'!V388^2+4*'OddsRatio_working_3-way'!U388^3/27</f>
        <v>-1.9386183176497013E-3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0.15593854824758396</v>
      </c>
      <c r="Y388" s="11">
        <f>IF('OddsRatio_working_3-way'!W388&gt;=0,IF('OddsRatio_working_3-way'!V388+SQRT('OddsRatio_working_3-way'!W388)&gt;0,0,PI()),ACOS('OddsRatio_working_3-way'!V388/(2*'OddsRatio_working_3-way'!X388)))</f>
        <v>0.14164980311276731</v>
      </c>
      <c r="Z388" s="11">
        <f>'OddsRatio_working_3-way'!X388^(1/3)*COS('OddsRatio_working_3-way'!Y388/3)</f>
        <v>0.53765068804602445</v>
      </c>
      <c r="AA388" s="11">
        <f>'OddsRatio_working_3-way'!X388^(1/3)*COS(('OddsRatio_working_3-way'!Y388+2*PI())/3)</f>
        <v>-0.2908266502517759</v>
      </c>
      <c r="AB388" s="11">
        <f>'OddsRatio_working_3-way'!X388^(1/3)*COS(('OddsRatio_working_3-way'!Y388+4*PI())/3)</f>
        <v>-0.24682403779424864</v>
      </c>
      <c r="AC388" s="11">
        <f>'OddsRatio_working_3-way'!X388^(1/3)*SIN('OddsRatio_working_3-way'!Y388/3)</f>
        <v>2.5404920147400298E-2</v>
      </c>
      <c r="AD388" s="11">
        <f>'OddsRatio_working_3-way'!X388^(1/3)*SIN(('OddsRatio_working_3-way'!Y388+2*PI())/3)</f>
        <v>0.45291669413633945</v>
      </c>
      <c r="AE388" s="11">
        <f>'OddsRatio_working_3-way'!X388^(1/3)*SIN(('OddsRatio_working_3-way'!Y388+4*PI())/3)</f>
        <v>-0.47832161428373959</v>
      </c>
      <c r="AF388" s="11">
        <f>-'OddsRatio_working_3-way'!U388/(3*'OddsRatio_working_3-way'!X388^(1/3))*COS(('OddsRatio_working_3-way'!Y388)/3)</f>
        <v>0.53765068804602456</v>
      </c>
      <c r="AG388" s="11">
        <f>-'OddsRatio_working_3-way'!U388/(3*'OddsRatio_working_3-way'!X388^(1/3))*COS(('OddsRatio_working_3-way'!Y388+2*PI())/3)</f>
        <v>-0.29082665025177595</v>
      </c>
      <c r="AH388" s="11">
        <f>-'OddsRatio_working_3-way'!U388/(3*'OddsRatio_working_3-way'!X388^(1/3))*COS(('OddsRatio_working_3-way'!Y388+4*PI())/3)</f>
        <v>-0.24682403779424869</v>
      </c>
      <c r="AI388" s="11">
        <f>'OddsRatio_working_3-way'!U388/(3*'OddsRatio_working_3-way'!X388^(1/3))*SIN(('OddsRatio_working_3-way'!Y388)/3)</f>
        <v>-2.5404920147400305E-2</v>
      </c>
      <c r="AJ388" s="11">
        <f>'OddsRatio_working_3-way'!U388/(3*'OddsRatio_working_3-way'!X388^(1/3))*SIN(('OddsRatio_working_3-way'!Y388+2*PI())/3)</f>
        <v>-0.45291669413633956</v>
      </c>
      <c r="AK388" s="11">
        <f>'OddsRatio_working_3-way'!U388/(3*'OddsRatio_working_3-way'!X388^(1/3))*SIN(('OddsRatio_working_3-way'!Y388+4*PI())/3)</f>
        <v>0.4783216142837397</v>
      </c>
      <c r="AL388" s="11">
        <f>'OddsRatio_working_3-way'!Z388+'OddsRatio_working_3-way'!AF388</f>
        <v>1.0753013760920491</v>
      </c>
      <c r="AM388" s="11">
        <f>'OddsRatio_working_3-way'!AA388+'OddsRatio_working_3-way'!AG388</f>
        <v>-0.5816533005035518</v>
      </c>
      <c r="AN388" s="11">
        <f>'OddsRatio_working_3-way'!AB388+'OddsRatio_working_3-way'!AH388</f>
        <v>-0.49364807558849733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1.0753013760920491</v>
      </c>
      <c r="AS388" s="11">
        <f>IF(('OddsRatio_working_3-way'!X388=0),IF(Q388&gt;0,-Q388^(1/3),(-Q388)^(1/3)),'OddsRatio_working_3-way'!AM388-'OddsRatio_working_3-way'!R388/3)</f>
        <v>-0.5816533005035518</v>
      </c>
      <c r="AT388" s="11">
        <f>IF(('OddsRatio_working_3-way'!X388=0),IF(Q388&gt;0,-Q388^(1/3),(-Q388)^(1/3)),'OddsRatio_working_3-way'!AN388-'OddsRatio_working_3-way'!R388/3)</f>
        <v>-0.49364807558849733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3.23</v>
      </c>
      <c r="C389" s="4">
        <f>IF('True_Odds_Calculator_3-way'!C390="","",'True_Odds_Calculator_3-way'!C390)</f>
        <v>3.25</v>
      </c>
      <c r="D389" s="9">
        <f t="shared" si="91"/>
        <v>0.41446368000244543</v>
      </c>
      <c r="E389" s="9">
        <f t="shared" si="92"/>
        <v>0.2936925163332611</v>
      </c>
      <c r="F389" s="9">
        <f t="shared" si="93"/>
        <v>0.29184380366429374</v>
      </c>
      <c r="G389" s="9">
        <f t="shared" si="94"/>
        <v>1.0784401906382532</v>
      </c>
      <c r="H389" s="9">
        <f t="shared" si="95"/>
        <v>2.4127566497361115</v>
      </c>
      <c r="I389" s="9">
        <f t="shared" si="96"/>
        <v>3.4049216251233045</v>
      </c>
      <c r="J389" s="9">
        <f t="shared" si="97"/>
        <v>3.4264904289360696</v>
      </c>
      <c r="K389" s="11">
        <f t="shared" si="98"/>
        <v>0.4329004329004329</v>
      </c>
      <c r="L389" s="11">
        <f t="shared" si="99"/>
        <v>0.30959752321981426</v>
      </c>
      <c r="M389" s="11">
        <f t="shared" si="100"/>
        <v>0.30769230769230771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-0.27105711625835471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0.23877051740828836</v>
      </c>
      <c r="Q389" s="11">
        <f>2*'OddsRatio_working_3-way'!K389*'OddsRatio_working_3-way'!L389*'OddsRatio_working_3-way'!M389</f>
        <v>8.2476862662621178E-2</v>
      </c>
      <c r="R389" s="11">
        <f t="shared" si="101"/>
        <v>0</v>
      </c>
      <c r="S389" s="11">
        <f t="shared" si="102"/>
        <v>-0.8808863633770353</v>
      </c>
      <c r="T389" s="11">
        <f t="shared" si="103"/>
        <v>-0.3042785365723783</v>
      </c>
      <c r="U389" s="11">
        <f>'OddsRatio_working_3-way'!S389-'OddsRatio_working_3-way'!R389^2/3</f>
        <v>-0.8808863633770353</v>
      </c>
      <c r="V389" s="11">
        <f>'OddsRatio_working_3-way'!S389*'OddsRatio_working_3-way'!R389/3-2*'OddsRatio_working_3-way'!R389^3/27-'OddsRatio_working_3-way'!T389</f>
        <v>0.3042785365723783</v>
      </c>
      <c r="W389" s="11">
        <f>'OddsRatio_working_3-way'!V389^2+4*'OddsRatio_working_3-way'!U389^3/27</f>
        <v>-8.6787609493105544E-3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0.15911017312536832</v>
      </c>
      <c r="Y389" s="11">
        <f>IF('OddsRatio_working_3-way'!W389&gt;=0,IF('OddsRatio_working_3-way'!V389+SQRT('OddsRatio_working_3-way'!W389)&gt;0,0,PI()),ACOS('OddsRatio_working_3-way'!V389/(2*'OddsRatio_working_3-way'!X389)))</f>
        <v>0.29710440776033953</v>
      </c>
      <c r="Z389" s="11">
        <f>'OddsRatio_working_3-way'!X389^(1/3)*COS('OddsRatio_working_3-way'!Y389/3)</f>
        <v>0.53922009531912674</v>
      </c>
      <c r="AA389" s="11">
        <f>'OddsRatio_working_3-way'!X389^(1/3)*COS(('OddsRatio_working_3-way'!Y389+2*PI())/3)</f>
        <v>-0.31600894255246686</v>
      </c>
      <c r="AB389" s="11">
        <f>'OddsRatio_working_3-way'!X389^(1/3)*COS(('OddsRatio_working_3-way'!Y389+4*PI())/3)</f>
        <v>-0.22321115276665962</v>
      </c>
      <c r="AC389" s="11">
        <f>'OddsRatio_working_3-way'!X389^(1/3)*SIN('OddsRatio_working_3-way'!Y389/3)</f>
        <v>5.357682891303809E-2</v>
      </c>
      <c r="AD389" s="11">
        <f>'OddsRatio_working_3-way'!X389^(1/3)*SIN(('OddsRatio_working_3-way'!Y389+2*PI())/3)</f>
        <v>0.44018988632091127</v>
      </c>
      <c r="AE389" s="11">
        <f>'OddsRatio_working_3-way'!X389^(1/3)*SIN(('OddsRatio_working_3-way'!Y389+4*PI())/3)</f>
        <v>-0.49376671523394944</v>
      </c>
      <c r="AF389" s="11">
        <f>-'OddsRatio_working_3-way'!U389/(3*'OddsRatio_working_3-way'!X389^(1/3))*COS(('OddsRatio_working_3-way'!Y389)/3)</f>
        <v>0.53922009531912662</v>
      </c>
      <c r="AG389" s="11">
        <f>-'OddsRatio_working_3-way'!U389/(3*'OddsRatio_working_3-way'!X389^(1/3))*COS(('OddsRatio_working_3-way'!Y389+2*PI())/3)</f>
        <v>-0.31600894255246681</v>
      </c>
      <c r="AH389" s="11">
        <f>-'OddsRatio_working_3-way'!U389/(3*'OddsRatio_working_3-way'!X389^(1/3))*COS(('OddsRatio_working_3-way'!Y389+4*PI())/3)</f>
        <v>-0.22321115276665959</v>
      </c>
      <c r="AI389" s="11">
        <f>'OddsRatio_working_3-way'!U389/(3*'OddsRatio_working_3-way'!X389^(1/3))*SIN(('OddsRatio_working_3-way'!Y389)/3)</f>
        <v>-5.3576828913038076E-2</v>
      </c>
      <c r="AJ389" s="11">
        <f>'OddsRatio_working_3-way'!U389/(3*'OddsRatio_working_3-way'!X389^(1/3))*SIN(('OddsRatio_working_3-way'!Y389+2*PI())/3)</f>
        <v>-0.44018988632091122</v>
      </c>
      <c r="AK389" s="11">
        <f>'OddsRatio_working_3-way'!U389/(3*'OddsRatio_working_3-way'!X389^(1/3))*SIN(('OddsRatio_working_3-way'!Y389+4*PI())/3)</f>
        <v>0.49376671523394933</v>
      </c>
      <c r="AL389" s="11">
        <f>'OddsRatio_working_3-way'!Z389+'OddsRatio_working_3-way'!AF389</f>
        <v>1.0784401906382532</v>
      </c>
      <c r="AM389" s="11">
        <f>'OddsRatio_working_3-way'!AA389+'OddsRatio_working_3-way'!AG389</f>
        <v>-0.63201788510493362</v>
      </c>
      <c r="AN389" s="11">
        <f>'OddsRatio_working_3-way'!AB389+'OddsRatio_working_3-way'!AH389</f>
        <v>-0.44642230553331919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1.0784401906382532</v>
      </c>
      <c r="AS389" s="11">
        <f>IF(('OddsRatio_working_3-way'!X389=0),IF(Q389&gt;0,-Q389^(1/3),(-Q389)^(1/3)),'OddsRatio_working_3-way'!AM389-'OddsRatio_working_3-way'!R389/3)</f>
        <v>-0.63201788510493362</v>
      </c>
      <c r="AT389" s="11">
        <f>IF(('OddsRatio_working_3-way'!X389=0),IF(Q389&gt;0,-Q389^(1/3),(-Q389)^(1/3)),'OddsRatio_working_3-way'!AN389-'OddsRatio_working_3-way'!R389/3)</f>
        <v>-0.44642230553331919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1.61</v>
      </c>
      <c r="B390" s="4">
        <f>IF('True_Odds_Calculator_3-way'!B391="","",'True_Odds_Calculator_3-way'!B391)</f>
        <v>3.97</v>
      </c>
      <c r="C390" s="4">
        <f>IF('True_Odds_Calculator_3-way'!C391="","",'True_Odds_Calculator_3-way'!C391)</f>
        <v>5.53</v>
      </c>
      <c r="D390" s="9">
        <f t="shared" si="91"/>
        <v>0.59846942501277212</v>
      </c>
      <c r="E390" s="9">
        <f t="shared" si="92"/>
        <v>0.23437564198778638</v>
      </c>
      <c r="F390" s="9">
        <f t="shared" si="93"/>
        <v>0.16715493299944154</v>
      </c>
      <c r="G390" s="9">
        <f t="shared" si="94"/>
        <v>1.099883831537942</v>
      </c>
      <c r="H390" s="9">
        <f t="shared" si="95"/>
        <v>1.670929137238145</v>
      </c>
      <c r="I390" s="9">
        <f t="shared" si="96"/>
        <v>4.2666549796676883</v>
      </c>
      <c r="J390" s="9">
        <f t="shared" si="97"/>
        <v>5.9824737568668764</v>
      </c>
      <c r="K390" s="11">
        <f t="shared" si="98"/>
        <v>0.6211180124223602</v>
      </c>
      <c r="L390" s="11">
        <f t="shared" si="99"/>
        <v>0.25188916876574308</v>
      </c>
      <c r="M390" s="11">
        <f t="shared" si="100"/>
        <v>0.18083182640144665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-0.23218971167428071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0.22944539201084724</v>
      </c>
      <c r="Q390" s="11">
        <f>2*'OddsRatio_working_3-way'!K390*'OddsRatio_working_3-way'!L390*'OddsRatio_working_3-way'!M390</f>
        <v>5.6583327252983283E-2</v>
      </c>
      <c r="R390" s="11">
        <f t="shared" si="101"/>
        <v>0</v>
      </c>
      <c r="S390" s="11">
        <f t="shared" si="102"/>
        <v>-0.98818070084309662</v>
      </c>
      <c r="T390" s="11">
        <f t="shared" si="103"/>
        <v>-0.24369437751987583</v>
      </c>
      <c r="U390" s="11">
        <f>'OddsRatio_working_3-way'!S390-'OddsRatio_working_3-way'!R390^2/3</f>
        <v>-0.98818070084309662</v>
      </c>
      <c r="V390" s="11">
        <f>'OddsRatio_working_3-way'!S390*'OddsRatio_working_3-way'!R390/3-2*'OddsRatio_working_3-way'!R390^3/27-'OddsRatio_working_3-way'!T390</f>
        <v>0.24369437751987583</v>
      </c>
      <c r="W390" s="11">
        <f>'OddsRatio_working_3-way'!V390^2+4*'OddsRatio_working_3-way'!U390^3/27</f>
        <v>-8.3570019094109133E-2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0.18904825358153199</v>
      </c>
      <c r="Y390" s="11">
        <f>IF('OddsRatio_working_3-way'!W390&gt;=0,IF('OddsRatio_working_3-way'!V390+SQRT('OddsRatio_working_3-way'!W390)&gt;0,0,PI()),ACOS('OddsRatio_working_3-way'!V390/(2*'OddsRatio_working_3-way'!X390)))</f>
        <v>0.87038848847005557</v>
      </c>
      <c r="Z390" s="11">
        <f>'OddsRatio_working_3-way'!X390^(1/3)*COS('OddsRatio_working_3-way'!Y390/3)</f>
        <v>0.549941915768971</v>
      </c>
      <c r="AA390" s="11">
        <f>'OddsRatio_working_3-way'!X390^(1/3)*COS(('OddsRatio_working_3-way'!Y390+2*PI())/3)</f>
        <v>-0.41716129571037186</v>
      </c>
      <c r="AB390" s="11">
        <f>'OddsRatio_working_3-way'!X390^(1/3)*COS(('OddsRatio_working_3-way'!Y390+4*PI())/3)</f>
        <v>-0.13278062005859903</v>
      </c>
      <c r="AC390" s="11">
        <f>'OddsRatio_working_3-way'!X390^(1/3)*SIN('OddsRatio_working_3-way'!Y390/3)</f>
        <v>0.16418725963987865</v>
      </c>
      <c r="AD390" s="11">
        <f>'OddsRatio_working_3-way'!X390^(1/3)*SIN(('OddsRatio_working_3-way'!Y390+2*PI())/3)</f>
        <v>0.3941700398418716</v>
      </c>
      <c r="AE390" s="11">
        <f>'OddsRatio_working_3-way'!X390^(1/3)*SIN(('OddsRatio_working_3-way'!Y390+4*PI())/3)</f>
        <v>-0.55835729948175017</v>
      </c>
      <c r="AF390" s="11">
        <f>-'OddsRatio_working_3-way'!U390/(3*'OddsRatio_working_3-way'!X390^(1/3))*COS(('OddsRatio_working_3-way'!Y390)/3)</f>
        <v>0.549941915768971</v>
      </c>
      <c r="AG390" s="11">
        <f>-'OddsRatio_working_3-way'!U390/(3*'OddsRatio_working_3-way'!X390^(1/3))*COS(('OddsRatio_working_3-way'!Y390+2*PI())/3)</f>
        <v>-0.41716129571037186</v>
      </c>
      <c r="AH390" s="11">
        <f>-'OddsRatio_working_3-way'!U390/(3*'OddsRatio_working_3-way'!X390^(1/3))*COS(('OddsRatio_working_3-way'!Y390+4*PI())/3)</f>
        <v>-0.13278062005859903</v>
      </c>
      <c r="AI390" s="11">
        <f>'OddsRatio_working_3-way'!U390/(3*'OddsRatio_working_3-way'!X390^(1/3))*SIN(('OddsRatio_working_3-way'!Y390)/3)</f>
        <v>-0.16418725963987865</v>
      </c>
      <c r="AJ390" s="11">
        <f>'OddsRatio_working_3-way'!U390/(3*'OddsRatio_working_3-way'!X390^(1/3))*SIN(('OddsRatio_working_3-way'!Y390+2*PI())/3)</f>
        <v>-0.3941700398418716</v>
      </c>
      <c r="AK390" s="11">
        <f>'OddsRatio_working_3-way'!U390/(3*'OddsRatio_working_3-way'!X390^(1/3))*SIN(('OddsRatio_working_3-way'!Y390+4*PI())/3)</f>
        <v>0.55835729948175017</v>
      </c>
      <c r="AL390" s="11">
        <f>'OddsRatio_working_3-way'!Z390+'OddsRatio_working_3-way'!AF390</f>
        <v>1.099883831537942</v>
      </c>
      <c r="AM390" s="11">
        <f>'OddsRatio_working_3-way'!AA390+'OddsRatio_working_3-way'!AG390</f>
        <v>-0.83432259142074372</v>
      </c>
      <c r="AN390" s="11">
        <f>'OddsRatio_working_3-way'!AB390+'OddsRatio_working_3-way'!AH390</f>
        <v>-0.26556124011719806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1.099883831537942</v>
      </c>
      <c r="AS390" s="11">
        <f>IF(('OddsRatio_working_3-way'!X390=0),IF(Q390&gt;0,-Q390^(1/3),(-Q390)^(1/3)),'OddsRatio_working_3-way'!AM390-'OddsRatio_working_3-way'!R390/3)</f>
        <v>-0.83432259142074372</v>
      </c>
      <c r="AT390" s="11">
        <f>IF(('OddsRatio_working_3-way'!X390=0),IF(Q390&gt;0,-Q390^(1/3),(-Q390)^(1/3)),'OddsRatio_working_3-way'!AN390-'OddsRatio_working_3-way'!R390/3)</f>
        <v>-0.26556124011719806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2.87</v>
      </c>
      <c r="B391" s="4">
        <f>IF('True_Odds_Calculator_3-way'!B392="","",'True_Odds_Calculator_3-way'!B392)</f>
        <v>3.27</v>
      </c>
      <c r="C391" s="4">
        <f>IF('True_Odds_Calculator_3-way'!C392="","",'True_Odds_Calculator_3-way'!C392)</f>
        <v>2.46</v>
      </c>
      <c r="D391" s="9">
        <f t="shared" si="91"/>
        <v>0.32818163377434884</v>
      </c>
      <c r="E391" s="9">
        <f t="shared" si="92"/>
        <v>0.28694618608825412</v>
      </c>
      <c r="F391" s="9">
        <f t="shared" si="93"/>
        <v>0.3848721801373971</v>
      </c>
      <c r="G391" s="9">
        <f t="shared" si="94"/>
        <v>1.0947022058414762</v>
      </c>
      <c r="H391" s="9">
        <f t="shared" si="95"/>
        <v>3.0470931249235602</v>
      </c>
      <c r="I391" s="9">
        <f t="shared" si="96"/>
        <v>3.4849740072601514</v>
      </c>
      <c r="J391" s="9">
        <f t="shared" si="97"/>
        <v>2.5982652205285555</v>
      </c>
      <c r="K391" s="11">
        <f t="shared" si="98"/>
        <v>0.34843205574912889</v>
      </c>
      <c r="L391" s="11">
        <f t="shared" si="99"/>
        <v>0.3058103975535168</v>
      </c>
      <c r="M391" s="11">
        <f t="shared" si="100"/>
        <v>0.4065040650406504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-0.26844515064720387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0.24256228241405262</v>
      </c>
      <c r="Q391" s="11">
        <f>2*'OddsRatio_working_3-way'!K391*'OddsRatio_working_3-way'!L391*'OddsRatio_working_3-way'!M391</f>
        <v>8.6629386576447351E-2</v>
      </c>
      <c r="R391" s="11">
        <f t="shared" si="101"/>
        <v>0</v>
      </c>
      <c r="S391" s="11">
        <f t="shared" si="102"/>
        <v>-0.90358228423665199</v>
      </c>
      <c r="T391" s="11">
        <f t="shared" si="103"/>
        <v>-0.32270795865594709</v>
      </c>
      <c r="U391" s="11">
        <f>'OddsRatio_working_3-way'!S391-'OddsRatio_working_3-way'!R391^2/3</f>
        <v>-0.90358228423665199</v>
      </c>
      <c r="V391" s="11">
        <f>'OddsRatio_working_3-way'!S391*'OddsRatio_working_3-way'!R391/3-2*'OddsRatio_working_3-way'!R391^3/27-'OddsRatio_working_3-way'!T391</f>
        <v>0.32270795865594709</v>
      </c>
      <c r="W391" s="11">
        <f>'OddsRatio_working_3-way'!V391^2+4*'OddsRatio_working_3-way'!U391^3/27</f>
        <v>-5.1543356599056678E-3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0.16529879176796342</v>
      </c>
      <c r="Y391" s="11">
        <f>IF('OddsRatio_working_3-way'!W391&gt;=0,IF('OddsRatio_working_3-way'!V391+SQRT('OddsRatio_working_3-way'!W391)&gt;0,0,PI()),ACOS('OddsRatio_working_3-way'!V391/(2*'OddsRatio_working_3-way'!X391)))</f>
        <v>0.21890759786500702</v>
      </c>
      <c r="Z391" s="11">
        <f>'OddsRatio_working_3-way'!X391^(1/3)*COS('OddsRatio_working_3-way'!Y391/3)</f>
        <v>0.54735110292073808</v>
      </c>
      <c r="AA391" s="11">
        <f>'OddsRatio_working_3-way'!X391^(1/3)*COS(('OddsRatio_working_3-way'!Y391+2*PI())/3)</f>
        <v>-0.30832592891504684</v>
      </c>
      <c r="AB391" s="11">
        <f>'OddsRatio_working_3-way'!X391^(1/3)*COS(('OddsRatio_working_3-way'!Y391+4*PI())/3)</f>
        <v>-0.2390251740056914</v>
      </c>
      <c r="AC391" s="11">
        <f>'OddsRatio_working_3-way'!X391^(1/3)*SIN('OddsRatio_working_3-way'!Y391/3)</f>
        <v>4.0010809501960863E-2</v>
      </c>
      <c r="AD391" s="11">
        <f>'OddsRatio_working_3-way'!X391^(1/3)*SIN(('OddsRatio_working_3-way'!Y391+2*PI())/3)</f>
        <v>0.4540145551678097</v>
      </c>
      <c r="AE391" s="11">
        <f>'OddsRatio_working_3-way'!X391^(1/3)*SIN(('OddsRatio_working_3-way'!Y391+4*PI())/3)</f>
        <v>-0.49402536466977037</v>
      </c>
      <c r="AF391" s="11">
        <f>-'OddsRatio_working_3-way'!U391/(3*'OddsRatio_working_3-way'!X391^(1/3))*COS(('OddsRatio_working_3-way'!Y391)/3)</f>
        <v>0.54735110292073819</v>
      </c>
      <c r="AG391" s="11">
        <f>-'OddsRatio_working_3-way'!U391/(3*'OddsRatio_working_3-way'!X391^(1/3))*COS(('OddsRatio_working_3-way'!Y391+2*PI())/3)</f>
        <v>-0.3083259289150469</v>
      </c>
      <c r="AH391" s="11">
        <f>-'OddsRatio_working_3-way'!U391/(3*'OddsRatio_working_3-way'!X391^(1/3))*COS(('OddsRatio_working_3-way'!Y391+4*PI())/3)</f>
        <v>-0.23902517400569143</v>
      </c>
      <c r="AI391" s="11">
        <f>'OddsRatio_working_3-way'!U391/(3*'OddsRatio_working_3-way'!X391^(1/3))*SIN(('OddsRatio_working_3-way'!Y391)/3)</f>
        <v>-4.001080950196087E-2</v>
      </c>
      <c r="AJ391" s="11">
        <f>'OddsRatio_working_3-way'!U391/(3*'OddsRatio_working_3-way'!X391^(1/3))*SIN(('OddsRatio_working_3-way'!Y391+2*PI())/3)</f>
        <v>-0.45401455516780981</v>
      </c>
      <c r="AK391" s="11">
        <f>'OddsRatio_working_3-way'!U391/(3*'OddsRatio_working_3-way'!X391^(1/3))*SIN(('OddsRatio_working_3-way'!Y391+4*PI())/3)</f>
        <v>0.49402536466977043</v>
      </c>
      <c r="AL391" s="11">
        <f>'OddsRatio_working_3-way'!Z391+'OddsRatio_working_3-way'!AF391</f>
        <v>1.0947022058414762</v>
      </c>
      <c r="AM391" s="11">
        <f>'OddsRatio_working_3-way'!AA391+'OddsRatio_working_3-way'!AG391</f>
        <v>-0.61665185783009369</v>
      </c>
      <c r="AN391" s="11">
        <f>'OddsRatio_working_3-way'!AB391+'OddsRatio_working_3-way'!AH391</f>
        <v>-0.4780503480113828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1.0947022058414762</v>
      </c>
      <c r="AS391" s="11">
        <f>IF(('OddsRatio_working_3-way'!X391=0),IF(Q391&gt;0,-Q391^(1/3),(-Q391)^(1/3)),'OddsRatio_working_3-way'!AM391-'OddsRatio_working_3-way'!R391/3)</f>
        <v>-0.61665185783009369</v>
      </c>
      <c r="AT391" s="11">
        <f>IF(('OddsRatio_working_3-way'!X391=0),IF(Q391&gt;0,-Q391^(1/3),(-Q391)^(1/3)),'OddsRatio_working_3-way'!AN391-'OddsRatio_working_3-way'!R391/3)</f>
        <v>-0.4780503480113828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2.39</v>
      </c>
      <c r="B392" s="4">
        <f>IF('True_Odds_Calculator_3-way'!B393="","",'True_Odds_Calculator_3-way'!B393)</f>
        <v>3.48</v>
      </c>
      <c r="C392" s="4">
        <f>IF('True_Odds_Calculator_3-way'!C393="","",'True_Odds_Calculator_3-way'!C393)</f>
        <v>2.91</v>
      </c>
      <c r="D392" s="9">
        <f t="shared" si="91"/>
        <v>0.40047770814353861</v>
      </c>
      <c r="E392" s="9">
        <f t="shared" si="92"/>
        <v>0.27240991128742248</v>
      </c>
      <c r="F392" s="9">
        <f t="shared" si="93"/>
        <v>0.32711238056903919</v>
      </c>
      <c r="G392" s="9">
        <f t="shared" si="94"/>
        <v>1.0769912845710601</v>
      </c>
      <c r="H392" s="9">
        <f t="shared" si="95"/>
        <v>2.4970178855537735</v>
      </c>
      <c r="I392" s="9">
        <f t="shared" si="96"/>
        <v>3.6709383857362288</v>
      </c>
      <c r="J392" s="9">
        <f t="shared" si="97"/>
        <v>3.0570533535307249</v>
      </c>
      <c r="K392" s="11">
        <f t="shared" si="98"/>
        <v>0.41841004184100417</v>
      </c>
      <c r="L392" s="11">
        <f t="shared" si="99"/>
        <v>0.28735632183908044</v>
      </c>
      <c r="M392" s="11">
        <f t="shared" si="100"/>
        <v>0.3436426116838488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-0.27203808841959287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0.23881285715537029</v>
      </c>
      <c r="Q392" s="11">
        <f>2*'OddsRatio_working_3-way'!K392*'OddsRatio_working_3-way'!L392*'OddsRatio_working_3-way'!M392</f>
        <v>8.2634206628155807E-2</v>
      </c>
      <c r="R392" s="11">
        <f t="shared" si="101"/>
        <v>0</v>
      </c>
      <c r="S392" s="11">
        <f t="shared" si="102"/>
        <v>-0.87786551707797689</v>
      </c>
      <c r="T392" s="11">
        <f t="shared" si="103"/>
        <v>-0.30375969449064943</v>
      </c>
      <c r="U392" s="11">
        <f>'OddsRatio_working_3-way'!S392-'OddsRatio_working_3-way'!R392^2/3</f>
        <v>-0.87786551707797689</v>
      </c>
      <c r="V392" s="11">
        <f>'OddsRatio_working_3-way'!S392*'OddsRatio_working_3-way'!R392/3-2*'OddsRatio_working_3-way'!R392^3/27-'OddsRatio_working_3-way'!T392</f>
        <v>0.30375969449064943</v>
      </c>
      <c r="W392" s="11">
        <f>'OddsRatio_working_3-way'!V392^2+4*'OddsRatio_working_3-way'!U392^3/27</f>
        <v>-7.9560016972590047E-3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0.15829241429575178</v>
      </c>
      <c r="Y392" s="11">
        <f>IF('OddsRatio_working_3-way'!W392&gt;=0,IF('OddsRatio_working_3-way'!V392+SQRT('OddsRatio_working_3-way'!W392)&gt;0,0,PI()),ACOS('OddsRatio_working_3-way'!V392/(2*'OddsRatio_working_3-way'!X392)))</f>
        <v>0.28561305606334342</v>
      </c>
      <c r="Z392" s="11">
        <f>'OddsRatio_working_3-way'!X392^(1/3)*COS('OddsRatio_working_3-way'!Y392/3)</f>
        <v>0.53849564228553015</v>
      </c>
      <c r="AA392" s="11">
        <f>'OddsRatio_working_3-way'!X392^(1/3)*COS(('OddsRatio_working_3-way'!Y392+2*PI())/3)</f>
        <v>-0.3137810862275871</v>
      </c>
      <c r="AB392" s="11">
        <f>'OddsRatio_working_3-way'!X392^(1/3)*COS(('OddsRatio_working_3-way'!Y392+4*PI())/3)</f>
        <v>-0.22471455605794294</v>
      </c>
      <c r="AC392" s="11">
        <f>'OddsRatio_working_3-way'!X392^(1/3)*SIN('OddsRatio_working_3-way'!Y392/3)</f>
        <v>5.1422585169229901E-2</v>
      </c>
      <c r="AD392" s="11">
        <f>'OddsRatio_working_3-way'!X392^(1/3)*SIN(('OddsRatio_working_3-way'!Y392+2*PI())/3)</f>
        <v>0.44063961346187192</v>
      </c>
      <c r="AE392" s="11">
        <f>'OddsRatio_working_3-way'!X392^(1/3)*SIN(('OddsRatio_working_3-way'!Y392+4*PI())/3)</f>
        <v>-0.49206219863110195</v>
      </c>
      <c r="AF392" s="11">
        <f>-'OddsRatio_working_3-way'!U392/(3*'OddsRatio_working_3-way'!X392^(1/3))*COS(('OddsRatio_working_3-way'!Y392)/3)</f>
        <v>0.53849564228552993</v>
      </c>
      <c r="AG392" s="11">
        <f>-'OddsRatio_working_3-way'!U392/(3*'OddsRatio_working_3-way'!X392^(1/3))*COS(('OddsRatio_working_3-way'!Y392+2*PI())/3)</f>
        <v>-0.31378108622758699</v>
      </c>
      <c r="AH392" s="11">
        <f>-'OddsRatio_working_3-way'!U392/(3*'OddsRatio_working_3-way'!X392^(1/3))*COS(('OddsRatio_working_3-way'!Y392+4*PI())/3)</f>
        <v>-0.22471455605794285</v>
      </c>
      <c r="AI392" s="11">
        <f>'OddsRatio_working_3-way'!U392/(3*'OddsRatio_working_3-way'!X392^(1/3))*SIN(('OddsRatio_working_3-way'!Y392)/3)</f>
        <v>-5.142258516922988E-2</v>
      </c>
      <c r="AJ392" s="11">
        <f>'OddsRatio_working_3-way'!U392/(3*'OddsRatio_working_3-way'!X392^(1/3))*SIN(('OddsRatio_working_3-way'!Y392+2*PI())/3)</f>
        <v>-0.44063961346187175</v>
      </c>
      <c r="AK392" s="11">
        <f>'OddsRatio_working_3-way'!U392/(3*'OddsRatio_working_3-way'!X392^(1/3))*SIN(('OddsRatio_working_3-way'!Y392+4*PI())/3)</f>
        <v>0.49206219863110173</v>
      </c>
      <c r="AL392" s="11">
        <f>'OddsRatio_working_3-way'!Z392+'OddsRatio_working_3-way'!AF392</f>
        <v>1.0769912845710601</v>
      </c>
      <c r="AM392" s="11">
        <f>'OddsRatio_working_3-way'!AA392+'OddsRatio_working_3-way'!AG392</f>
        <v>-0.62756217245517409</v>
      </c>
      <c r="AN392" s="11">
        <f>'OddsRatio_working_3-way'!AB392+'OddsRatio_working_3-way'!AH392</f>
        <v>-0.44942911211588576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1.0769912845710601</v>
      </c>
      <c r="AS392" s="11">
        <f>IF(('OddsRatio_working_3-way'!X392=0),IF(Q392&gt;0,-Q392^(1/3),(-Q392)^(1/3)),'OddsRatio_working_3-way'!AM392-'OddsRatio_working_3-way'!R392/3)</f>
        <v>-0.62756217245517409</v>
      </c>
      <c r="AT392" s="11">
        <f>IF(('OddsRatio_working_3-way'!X392=0),IF(Q392&gt;0,-Q392^(1/3),(-Q392)^(1/3)),'OddsRatio_working_3-way'!AN392-'OddsRatio_working_3-way'!R392/3)</f>
        <v>-0.44942911211588576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3.31</v>
      </c>
      <c r="B393" s="4">
        <f>IF('True_Odds_Calculator_3-way'!B394="","",'True_Odds_Calculator_3-way'!B394)</f>
        <v>3.35</v>
      </c>
      <c r="C393" s="4">
        <f>IF('True_Odds_Calculator_3-way'!C394="","",'True_Odds_Calculator_3-way'!C394)</f>
        <v>2.2200000000000002</v>
      </c>
      <c r="D393" s="9">
        <f t="shared" si="91"/>
        <v>0.28605617492481117</v>
      </c>
      <c r="E393" s="9">
        <f t="shared" si="92"/>
        <v>0.28256294428810885</v>
      </c>
      <c r="F393" s="9">
        <f t="shared" si="93"/>
        <v>0.43138088078707987</v>
      </c>
      <c r="G393" s="9">
        <f t="shared" si="94"/>
        <v>1.0804402003308518</v>
      </c>
      <c r="H393" s="9">
        <f t="shared" si="95"/>
        <v>3.4958168627642676</v>
      </c>
      <c r="I393" s="9">
        <f t="shared" si="96"/>
        <v>3.5390344707775019</v>
      </c>
      <c r="J393" s="9">
        <f t="shared" si="97"/>
        <v>2.3181370444036391</v>
      </c>
      <c r="K393" s="11">
        <f t="shared" si="98"/>
        <v>0.30211480362537763</v>
      </c>
      <c r="L393" s="11">
        <f t="shared" si="99"/>
        <v>0.29850746268656714</v>
      </c>
      <c r="M393" s="11">
        <f t="shared" si="100"/>
        <v>0.4504504504504504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-0.26903816834826433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0.23886446756988305</v>
      </c>
      <c r="Q393" s="11">
        <f>2*'OddsRatio_working_3-way'!K393*'OddsRatio_working_3-way'!L393*'OddsRatio_working_3-way'!M393</f>
        <v>8.1246417540776536E-2</v>
      </c>
      <c r="R393" s="11">
        <f t="shared" si="101"/>
        <v>0</v>
      </c>
      <c r="S393" s="11">
        <f t="shared" si="102"/>
        <v>-0.88784602213273311</v>
      </c>
      <c r="T393" s="11">
        <f t="shared" si="103"/>
        <v>-0.3019884429022901</v>
      </c>
      <c r="U393" s="11">
        <f>'OddsRatio_working_3-way'!S393-'OddsRatio_working_3-way'!R393^2/3</f>
        <v>-0.88784602213273311</v>
      </c>
      <c r="V393" s="11">
        <f>'OddsRatio_working_3-way'!S393*'OddsRatio_working_3-way'!R393/3-2*'OddsRatio_working_3-way'!R393^3/27-'OddsRatio_working_3-way'!T393</f>
        <v>0.3019884429022901</v>
      </c>
      <c r="W393" s="11">
        <f>'OddsRatio_working_3-way'!V393^2+4*'OddsRatio_working_3-way'!U393^3/27</f>
        <v>-1.2486370010860087E-2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0.16099952613083199</v>
      </c>
      <c r="Y393" s="11">
        <f>IF('OddsRatio_working_3-way'!W393&gt;=0,IF('OddsRatio_working_3-way'!V393+SQRT('OddsRatio_working_3-way'!W393)&gt;0,0,PI()),ACOS('OddsRatio_working_3-way'!V393/(2*'OddsRatio_working_3-way'!X393)))</f>
        <v>0.35439944305053195</v>
      </c>
      <c r="Z393" s="11">
        <f>'OddsRatio_working_3-way'!X393^(1/3)*COS('OddsRatio_working_3-way'!Y393/3)</f>
        <v>0.54022010016542588</v>
      </c>
      <c r="AA393" s="11">
        <f>'OddsRatio_working_3-way'!X393^(1/3)*COS(('OddsRatio_working_3-way'!Y393+2*PI())/3)</f>
        <v>-0.32563651283810763</v>
      </c>
      <c r="AB393" s="11">
        <f>'OddsRatio_working_3-way'!X393^(1/3)*COS(('OddsRatio_working_3-way'!Y393+4*PI())/3)</f>
        <v>-0.21458358732731839</v>
      </c>
      <c r="AC393" s="11">
        <f>'OddsRatio_working_3-way'!X393^(1/3)*SIN('OddsRatio_working_3-way'!Y393/3)</f>
        <v>6.4116436437949592E-2</v>
      </c>
      <c r="AD393" s="11">
        <f>'OddsRatio_working_3-way'!X393^(1/3)*SIN(('OddsRatio_working_3-way'!Y393+2*PI())/3)</f>
        <v>0.435786112159258</v>
      </c>
      <c r="AE393" s="11">
        <f>'OddsRatio_working_3-way'!X393^(1/3)*SIN(('OddsRatio_working_3-way'!Y393+4*PI())/3)</f>
        <v>-0.49990254859720762</v>
      </c>
      <c r="AF393" s="11">
        <f>-'OddsRatio_working_3-way'!U393/(3*'OddsRatio_working_3-way'!X393^(1/3))*COS(('OddsRatio_working_3-way'!Y393)/3)</f>
        <v>0.54022010016542577</v>
      </c>
      <c r="AG393" s="11">
        <f>-'OddsRatio_working_3-way'!U393/(3*'OddsRatio_working_3-way'!X393^(1/3))*COS(('OddsRatio_working_3-way'!Y393+2*PI())/3)</f>
        <v>-0.32563651283810752</v>
      </c>
      <c r="AH393" s="11">
        <f>-'OddsRatio_working_3-way'!U393/(3*'OddsRatio_working_3-way'!X393^(1/3))*COS(('OddsRatio_working_3-way'!Y393+4*PI())/3)</f>
        <v>-0.21458358732731836</v>
      </c>
      <c r="AI393" s="11">
        <f>'OddsRatio_working_3-way'!U393/(3*'OddsRatio_working_3-way'!X393^(1/3))*SIN(('OddsRatio_working_3-way'!Y393)/3)</f>
        <v>-6.4116436437949578E-2</v>
      </c>
      <c r="AJ393" s="11">
        <f>'OddsRatio_working_3-way'!U393/(3*'OddsRatio_working_3-way'!X393^(1/3))*SIN(('OddsRatio_working_3-way'!Y393+2*PI())/3)</f>
        <v>-0.43578611215925794</v>
      </c>
      <c r="AK393" s="11">
        <f>'OddsRatio_working_3-way'!U393/(3*'OddsRatio_working_3-way'!X393^(1/3))*SIN(('OddsRatio_working_3-way'!Y393+4*PI())/3)</f>
        <v>0.49990254859720751</v>
      </c>
      <c r="AL393" s="11">
        <f>'OddsRatio_working_3-way'!Z393+'OddsRatio_working_3-way'!AF393</f>
        <v>1.0804402003308518</v>
      </c>
      <c r="AM393" s="11">
        <f>'OddsRatio_working_3-way'!AA393+'OddsRatio_working_3-way'!AG393</f>
        <v>-0.65127302567621514</v>
      </c>
      <c r="AN393" s="11">
        <f>'OddsRatio_working_3-way'!AB393+'OddsRatio_working_3-way'!AH393</f>
        <v>-0.42916717465463672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1.0804402003308518</v>
      </c>
      <c r="AS393" s="11">
        <f>IF(('OddsRatio_working_3-way'!X393=0),IF(Q393&gt;0,-Q393^(1/3),(-Q393)^(1/3)),'OddsRatio_working_3-way'!AM393-'OddsRatio_working_3-way'!R393/3)</f>
        <v>-0.65127302567621514</v>
      </c>
      <c r="AT393" s="11">
        <f>IF(('OddsRatio_working_3-way'!X393=0),IF(Q393&gt;0,-Q393^(1/3),(-Q393)^(1/3)),'OddsRatio_working_3-way'!AN393-'OddsRatio_working_3-way'!R393/3)</f>
        <v>-0.42916717465463672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2.2200000000000002</v>
      </c>
      <c r="B394" s="4">
        <f>IF('True_Odds_Calculator_3-way'!B395="","",'True_Odds_Calculator_3-way'!B395)</f>
        <v>3.7</v>
      </c>
      <c r="C394" s="4">
        <f>IF('True_Odds_Calculator_3-way'!C395="","",'True_Odds_Calculator_3-way'!C395)</f>
        <v>3.03</v>
      </c>
      <c r="D394" s="9">
        <f t="shared" si="91"/>
        <v>0.43144788278630314</v>
      </c>
      <c r="E394" s="9">
        <f t="shared" si="92"/>
        <v>0.2553370664136338</v>
      </c>
      <c r="F394" s="9">
        <f t="shared" si="93"/>
        <v>0.31321505080006301</v>
      </c>
      <c r="G394" s="9">
        <f t="shared" si="94"/>
        <v>1.0801451210639526</v>
      </c>
      <c r="H394" s="9">
        <f t="shared" si="95"/>
        <v>2.317777047698022</v>
      </c>
      <c r="I394" s="9">
        <f t="shared" si="96"/>
        <v>3.9163918268726721</v>
      </c>
      <c r="J394" s="9">
        <f t="shared" si="97"/>
        <v>3.1926945957598241</v>
      </c>
      <c r="K394" s="11">
        <f t="shared" si="98"/>
        <v>0.4504504504504504</v>
      </c>
      <c r="L394" s="11">
        <f t="shared" si="99"/>
        <v>0.27027027027027023</v>
      </c>
      <c r="M394" s="11">
        <f t="shared" si="100"/>
        <v>0.33003300330033003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-0.26867193658737676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0.23906700385159035</v>
      </c>
      <c r="Q394" s="11">
        <f>2*'OddsRatio_working_3-way'!K394*'OddsRatio_working_3-way'!L394*'OddsRatio_working_3-way'!M394</f>
        <v>8.0358656756837094E-2</v>
      </c>
      <c r="R394" s="11">
        <f t="shared" si="101"/>
        <v>0</v>
      </c>
      <c r="S394" s="11">
        <f t="shared" si="102"/>
        <v>-0.88981010405544025</v>
      </c>
      <c r="T394" s="11">
        <f t="shared" si="103"/>
        <v>-0.2990958332959463</v>
      </c>
      <c r="U394" s="11">
        <f>'OddsRatio_working_3-way'!S394-'OddsRatio_working_3-way'!R394^2/3</f>
        <v>-0.88981010405544025</v>
      </c>
      <c r="V394" s="11">
        <f>'OddsRatio_working_3-way'!S394*'OddsRatio_working_3-way'!R394/3-2*'OddsRatio_working_3-way'!R394^3/27-'OddsRatio_working_3-way'!T394</f>
        <v>0.2990958332959463</v>
      </c>
      <c r="W394" s="11">
        <f>'OddsRatio_working_3-way'!V394^2+4*'OddsRatio_working_3-way'!U394^3/27</f>
        <v>-1.4914696807455233E-2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0.16153406320529715</v>
      </c>
      <c r="Y394" s="11">
        <f>IF('OddsRatio_working_3-way'!W394&gt;=0,IF('OddsRatio_working_3-way'!V394+SQRT('OddsRatio_working_3-way'!W394)&gt;0,0,PI()),ACOS('OddsRatio_working_3-way'!V394/(2*'OddsRatio_working_3-way'!X394)))</f>
        <v>0.38765508745420174</v>
      </c>
      <c r="Z394" s="11">
        <f>'OddsRatio_working_3-way'!X394^(1/3)*COS('OddsRatio_working_3-way'!Y394/3)</f>
        <v>0.54007256053197628</v>
      </c>
      <c r="AA394" s="11">
        <f>'OddsRatio_working_3-way'!X394^(1/3)*COS(('OddsRatio_working_3-way'!Y394+2*PI())/3)</f>
        <v>-0.33081249299914722</v>
      </c>
      <c r="AB394" s="11">
        <f>'OddsRatio_working_3-way'!X394^(1/3)*COS(('OddsRatio_working_3-way'!Y394+4*PI())/3)</f>
        <v>-0.20926006753282905</v>
      </c>
      <c r="AC394" s="11">
        <f>'OddsRatio_working_3-way'!X394^(1/3)*SIN('OddsRatio_working_3-way'!Y394/3)</f>
        <v>7.0178325563630697E-2</v>
      </c>
      <c r="AD394" s="11">
        <f>'OddsRatio_working_3-way'!X394^(1/3)*SIN(('OddsRatio_working_3-way'!Y394+2*PI())/3)</f>
        <v>0.43262739452578519</v>
      </c>
      <c r="AE394" s="11">
        <f>'OddsRatio_working_3-way'!X394^(1/3)*SIN(('OddsRatio_working_3-way'!Y394+4*PI())/3)</f>
        <v>-0.50280572008941582</v>
      </c>
      <c r="AF394" s="11">
        <f>-'OddsRatio_working_3-way'!U394/(3*'OddsRatio_working_3-way'!X394^(1/3))*COS(('OddsRatio_working_3-way'!Y394)/3)</f>
        <v>0.54007256053197616</v>
      </c>
      <c r="AG394" s="11">
        <f>-'OddsRatio_working_3-way'!U394/(3*'OddsRatio_working_3-way'!X394^(1/3))*COS(('OddsRatio_working_3-way'!Y394+2*PI())/3)</f>
        <v>-0.33081249299914711</v>
      </c>
      <c r="AH394" s="11">
        <f>-'OddsRatio_working_3-way'!U394/(3*'OddsRatio_working_3-way'!X394^(1/3))*COS(('OddsRatio_working_3-way'!Y394+4*PI())/3)</f>
        <v>-0.209260067532829</v>
      </c>
      <c r="AI394" s="11">
        <f>'OddsRatio_working_3-way'!U394/(3*'OddsRatio_working_3-way'!X394^(1/3))*SIN(('OddsRatio_working_3-way'!Y394)/3)</f>
        <v>-7.0178325563630684E-2</v>
      </c>
      <c r="AJ394" s="11">
        <f>'OddsRatio_working_3-way'!U394/(3*'OddsRatio_working_3-way'!X394^(1/3))*SIN(('OddsRatio_working_3-way'!Y394+2*PI())/3)</f>
        <v>-0.43262739452578508</v>
      </c>
      <c r="AK394" s="11">
        <f>'OddsRatio_working_3-way'!U394/(3*'OddsRatio_working_3-way'!X394^(1/3))*SIN(('OddsRatio_working_3-way'!Y394+4*PI())/3)</f>
        <v>0.50280572008941571</v>
      </c>
      <c r="AL394" s="11">
        <f>'OddsRatio_working_3-way'!Z394+'OddsRatio_working_3-way'!AF394</f>
        <v>1.0801451210639526</v>
      </c>
      <c r="AM394" s="11">
        <f>'OddsRatio_working_3-way'!AA394+'OddsRatio_working_3-way'!AG394</f>
        <v>-0.66162498599829433</v>
      </c>
      <c r="AN394" s="11">
        <f>'OddsRatio_working_3-way'!AB394+'OddsRatio_working_3-way'!AH394</f>
        <v>-0.41852013506565805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1.0801451210639526</v>
      </c>
      <c r="AS394" s="11">
        <f>IF(('OddsRatio_working_3-way'!X394=0),IF(Q394&gt;0,-Q394^(1/3),(-Q394)^(1/3)),'OddsRatio_working_3-way'!AM394-'OddsRatio_working_3-way'!R394/3)</f>
        <v>-0.66162498599829433</v>
      </c>
      <c r="AT394" s="11">
        <f>IF(('OddsRatio_working_3-way'!X394=0),IF(Q394&gt;0,-Q394^(1/3),(-Q394)^(1/3)),'OddsRatio_working_3-way'!AN394-'OddsRatio_working_3-way'!R394/3)</f>
        <v>-0.41852013506565805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3.06</v>
      </c>
      <c r="B395" s="4">
        <f>IF('True_Odds_Calculator_3-way'!B396="","",'True_Odds_Calculator_3-way'!B396)</f>
        <v>3.2</v>
      </c>
      <c r="C395" s="4">
        <f>IF('True_Odds_Calculator_3-way'!C396="","",'True_Odds_Calculator_3-way'!C396)</f>
        <v>2.44</v>
      </c>
      <c r="D395" s="9">
        <f t="shared" si="91"/>
        <v>0.31085330674345885</v>
      </c>
      <c r="E395" s="9">
        <f t="shared" si="92"/>
        <v>0.29694578777221825</v>
      </c>
      <c r="F395" s="9">
        <f t="shared" si="93"/>
        <v>0.39220090548432301</v>
      </c>
      <c r="G395" s="9">
        <f t="shared" si="94"/>
        <v>1.0761900307281342</v>
      </c>
      <c r="H395" s="9">
        <f t="shared" si="95"/>
        <v>3.2169514632999561</v>
      </c>
      <c r="I395" s="9">
        <f t="shared" si="96"/>
        <v>3.367618067601895</v>
      </c>
      <c r="J395" s="9">
        <f t="shared" si="97"/>
        <v>2.5497136442485133</v>
      </c>
      <c r="K395" s="11">
        <f t="shared" si="98"/>
        <v>0.32679738562091504</v>
      </c>
      <c r="L395" s="11">
        <f t="shared" si="99"/>
        <v>0.3125</v>
      </c>
      <c r="M395" s="11">
        <f t="shared" si="100"/>
        <v>0.4098360655737705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-0.27314368370298947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0.23856878817100613</v>
      </c>
      <c r="Q395" s="11">
        <f>2*'OddsRatio_working_3-way'!K395*'OddsRatio_working_3-way'!L395*'OddsRatio_working_3-way'!M395</f>
        <v>8.3708346726668811E-2</v>
      </c>
      <c r="R395" s="11">
        <f t="shared" si="101"/>
        <v>0</v>
      </c>
      <c r="S395" s="11">
        <f t="shared" si="102"/>
        <v>-0.87341865254486595</v>
      </c>
      <c r="T395" s="11">
        <f t="shared" si="103"/>
        <v>-0.3064626851034617</v>
      </c>
      <c r="U395" s="11">
        <f>'OddsRatio_working_3-way'!S395-'OddsRatio_working_3-way'!R395^2/3</f>
        <v>-0.87341865254486595</v>
      </c>
      <c r="V395" s="11">
        <f>'OddsRatio_working_3-way'!S395*'OddsRatio_working_3-way'!R395/3-2*'OddsRatio_working_3-way'!R395^3/27-'OddsRatio_working_3-way'!T395</f>
        <v>0.3064626851034617</v>
      </c>
      <c r="W395" s="11">
        <f>'OddsRatio_working_3-way'!V395^2+4*'OddsRatio_working_3-way'!U395^3/27</f>
        <v>-4.7911823193962366E-3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0.15709118345742684</v>
      </c>
      <c r="Y395" s="11">
        <f>IF('OddsRatio_working_3-way'!W395&gt;=0,IF('OddsRatio_working_3-way'!V395+SQRT('OddsRatio_working_3-way'!W395)&gt;0,0,PI()),ACOS('OddsRatio_working_3-way'!V395/(2*'OddsRatio_working_3-way'!X395)))</f>
        <v>0.22213504018088326</v>
      </c>
      <c r="Z395" s="11">
        <f>'OddsRatio_working_3-way'!X395^(1/3)*COS('OddsRatio_working_3-way'!Y395/3)</f>
        <v>0.53809501536406712</v>
      </c>
      <c r="AA395" s="11">
        <f>'OddsRatio_working_3-way'!X395^(1/3)*COS(('OddsRatio_working_3-way'!Y395+2*PI())/3)</f>
        <v>-0.30361597548832764</v>
      </c>
      <c r="AB395" s="11">
        <f>'OddsRatio_working_3-way'!X395^(1/3)*COS(('OddsRatio_working_3-way'!Y395+4*PI())/3)</f>
        <v>-0.2344790398757394</v>
      </c>
      <c r="AC395" s="11">
        <f>'OddsRatio_working_3-way'!X395^(1/3)*SIN('OddsRatio_working_3-way'!Y395/3)</f>
        <v>3.9916228386873601E-2</v>
      </c>
      <c r="AD395" s="11">
        <f>'OddsRatio_working_3-way'!X395^(1/3)*SIN(('OddsRatio_working_3-way'!Y395+2*PI())/3)</f>
        <v>0.44604583876162313</v>
      </c>
      <c r="AE395" s="11">
        <f>'OddsRatio_working_3-way'!X395^(1/3)*SIN(('OddsRatio_working_3-way'!Y395+4*PI())/3)</f>
        <v>-0.48596206714849671</v>
      </c>
      <c r="AF395" s="11">
        <f>-'OddsRatio_working_3-way'!U395/(3*'OddsRatio_working_3-way'!X395^(1/3))*COS(('OddsRatio_working_3-way'!Y395)/3)</f>
        <v>0.53809501536406723</v>
      </c>
      <c r="AG395" s="11">
        <f>-'OddsRatio_working_3-way'!U395/(3*'OddsRatio_working_3-way'!X395^(1/3))*COS(('OddsRatio_working_3-way'!Y395+2*PI())/3)</f>
        <v>-0.30361597548832769</v>
      </c>
      <c r="AH395" s="11">
        <f>-'OddsRatio_working_3-way'!U395/(3*'OddsRatio_working_3-way'!X395^(1/3))*COS(('OddsRatio_working_3-way'!Y395+4*PI())/3)</f>
        <v>-0.23447903987573943</v>
      </c>
      <c r="AI395" s="11">
        <f>'OddsRatio_working_3-way'!U395/(3*'OddsRatio_working_3-way'!X395^(1/3))*SIN(('OddsRatio_working_3-way'!Y395)/3)</f>
        <v>-3.9916228386873615E-2</v>
      </c>
      <c r="AJ395" s="11">
        <f>'OddsRatio_working_3-way'!U395/(3*'OddsRatio_working_3-way'!X395^(1/3))*SIN(('OddsRatio_working_3-way'!Y395+2*PI())/3)</f>
        <v>-0.44604583876162324</v>
      </c>
      <c r="AK395" s="11">
        <f>'OddsRatio_working_3-way'!U395/(3*'OddsRatio_working_3-way'!X395^(1/3))*SIN(('OddsRatio_working_3-way'!Y395+4*PI())/3)</f>
        <v>0.48596206714849682</v>
      </c>
      <c r="AL395" s="11">
        <f>'OddsRatio_working_3-way'!Z395+'OddsRatio_working_3-way'!AF395</f>
        <v>1.0761900307281342</v>
      </c>
      <c r="AM395" s="11">
        <f>'OddsRatio_working_3-way'!AA395+'OddsRatio_working_3-way'!AG395</f>
        <v>-0.60723195097665528</v>
      </c>
      <c r="AN395" s="11">
        <f>'OddsRatio_working_3-way'!AB395+'OddsRatio_working_3-way'!AH395</f>
        <v>-0.46895807975147885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1.0761900307281342</v>
      </c>
      <c r="AS395" s="11">
        <f>IF(('OddsRatio_working_3-way'!X395=0),IF(Q395&gt;0,-Q395^(1/3),(-Q395)^(1/3)),'OddsRatio_working_3-way'!AM395-'OddsRatio_working_3-way'!R395/3)</f>
        <v>-0.60723195097665528</v>
      </c>
      <c r="AT395" s="11">
        <f>IF(('OddsRatio_working_3-way'!X395=0),IF(Q395&gt;0,-Q395^(1/3),(-Q395)^(1/3)),'OddsRatio_working_3-way'!AN395-'OddsRatio_working_3-way'!R395/3)</f>
        <v>-0.46895807975147885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3.06</v>
      </c>
      <c r="B396" s="4">
        <f>IF('True_Odds_Calculator_3-way'!B397="","",'True_Odds_Calculator_3-way'!B397)</f>
        <v>3.33</v>
      </c>
      <c r="C396" s="4">
        <f>IF('True_Odds_Calculator_3-way'!C397="","",'True_Odds_Calculator_3-way'!C397)</f>
        <v>2.37</v>
      </c>
      <c r="D396" s="9">
        <f t="shared" si="91"/>
        <v>0.31082196492005776</v>
      </c>
      <c r="E396" s="9">
        <f t="shared" si="92"/>
        <v>0.28507167958144725</v>
      </c>
      <c r="F396" s="9">
        <f t="shared" si="93"/>
        <v>0.40410635549849505</v>
      </c>
      <c r="G396" s="9">
        <f t="shared" si="94"/>
        <v>1.0763474978340408</v>
      </c>
      <c r="H396" s="9">
        <f t="shared" si="95"/>
        <v>3.2172758455381243</v>
      </c>
      <c r="I396" s="9">
        <f t="shared" si="96"/>
        <v>3.5078896699533146</v>
      </c>
      <c r="J396" s="9">
        <f t="shared" si="97"/>
        <v>2.4745960720326363</v>
      </c>
      <c r="K396" s="11">
        <f t="shared" si="98"/>
        <v>0.32679738562091504</v>
      </c>
      <c r="L396" s="11">
        <f t="shared" si="99"/>
        <v>0.3003003003003003</v>
      </c>
      <c r="M396" s="11">
        <f t="shared" si="100"/>
        <v>0.42194092827004215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-0.27228875272227637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0.238511035234788</v>
      </c>
      <c r="Q396" s="11">
        <f>2*'OddsRatio_working_3-way'!K396*'OddsRatio_working_3-way'!L396*'OddsRatio_working_3-way'!M396</f>
        <v>8.281633167874583E-2</v>
      </c>
      <c r="R396" s="11">
        <f t="shared" si="101"/>
        <v>0</v>
      </c>
      <c r="S396" s="11">
        <f t="shared" si="102"/>
        <v>-0.8759489066302335</v>
      </c>
      <c r="T396" s="11">
        <f t="shared" si="103"/>
        <v>-0.30414892591327553</v>
      </c>
      <c r="U396" s="11">
        <f>'OddsRatio_working_3-way'!S396-'OddsRatio_working_3-way'!R396^2/3</f>
        <v>-0.8759489066302335</v>
      </c>
      <c r="V396" s="11">
        <f>'OddsRatio_working_3-way'!S396*'OddsRatio_working_3-way'!R396/3-2*'OddsRatio_working_3-way'!R396^3/27-'OddsRatio_working_3-way'!T396</f>
        <v>0.30414892591327553</v>
      </c>
      <c r="W396" s="11">
        <f>'OddsRatio_working_3-way'!V396^2+4*'OddsRatio_working_3-way'!U396^3/27</f>
        <v>-7.0643581818292944E-3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0.15777430661868591</v>
      </c>
      <c r="Y396" s="11">
        <f>IF('OddsRatio_working_3-way'!W396&gt;=0,IF('OddsRatio_working_3-way'!V396+SQRT('OddsRatio_working_3-way'!W396)&gt;0,0,PI()),ACOS('OddsRatio_working_3-way'!V396/(2*'OddsRatio_working_3-way'!X396)))</f>
        <v>0.26961530418717472</v>
      </c>
      <c r="Z396" s="11">
        <f>'OddsRatio_working_3-way'!X396^(1/3)*COS('OddsRatio_working_3-way'!Y396/3)</f>
        <v>0.53817374891702052</v>
      </c>
      <c r="AA396" s="11">
        <f>'OddsRatio_working_3-way'!X396^(1/3)*COS(('OddsRatio_working_3-way'!Y396+2*PI())/3)</f>
        <v>-0.31108673922029578</v>
      </c>
      <c r="AB396" s="11">
        <f>'OddsRatio_working_3-way'!X396^(1/3)*COS(('OddsRatio_working_3-way'!Y396+4*PI())/3)</f>
        <v>-0.22708700969672482</v>
      </c>
      <c r="AC396" s="11">
        <f>'OddsRatio_working_3-way'!X396^(1/3)*SIN('OddsRatio_working_3-way'!Y396/3)</f>
        <v>4.8497266452289446E-2</v>
      </c>
      <c r="AD396" s="11">
        <f>'OddsRatio_working_3-way'!X396^(1/3)*SIN(('OddsRatio_working_3-way'!Y396+2*PI())/3)</f>
        <v>0.441823504985903</v>
      </c>
      <c r="AE396" s="11">
        <f>'OddsRatio_working_3-way'!X396^(1/3)*SIN(('OddsRatio_working_3-way'!Y396+4*PI())/3)</f>
        <v>-0.49032077143819247</v>
      </c>
      <c r="AF396" s="11">
        <f>-'OddsRatio_working_3-way'!U396/(3*'OddsRatio_working_3-way'!X396^(1/3))*COS(('OddsRatio_working_3-way'!Y396)/3)</f>
        <v>0.5381737489170203</v>
      </c>
      <c r="AG396" s="11">
        <f>-'OddsRatio_working_3-way'!U396/(3*'OddsRatio_working_3-way'!X396^(1/3))*COS(('OddsRatio_working_3-way'!Y396+2*PI())/3)</f>
        <v>-0.31108673922029567</v>
      </c>
      <c r="AH396" s="11">
        <f>-'OddsRatio_working_3-way'!U396/(3*'OddsRatio_working_3-way'!X396^(1/3))*COS(('OddsRatio_working_3-way'!Y396+4*PI())/3)</f>
        <v>-0.22708700969672474</v>
      </c>
      <c r="AI396" s="11">
        <f>'OddsRatio_working_3-way'!U396/(3*'OddsRatio_working_3-way'!X396^(1/3))*SIN(('OddsRatio_working_3-way'!Y396)/3)</f>
        <v>-4.8497266452289425E-2</v>
      </c>
      <c r="AJ396" s="11">
        <f>'OddsRatio_working_3-way'!U396/(3*'OddsRatio_working_3-way'!X396^(1/3))*SIN(('OddsRatio_working_3-way'!Y396+2*PI())/3)</f>
        <v>-0.44182350498590284</v>
      </c>
      <c r="AK396" s="11">
        <f>'OddsRatio_working_3-way'!U396/(3*'OddsRatio_working_3-way'!X396^(1/3))*SIN(('OddsRatio_working_3-way'!Y396+4*PI())/3)</f>
        <v>0.49032077143819225</v>
      </c>
      <c r="AL396" s="11">
        <f>'OddsRatio_working_3-way'!Z396+'OddsRatio_working_3-way'!AF396</f>
        <v>1.0763474978340408</v>
      </c>
      <c r="AM396" s="11">
        <f>'OddsRatio_working_3-way'!AA396+'OddsRatio_working_3-way'!AG396</f>
        <v>-0.62217347844059145</v>
      </c>
      <c r="AN396" s="11">
        <f>'OddsRatio_working_3-way'!AB396+'OddsRatio_working_3-way'!AH396</f>
        <v>-0.45417401939344959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1.0763474978340408</v>
      </c>
      <c r="AS396" s="11">
        <f>IF(('OddsRatio_working_3-way'!X396=0),IF(Q396&gt;0,-Q396^(1/3),(-Q396)^(1/3)),'OddsRatio_working_3-way'!AM396-'OddsRatio_working_3-way'!R396/3)</f>
        <v>-0.62217347844059145</v>
      </c>
      <c r="AT396" s="11">
        <f>IF(('OddsRatio_working_3-way'!X396=0),IF(Q396&gt;0,-Q396^(1/3),(-Q396)^(1/3)),'OddsRatio_working_3-way'!AN396-'OddsRatio_working_3-way'!R396/3)</f>
        <v>-0.45417401939344959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1.76</v>
      </c>
      <c r="B397" s="4">
        <f>IF('True_Odds_Calculator_3-way'!B398="","",'True_Odds_Calculator_3-way'!B398)</f>
        <v>3.67</v>
      </c>
      <c r="C397" s="4">
        <f>IF('True_Odds_Calculator_3-way'!C398="","",'True_Odds_Calculator_3-way'!C398)</f>
        <v>4.66</v>
      </c>
      <c r="D397" s="9">
        <f t="shared" si="91"/>
        <v>0.5456470974758485</v>
      </c>
      <c r="E397" s="9">
        <f t="shared" si="92"/>
        <v>0.25475378815887212</v>
      </c>
      <c r="F397" s="9">
        <f t="shared" si="93"/>
        <v>0.1995991143652793</v>
      </c>
      <c r="G397" s="9">
        <f t="shared" si="94"/>
        <v>1.0956399644471819</v>
      </c>
      <c r="H397" s="9">
        <f t="shared" si="95"/>
        <v>1.8326863729798584</v>
      </c>
      <c r="I397" s="9">
        <f t="shared" si="96"/>
        <v>3.9253587050739749</v>
      </c>
      <c r="J397" s="9">
        <f t="shared" si="97"/>
        <v>5.0100422698766849</v>
      </c>
      <c r="K397" s="11">
        <f t="shared" si="98"/>
        <v>0.56818181818181823</v>
      </c>
      <c r="L397" s="11">
        <f t="shared" si="99"/>
        <v>0.27247956403269757</v>
      </c>
      <c r="M397" s="11">
        <f t="shared" si="100"/>
        <v>0.21459227467811159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-0.24674098281879731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0.23554917442838297</v>
      </c>
      <c r="Q397" s="11">
        <f>2*'OddsRatio_working_3-way'!K397*'OddsRatio_working_3-way'!L397*'OddsRatio_working_3-way'!M397</f>
        <v>6.6445465283041752E-2</v>
      </c>
      <c r="R397" s="11">
        <f t="shared" si="101"/>
        <v>0</v>
      </c>
      <c r="S397" s="11">
        <f t="shared" si="102"/>
        <v>-0.95464146951771922</v>
      </c>
      <c r="T397" s="11">
        <f t="shared" si="103"/>
        <v>-0.26929237504025932</v>
      </c>
      <c r="U397" s="11">
        <f>'OddsRatio_working_3-way'!S397-'OddsRatio_working_3-way'!R397^2/3</f>
        <v>-0.95464146951771922</v>
      </c>
      <c r="V397" s="11">
        <f>'OddsRatio_working_3-way'!S397*'OddsRatio_working_3-way'!R397/3-2*'OddsRatio_working_3-way'!R397^3/27-'OddsRatio_working_3-way'!T397</f>
        <v>0.26929237504025932</v>
      </c>
      <c r="W397" s="11">
        <f>'OddsRatio_working_3-way'!V397^2+4*'OddsRatio_working_3-way'!U397^3/27</f>
        <v>-5.6370991107172225E-2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0.17950583163367972</v>
      </c>
      <c r="Y397" s="11">
        <f>IF('OddsRatio_working_3-way'!W397&gt;=0,IF('OddsRatio_working_3-way'!V397+SQRT('OddsRatio_working_3-way'!W397)&gt;0,0,PI()),ACOS('OddsRatio_working_3-way'!V397/(2*'OddsRatio_working_3-way'!X397)))</f>
        <v>0.72259262506206079</v>
      </c>
      <c r="Z397" s="11">
        <f>'OddsRatio_working_3-way'!X397^(1/3)*COS('OddsRatio_working_3-way'!Y397/3)</f>
        <v>0.54781998222359107</v>
      </c>
      <c r="AA397" s="11">
        <f>'OddsRatio_working_3-way'!X397^(1/3)*COS(('OddsRatio_working_3-way'!Y397+2*PI())/3)</f>
        <v>-0.39044461123319196</v>
      </c>
      <c r="AB397" s="11">
        <f>'OddsRatio_working_3-way'!X397^(1/3)*COS(('OddsRatio_working_3-way'!Y397+4*PI())/3)</f>
        <v>-0.15737537099039914</v>
      </c>
      <c r="AC397" s="11">
        <f>'OddsRatio_working_3-way'!X397^(1/3)*SIN('OddsRatio_working_3-way'!Y397/3)</f>
        <v>0.13456258859399808</v>
      </c>
      <c r="AD397" s="11">
        <f>'OddsRatio_working_3-way'!X397^(1/3)*SIN(('OddsRatio_working_3-way'!Y397+2*PI())/3)</f>
        <v>0.40714472700937038</v>
      </c>
      <c r="AE397" s="11">
        <f>'OddsRatio_working_3-way'!X397^(1/3)*SIN(('OddsRatio_working_3-way'!Y397+4*PI())/3)</f>
        <v>-0.54170731560336838</v>
      </c>
      <c r="AF397" s="11">
        <f>-'OddsRatio_working_3-way'!U397/(3*'OddsRatio_working_3-way'!X397^(1/3))*COS(('OddsRatio_working_3-way'!Y397)/3)</f>
        <v>0.54781998222359096</v>
      </c>
      <c r="AG397" s="11">
        <f>-'OddsRatio_working_3-way'!U397/(3*'OddsRatio_working_3-way'!X397^(1/3))*COS(('OddsRatio_working_3-way'!Y397+2*PI())/3)</f>
        <v>-0.39044461123319191</v>
      </c>
      <c r="AH397" s="11">
        <f>-'OddsRatio_working_3-way'!U397/(3*'OddsRatio_working_3-way'!X397^(1/3))*COS(('OddsRatio_working_3-way'!Y397+4*PI())/3)</f>
        <v>-0.15737537099039911</v>
      </c>
      <c r="AI397" s="11">
        <f>'OddsRatio_working_3-way'!U397/(3*'OddsRatio_working_3-way'!X397^(1/3))*SIN(('OddsRatio_working_3-way'!Y397)/3)</f>
        <v>-0.13456258859399806</v>
      </c>
      <c r="AJ397" s="11">
        <f>'OddsRatio_working_3-way'!U397/(3*'OddsRatio_working_3-way'!X397^(1/3))*SIN(('OddsRatio_working_3-way'!Y397+2*PI())/3)</f>
        <v>-0.40714472700937027</v>
      </c>
      <c r="AK397" s="11">
        <f>'OddsRatio_working_3-way'!U397/(3*'OddsRatio_working_3-way'!X397^(1/3))*SIN(('OddsRatio_working_3-way'!Y397+4*PI())/3)</f>
        <v>0.54170731560336827</v>
      </c>
      <c r="AL397" s="11">
        <f>'OddsRatio_working_3-way'!Z397+'OddsRatio_working_3-way'!AF397</f>
        <v>1.0956399644471819</v>
      </c>
      <c r="AM397" s="11">
        <f>'OddsRatio_working_3-way'!AA397+'OddsRatio_working_3-way'!AG397</f>
        <v>-0.78088922246638393</v>
      </c>
      <c r="AN397" s="11">
        <f>'OddsRatio_working_3-way'!AB397+'OddsRatio_working_3-way'!AH397</f>
        <v>-0.31475074198079822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1.0956399644471819</v>
      </c>
      <c r="AS397" s="11">
        <f>IF(('OddsRatio_working_3-way'!X397=0),IF(Q397&gt;0,-Q397^(1/3),(-Q397)^(1/3)),'OddsRatio_working_3-way'!AM397-'OddsRatio_working_3-way'!R397/3)</f>
        <v>-0.78088922246638393</v>
      </c>
      <c r="AT397" s="11">
        <f>IF(('OddsRatio_working_3-way'!X397=0),IF(Q397&gt;0,-Q397^(1/3),(-Q397)^(1/3)),'OddsRatio_working_3-way'!AN397-'OddsRatio_working_3-way'!R397/3)</f>
        <v>-0.31475074198079822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2.36</v>
      </c>
      <c r="B398" s="4">
        <f>IF('True_Odds_Calculator_3-way'!B399="","",'True_Odds_Calculator_3-way'!B399)</f>
        <v>3</v>
      </c>
      <c r="C398" s="4">
        <f>IF('True_Odds_Calculator_3-way'!C399="","",'True_Odds_Calculator_3-way'!C399)</f>
        <v>3.55</v>
      </c>
      <c r="D398" s="9">
        <f t="shared" si="91"/>
        <v>0.40951902816628583</v>
      </c>
      <c r="E398" s="9">
        <f t="shared" si="92"/>
        <v>0.32046917061094637</v>
      </c>
      <c r="F398" s="9">
        <f t="shared" si="93"/>
        <v>0.27001180122276797</v>
      </c>
      <c r="G398" s="9">
        <f t="shared" si="94"/>
        <v>1.0602124817397998</v>
      </c>
      <c r="H398" s="9">
        <f t="shared" si="95"/>
        <v>2.441888975166127</v>
      </c>
      <c r="I398" s="9">
        <f t="shared" si="96"/>
        <v>3.1204249634796</v>
      </c>
      <c r="J398" s="9">
        <f t="shared" si="97"/>
        <v>3.7035418284364896</v>
      </c>
      <c r="K398" s="11">
        <f t="shared" si="98"/>
        <v>0.42372881355932207</v>
      </c>
      <c r="L398" s="11">
        <f t="shared" si="99"/>
        <v>0.33333333333333331</v>
      </c>
      <c r="M398" s="11">
        <f t="shared" si="100"/>
        <v>0.28169014084507044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-0.27596084984483182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0.23513965146813087</v>
      </c>
      <c r="Q398" s="11">
        <f>2*'OddsRatio_working_3-way'!K398*'OddsRatio_working_3-way'!L398*'OddsRatio_working_3-way'!M398</f>
        <v>7.9573486114426675E-2</v>
      </c>
      <c r="R398" s="11">
        <f t="shared" si="101"/>
        <v>0</v>
      </c>
      <c r="S398" s="11">
        <f t="shared" si="102"/>
        <v>-0.85207612456747384</v>
      </c>
      <c r="T398" s="11">
        <f t="shared" si="103"/>
        <v>-0.28835063437139552</v>
      </c>
      <c r="U398" s="11">
        <f>'OddsRatio_working_3-way'!S398-'OddsRatio_working_3-way'!R398^2/3</f>
        <v>-0.85207612456747384</v>
      </c>
      <c r="V398" s="11">
        <f>'OddsRatio_working_3-way'!S398*'OddsRatio_working_3-way'!R398/3-2*'OddsRatio_working_3-way'!R398^3/27-'OddsRatio_working_3-way'!T398</f>
        <v>0.28835063437139552</v>
      </c>
      <c r="W398" s="11">
        <f>'OddsRatio_working_3-way'!V398^2+4*'OddsRatio_working_3-way'!U398^3/27</f>
        <v>-8.5036894644901218E-3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0.15136857154547997</v>
      </c>
      <c r="Y398" s="11">
        <f>IF('OddsRatio_working_3-way'!W398&gt;=0,IF('OddsRatio_working_3-way'!V398+SQRT('OddsRatio_working_3-way'!W398)&gt;0,0,PI()),ACOS('OddsRatio_working_3-way'!V398/(2*'OddsRatio_working_3-way'!X398)))</f>
        <v>0.30952440134493253</v>
      </c>
      <c r="Z398" s="11">
        <f>'OddsRatio_working_3-way'!X398^(1/3)*COS('OddsRatio_working_3-way'!Y398/3)</f>
        <v>0.53010624086989999</v>
      </c>
      <c r="AA398" s="11">
        <f>'OddsRatio_working_3-way'!X398^(1/3)*COS(('OddsRatio_working_3-way'!Y398+2*PI())/3)</f>
        <v>-0.31258796223500457</v>
      </c>
      <c r="AB398" s="11">
        <f>'OddsRatio_working_3-way'!X398^(1/3)*COS(('OddsRatio_working_3-way'!Y398+4*PI())/3)</f>
        <v>-0.21751827863489534</v>
      </c>
      <c r="AC398" s="11">
        <f>'OddsRatio_working_3-way'!X398^(1/3)*SIN('OddsRatio_working_3-way'!Y398/3)</f>
        <v>5.4888507418295637E-2</v>
      </c>
      <c r="AD398" s="11">
        <f>'OddsRatio_working_3-way'!X398^(1/3)*SIN(('OddsRatio_working_3-way'!Y398+2*PI())/3)</f>
        <v>0.43164121758885826</v>
      </c>
      <c r="AE398" s="11">
        <f>'OddsRatio_working_3-way'!X398^(1/3)*SIN(('OddsRatio_working_3-way'!Y398+4*PI())/3)</f>
        <v>-0.4865297250071538</v>
      </c>
      <c r="AF398" s="11">
        <f>-'OddsRatio_working_3-way'!U398/(3*'OddsRatio_working_3-way'!X398^(1/3))*COS(('OddsRatio_working_3-way'!Y398)/3)</f>
        <v>0.53010624086989977</v>
      </c>
      <c r="AG398" s="11">
        <f>-'OddsRatio_working_3-way'!U398/(3*'OddsRatio_working_3-way'!X398^(1/3))*COS(('OddsRatio_working_3-way'!Y398+2*PI())/3)</f>
        <v>-0.3125879622350044</v>
      </c>
      <c r="AH398" s="11">
        <f>-'OddsRatio_working_3-way'!U398/(3*'OddsRatio_working_3-way'!X398^(1/3))*COS(('OddsRatio_working_3-way'!Y398+4*PI())/3)</f>
        <v>-0.21751827863489526</v>
      </c>
      <c r="AI398" s="11">
        <f>'OddsRatio_working_3-way'!U398/(3*'OddsRatio_working_3-way'!X398^(1/3))*SIN(('OddsRatio_working_3-way'!Y398)/3)</f>
        <v>-5.4888507418295616E-2</v>
      </c>
      <c r="AJ398" s="11">
        <f>'OddsRatio_working_3-way'!U398/(3*'OddsRatio_working_3-way'!X398^(1/3))*SIN(('OddsRatio_working_3-way'!Y398+2*PI())/3)</f>
        <v>-0.43164121758885809</v>
      </c>
      <c r="AK398" s="11">
        <f>'OddsRatio_working_3-way'!U398/(3*'OddsRatio_working_3-way'!X398^(1/3))*SIN(('OddsRatio_working_3-way'!Y398+4*PI())/3)</f>
        <v>0.48652972500715364</v>
      </c>
      <c r="AL398" s="11">
        <f>'OddsRatio_working_3-way'!Z398+'OddsRatio_working_3-way'!AF398</f>
        <v>1.0602124817397998</v>
      </c>
      <c r="AM398" s="11">
        <f>'OddsRatio_working_3-way'!AA398+'OddsRatio_working_3-way'!AG398</f>
        <v>-0.62517592447000903</v>
      </c>
      <c r="AN398" s="11">
        <f>'OddsRatio_working_3-way'!AB398+'OddsRatio_working_3-way'!AH398</f>
        <v>-0.43503655726979062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1.0602124817397998</v>
      </c>
      <c r="AS398" s="11">
        <f>IF(('OddsRatio_working_3-way'!X398=0),IF(Q398&gt;0,-Q398^(1/3),(-Q398)^(1/3)),'OddsRatio_working_3-way'!AM398-'OddsRatio_working_3-way'!R398/3)</f>
        <v>-0.62517592447000903</v>
      </c>
      <c r="AT398" s="11">
        <f>IF(('OddsRatio_working_3-way'!X398=0),IF(Q398&gt;0,-Q398^(1/3),(-Q398)^(1/3)),'OddsRatio_working_3-way'!AN398-'OddsRatio_working_3-way'!R398/3)</f>
        <v>-0.43503655726979062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1.99</v>
      </c>
      <c r="B399" s="4">
        <f>IF('True_Odds_Calculator_3-way'!B400="","",'True_Odds_Calculator_3-way'!B400)</f>
        <v>3.21</v>
      </c>
      <c r="C399" s="4">
        <f>IF('True_Odds_Calculator_3-way'!C400="","",'True_Odds_Calculator_3-way'!C400)</f>
        <v>4.63</v>
      </c>
      <c r="D399" s="9">
        <f t="shared" si="91"/>
        <v>0.49059166003025101</v>
      </c>
      <c r="E399" s="9">
        <f t="shared" si="92"/>
        <v>0.30139144981057536</v>
      </c>
      <c r="F399" s="9">
        <f t="shared" si="93"/>
        <v>0.20801689015917341</v>
      </c>
      <c r="G399" s="9">
        <f t="shared" si="94"/>
        <v>1.0488435101517899</v>
      </c>
      <c r="H399" s="9">
        <f t="shared" si="95"/>
        <v>2.0383550750502724</v>
      </c>
      <c r="I399" s="9">
        <f t="shared" si="96"/>
        <v>3.317944157435456</v>
      </c>
      <c r="J399" s="9">
        <f t="shared" si="97"/>
        <v>4.8073019418509979</v>
      </c>
      <c r="K399" s="11">
        <f t="shared" si="98"/>
        <v>0.50251256281407031</v>
      </c>
      <c r="L399" s="11">
        <f t="shared" si="99"/>
        <v>0.3115264797507788</v>
      </c>
      <c r="M399" s="11">
        <f t="shared" si="100"/>
        <v>0.21598272138228941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-0.26853134893903929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0.2309306637613357</v>
      </c>
      <c r="Q399" s="11">
        <f>2*'OddsRatio_working_3-way'!K399*'OddsRatio_working_3-way'!L399*'OddsRatio_working_3-way'!M399</f>
        <v>6.7622449124842096E-2</v>
      </c>
      <c r="R399" s="11">
        <f t="shared" si="101"/>
        <v>0</v>
      </c>
      <c r="S399" s="11">
        <f t="shared" si="102"/>
        <v>-0.85997655273299389</v>
      </c>
      <c r="T399" s="11">
        <f t="shared" si="103"/>
        <v>-0.25182329509018858</v>
      </c>
      <c r="U399" s="11">
        <f>'OddsRatio_working_3-way'!S399-'OddsRatio_working_3-way'!R399^2/3</f>
        <v>-0.85997655273299389</v>
      </c>
      <c r="V399" s="11">
        <f>'OddsRatio_working_3-way'!S399*'OddsRatio_working_3-way'!R399/3-2*'OddsRatio_working_3-way'!R399^3/27-'OddsRatio_working_3-way'!T399</f>
        <v>0.25182329509018858</v>
      </c>
      <c r="W399" s="11">
        <f>'OddsRatio_working_3-way'!V399^2+4*'OddsRatio_working_3-way'!U399^3/27</f>
        <v>-3.0807839401382278E-2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0.15347867225730621</v>
      </c>
      <c r="Y399" s="11">
        <f>IF('OddsRatio_working_3-way'!W399&gt;=0,IF('OddsRatio_working_3-way'!V399+SQRT('OddsRatio_working_3-way'!W399)&gt;0,0,PI()),ACOS('OddsRatio_working_3-way'!V399/(2*'OddsRatio_working_3-way'!X399)))</f>
        <v>0.60871179851599444</v>
      </c>
      <c r="Z399" s="11">
        <f>'OddsRatio_working_3-way'!X399^(1/3)*COS('OddsRatio_working_3-way'!Y399/3)</f>
        <v>0.52442175507589484</v>
      </c>
      <c r="AA399" s="11">
        <f>'OddsRatio_working_3-way'!X399^(1/3)*COS(('OddsRatio_working_3-way'!Y399+2*PI())/3)</f>
        <v>-0.35564805047028258</v>
      </c>
      <c r="AB399" s="11">
        <f>'OddsRatio_working_3-way'!X399^(1/3)*COS(('OddsRatio_working_3-way'!Y399+4*PI())/3)</f>
        <v>-0.16877370460561228</v>
      </c>
      <c r="AC399" s="11">
        <f>'OddsRatio_working_3-way'!X399^(1/3)*SIN('OddsRatio_working_3-way'!Y399/3)</f>
        <v>0.1078919538896027</v>
      </c>
      <c r="AD399" s="11">
        <f>'OddsRatio_working_3-way'!X399^(1/3)*SIN(('OddsRatio_working_3-way'!Y399+2*PI())/3)</f>
        <v>0.40021658524814441</v>
      </c>
      <c r="AE399" s="11">
        <f>'OddsRatio_working_3-way'!X399^(1/3)*SIN(('OddsRatio_working_3-way'!Y399+4*PI())/3)</f>
        <v>-0.50810853913774701</v>
      </c>
      <c r="AF399" s="11">
        <f>-'OddsRatio_working_3-way'!U399/(3*'OddsRatio_working_3-way'!X399^(1/3))*COS(('OddsRatio_working_3-way'!Y399)/3)</f>
        <v>0.52442175507589495</v>
      </c>
      <c r="AG399" s="11">
        <f>-'OddsRatio_working_3-way'!U399/(3*'OddsRatio_working_3-way'!X399^(1/3))*COS(('OddsRatio_working_3-way'!Y399+2*PI())/3)</f>
        <v>-0.35564805047028264</v>
      </c>
      <c r="AH399" s="11">
        <f>-'OddsRatio_working_3-way'!U399/(3*'OddsRatio_working_3-way'!X399^(1/3))*COS(('OddsRatio_working_3-way'!Y399+4*PI())/3)</f>
        <v>-0.16877370460561231</v>
      </c>
      <c r="AI399" s="11">
        <f>'OddsRatio_working_3-way'!U399/(3*'OddsRatio_working_3-way'!X399^(1/3))*SIN(('OddsRatio_working_3-way'!Y399)/3)</f>
        <v>-0.10789195388960271</v>
      </c>
      <c r="AJ399" s="11">
        <f>'OddsRatio_working_3-way'!U399/(3*'OddsRatio_working_3-way'!X399^(1/3))*SIN(('OddsRatio_working_3-way'!Y399+2*PI())/3)</f>
        <v>-0.40021658524814452</v>
      </c>
      <c r="AK399" s="11">
        <f>'OddsRatio_working_3-way'!U399/(3*'OddsRatio_working_3-way'!X399^(1/3))*SIN(('OddsRatio_working_3-way'!Y399+4*PI())/3)</f>
        <v>0.50810853913774712</v>
      </c>
      <c r="AL399" s="11">
        <f>'OddsRatio_working_3-way'!Z399+'OddsRatio_working_3-way'!AF399</f>
        <v>1.0488435101517899</v>
      </c>
      <c r="AM399" s="11">
        <f>'OddsRatio_working_3-way'!AA399+'OddsRatio_working_3-way'!AG399</f>
        <v>-0.71129610094056517</v>
      </c>
      <c r="AN399" s="11">
        <f>'OddsRatio_working_3-way'!AB399+'OddsRatio_working_3-way'!AH399</f>
        <v>-0.33754740921122461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1.0488435101517899</v>
      </c>
      <c r="AS399" s="11">
        <f>IF(('OddsRatio_working_3-way'!X399=0),IF(Q399&gt;0,-Q399^(1/3),(-Q399)^(1/3)),'OddsRatio_working_3-way'!AM399-'OddsRatio_working_3-way'!R399/3)</f>
        <v>-0.71129610094056517</v>
      </c>
      <c r="AT399" s="11">
        <f>IF(('OddsRatio_working_3-way'!X399=0),IF(Q399&gt;0,-Q399^(1/3),(-Q399)^(1/3)),'OddsRatio_working_3-way'!AN399-'OddsRatio_working_3-way'!R399/3)</f>
        <v>-0.33754740921122461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2.81</v>
      </c>
      <c r="B400" s="4">
        <f>IF('True_Odds_Calculator_3-way'!B401="","",'True_Odds_Calculator_3-way'!B401)</f>
        <v>3.13</v>
      </c>
      <c r="C400" s="4">
        <f>IF('True_Odds_Calculator_3-way'!C401="","",'True_Odds_Calculator_3-way'!C401)</f>
        <v>2.84</v>
      </c>
      <c r="D400" s="9">
        <f t="shared" si="91"/>
        <v>0.34653395817378796</v>
      </c>
      <c r="E400" s="9">
        <f t="shared" si="92"/>
        <v>0.31064515232181261</v>
      </c>
      <c r="F400" s="9">
        <f t="shared" si="93"/>
        <v>0.34282088950439937</v>
      </c>
      <c r="G400" s="9">
        <f t="shared" si="94"/>
        <v>1.0418342959447153</v>
      </c>
      <c r="H400" s="9">
        <f t="shared" si="95"/>
        <v>2.8857200756599344</v>
      </c>
      <c r="I400" s="9">
        <f t="shared" si="96"/>
        <v>3.2191070503622434</v>
      </c>
      <c r="J400" s="9">
        <f t="shared" si="97"/>
        <v>2.9169751045382757</v>
      </c>
      <c r="K400" s="11">
        <f t="shared" si="98"/>
        <v>0.35587188612099646</v>
      </c>
      <c r="L400" s="11">
        <f t="shared" si="99"/>
        <v>0.31948881789137379</v>
      </c>
      <c r="M400" s="11">
        <f t="shared" si="100"/>
        <v>0.35211267605633806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-0.28399258694984808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0.2313975950343517</v>
      </c>
      <c r="Q400" s="11">
        <f>2*'OddsRatio_working_3-way'!K400*'OddsRatio_working_3-way'!L400*'OddsRatio_working_3-way'!M400</f>
        <v>8.0068371984204759E-2</v>
      </c>
      <c r="R400" s="11">
        <f t="shared" si="101"/>
        <v>0</v>
      </c>
      <c r="S400" s="11">
        <f t="shared" si="102"/>
        <v>-0.8148015323907577</v>
      </c>
      <c r="T400" s="11">
        <f t="shared" si="103"/>
        <v>-0.28193824650199234</v>
      </c>
      <c r="U400" s="11">
        <f>'OddsRatio_working_3-way'!S400-'OddsRatio_working_3-way'!R400^2/3</f>
        <v>-0.8148015323907577</v>
      </c>
      <c r="V400" s="11">
        <f>'OddsRatio_working_3-way'!S400*'OddsRatio_working_3-way'!R400/3-2*'OddsRatio_working_3-way'!R400^3/27-'OddsRatio_working_3-way'!T400</f>
        <v>0.28193824650199234</v>
      </c>
      <c r="W400" s="11">
        <f>'OddsRatio_working_3-way'!V400^2+4*'OddsRatio_working_3-way'!U400^3/27</f>
        <v>-6.5126810101125143E-4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0.14154543699959868</v>
      </c>
      <c r="Y400" s="11">
        <f>IF('OddsRatio_working_3-way'!W400&gt;=0,IF('OddsRatio_working_3-way'!V400+SQRT('OddsRatio_working_3-way'!W400)&gt;0,0,PI()),ACOS('OddsRatio_working_3-way'!V400/(2*'OddsRatio_working_3-way'!X400)))</f>
        <v>9.027011936719509E-2</v>
      </c>
      <c r="Z400" s="11">
        <f>'OddsRatio_working_3-way'!X400^(1/3)*COS('OddsRatio_working_3-way'!Y400/3)</f>
        <v>0.52091714797235766</v>
      </c>
      <c r="AA400" s="11">
        <f>'OddsRatio_working_3-way'!X400^(1/3)*COS(('OddsRatio_working_3-way'!Y400+2*PI())/3)</f>
        <v>-0.27403711621088261</v>
      </c>
      <c r="AB400" s="11">
        <f>'OddsRatio_working_3-way'!X400^(1/3)*COS(('OddsRatio_working_3-way'!Y400+4*PI())/3)</f>
        <v>-0.24688003176147488</v>
      </c>
      <c r="AC400" s="11">
        <f>'OddsRatio_working_3-way'!X400^(1/3)*SIN('OddsRatio_working_3-way'!Y400/3)</f>
        <v>1.5679150017270861E-2</v>
      </c>
      <c r="AD400" s="11">
        <f>'OddsRatio_working_3-way'!X400^(1/3)*SIN(('OddsRatio_working_3-way'!Y400+2*PI())/3)</f>
        <v>0.44328790840236376</v>
      </c>
      <c r="AE400" s="11">
        <f>'OddsRatio_working_3-way'!X400^(1/3)*SIN(('OddsRatio_working_3-way'!Y400+4*PI())/3)</f>
        <v>-0.4589670584196347</v>
      </c>
      <c r="AF400" s="11">
        <f>-'OddsRatio_working_3-way'!U400/(3*'OddsRatio_working_3-way'!X400^(1/3))*COS(('OddsRatio_working_3-way'!Y400)/3)</f>
        <v>0.52091714797235766</v>
      </c>
      <c r="AG400" s="11">
        <f>-'OddsRatio_working_3-way'!U400/(3*'OddsRatio_working_3-way'!X400^(1/3))*COS(('OddsRatio_working_3-way'!Y400+2*PI())/3)</f>
        <v>-0.27403711621088261</v>
      </c>
      <c r="AH400" s="11">
        <f>-'OddsRatio_working_3-way'!U400/(3*'OddsRatio_working_3-way'!X400^(1/3))*COS(('OddsRatio_working_3-way'!Y400+4*PI())/3)</f>
        <v>-0.24688003176147488</v>
      </c>
      <c r="AI400" s="11">
        <f>'OddsRatio_working_3-way'!U400/(3*'OddsRatio_working_3-way'!X400^(1/3))*SIN(('OddsRatio_working_3-way'!Y400)/3)</f>
        <v>-1.5679150017270861E-2</v>
      </c>
      <c r="AJ400" s="11">
        <f>'OddsRatio_working_3-way'!U400/(3*'OddsRatio_working_3-way'!X400^(1/3))*SIN(('OddsRatio_working_3-way'!Y400+2*PI())/3)</f>
        <v>-0.44328790840236376</v>
      </c>
      <c r="AK400" s="11">
        <f>'OddsRatio_working_3-way'!U400/(3*'OddsRatio_working_3-way'!X400^(1/3))*SIN(('OddsRatio_working_3-way'!Y400+4*PI())/3)</f>
        <v>0.4589670584196347</v>
      </c>
      <c r="AL400" s="11">
        <f>'OddsRatio_working_3-way'!Z400+'OddsRatio_working_3-way'!AF400</f>
        <v>1.0418342959447153</v>
      </c>
      <c r="AM400" s="11">
        <f>'OddsRatio_working_3-way'!AA400+'OddsRatio_working_3-way'!AG400</f>
        <v>-0.54807423242176523</v>
      </c>
      <c r="AN400" s="11">
        <f>'OddsRatio_working_3-way'!AB400+'OddsRatio_working_3-way'!AH400</f>
        <v>-0.49376006352294977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1.0418342959447153</v>
      </c>
      <c r="AS400" s="11">
        <f>IF(('OddsRatio_working_3-way'!X400=0),IF(Q400&gt;0,-Q400^(1/3),(-Q400)^(1/3)),'OddsRatio_working_3-way'!AM400-'OddsRatio_working_3-way'!R400/3)</f>
        <v>-0.54807423242176523</v>
      </c>
      <c r="AT400" s="11">
        <f>IF(('OddsRatio_working_3-way'!X400=0),IF(Q400&gt;0,-Q400^(1/3),(-Q400)^(1/3)),'OddsRatio_working_3-way'!AN400-'OddsRatio_working_3-way'!R400/3)</f>
        <v>-0.49376006352294977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2.16</v>
      </c>
      <c r="B401" s="4">
        <f>IF('True_Odds_Calculator_3-way'!B402="","",'True_Odds_Calculator_3-way'!B402)</f>
        <v>3.11</v>
      </c>
      <c r="C401" s="4">
        <f>IF('True_Odds_Calculator_3-way'!C402="","",'True_Odds_Calculator_3-way'!C402)</f>
        <v>4.09</v>
      </c>
      <c r="D401" s="9">
        <f t="shared" si="91"/>
        <v>0.45183996257728631</v>
      </c>
      <c r="E401" s="9">
        <f t="shared" si="92"/>
        <v>0.31184514164080435</v>
      </c>
      <c r="F401" s="9">
        <f t="shared" si="93"/>
        <v>0.23631489578190931</v>
      </c>
      <c r="G401" s="9">
        <f t="shared" si="94"/>
        <v>1.0458387826155642</v>
      </c>
      <c r="H401" s="9">
        <f t="shared" si="95"/>
        <v>2.2131729878340543</v>
      </c>
      <c r="I401" s="9">
        <f t="shared" si="96"/>
        <v>3.2067198313188405</v>
      </c>
      <c r="J401" s="9">
        <f t="shared" si="97"/>
        <v>4.2316418382820933</v>
      </c>
      <c r="K401" s="11">
        <f t="shared" si="98"/>
        <v>0.46296296296296291</v>
      </c>
      <c r="L401" s="11">
        <f t="shared" si="99"/>
        <v>0.32154340836012862</v>
      </c>
      <c r="M401" s="11">
        <f t="shared" si="100"/>
        <v>0.24449877750611249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-0.27527164347029276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0.231483301318756</v>
      </c>
      <c r="Q401" s="11">
        <f>2*'OddsRatio_working_3-way'!K401*'OddsRatio_working_3-way'!L401*'OddsRatio_working_3-way'!M401</f>
        <v>7.279349098074088E-2</v>
      </c>
      <c r="R401" s="11">
        <f t="shared" si="101"/>
        <v>0</v>
      </c>
      <c r="S401" s="11">
        <f t="shared" si="102"/>
        <v>-0.84092679652903524</v>
      </c>
      <c r="T401" s="11">
        <f t="shared" si="103"/>
        <v>-0.26444238884560856</v>
      </c>
      <c r="U401" s="11">
        <f>'OddsRatio_working_3-way'!S401-'OddsRatio_working_3-way'!R401^2/3</f>
        <v>-0.84092679652903524</v>
      </c>
      <c r="V401" s="11">
        <f>'OddsRatio_working_3-way'!S401*'OddsRatio_working_3-way'!R401/3-2*'OddsRatio_working_3-way'!R401^3/27-'OddsRatio_working_3-way'!T401</f>
        <v>0.26444238884560856</v>
      </c>
      <c r="W401" s="11">
        <f>'OddsRatio_working_3-way'!V401^2+4*'OddsRatio_working_3-way'!U401^3/27</f>
        <v>-1.8169187166411221E-2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0.14840734835646049</v>
      </c>
      <c r="Y401" s="11">
        <f>IF('OddsRatio_working_3-way'!W401&gt;=0,IF('OddsRatio_working_3-way'!V401+SQRT('OddsRatio_working_3-way'!W401)&gt;0,0,PI()),ACOS('OddsRatio_working_3-way'!V401/(2*'OddsRatio_working_3-way'!X401)))</f>
        <v>0.47139799923343784</v>
      </c>
      <c r="Z401" s="11">
        <f>'OddsRatio_working_3-way'!X401^(1/3)*COS('OddsRatio_working_3-way'!Y401/3)</f>
        <v>0.52291939130778209</v>
      </c>
      <c r="AA401" s="11">
        <f>'OddsRatio_working_3-way'!X401^(1/3)*COS(('OddsRatio_working_3-way'!Y401+2*PI())/3)</f>
        <v>-0.33321052685453156</v>
      </c>
      <c r="AB401" s="11">
        <f>'OddsRatio_working_3-way'!X401^(1/3)*COS(('OddsRatio_working_3-way'!Y401+4*PI())/3)</f>
        <v>-0.18970886445325041</v>
      </c>
      <c r="AC401" s="11">
        <f>'OddsRatio_working_3-way'!X401^(1/3)*SIN('OddsRatio_working_3-way'!Y401/3)</f>
        <v>8.2850723416538458E-2</v>
      </c>
      <c r="AD401" s="11">
        <f>'OddsRatio_working_3-way'!X401^(1/3)*SIN(('OddsRatio_working_3-way'!Y401+2*PI())/3)</f>
        <v>0.41143611529576568</v>
      </c>
      <c r="AE401" s="11">
        <f>'OddsRatio_working_3-way'!X401^(1/3)*SIN(('OddsRatio_working_3-way'!Y401+4*PI())/3)</f>
        <v>-0.49428683871230411</v>
      </c>
      <c r="AF401" s="11">
        <f>-'OddsRatio_working_3-way'!U401/(3*'OddsRatio_working_3-way'!X401^(1/3))*COS(('OddsRatio_working_3-way'!Y401)/3)</f>
        <v>0.52291939130778209</v>
      </c>
      <c r="AG401" s="11">
        <f>-'OddsRatio_working_3-way'!U401/(3*'OddsRatio_working_3-way'!X401^(1/3))*COS(('OddsRatio_working_3-way'!Y401+2*PI())/3)</f>
        <v>-0.33321052685453156</v>
      </c>
      <c r="AH401" s="11">
        <f>-'OddsRatio_working_3-way'!U401/(3*'OddsRatio_working_3-way'!X401^(1/3))*COS(('OddsRatio_working_3-way'!Y401+4*PI())/3)</f>
        <v>-0.18970886445325041</v>
      </c>
      <c r="AI401" s="11">
        <f>'OddsRatio_working_3-way'!U401/(3*'OddsRatio_working_3-way'!X401^(1/3))*SIN(('OddsRatio_working_3-way'!Y401)/3)</f>
        <v>-8.2850723416538458E-2</v>
      </c>
      <c r="AJ401" s="11">
        <f>'OddsRatio_working_3-way'!U401/(3*'OddsRatio_working_3-way'!X401^(1/3))*SIN(('OddsRatio_working_3-way'!Y401+2*PI())/3)</f>
        <v>-0.41143611529576568</v>
      </c>
      <c r="AK401" s="11">
        <f>'OddsRatio_working_3-way'!U401/(3*'OddsRatio_working_3-way'!X401^(1/3))*SIN(('OddsRatio_working_3-way'!Y401+4*PI())/3)</f>
        <v>0.49428683871230411</v>
      </c>
      <c r="AL401" s="11">
        <f>'OddsRatio_working_3-way'!Z401+'OddsRatio_working_3-way'!AF401</f>
        <v>1.0458387826155642</v>
      </c>
      <c r="AM401" s="11">
        <f>'OddsRatio_working_3-way'!AA401+'OddsRatio_working_3-way'!AG401</f>
        <v>-0.66642105370906313</v>
      </c>
      <c r="AN401" s="11">
        <f>'OddsRatio_working_3-way'!AB401+'OddsRatio_working_3-way'!AH401</f>
        <v>-0.37941772890650083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1.0458387826155642</v>
      </c>
      <c r="AS401" s="11">
        <f>IF(('OddsRatio_working_3-way'!X401=0),IF(Q401&gt;0,-Q401^(1/3),(-Q401)^(1/3)),'OddsRatio_working_3-way'!AM401-'OddsRatio_working_3-way'!R401/3)</f>
        <v>-0.66642105370906313</v>
      </c>
      <c r="AT401" s="11">
        <f>IF(('OddsRatio_working_3-way'!X401=0),IF(Q401&gt;0,-Q401^(1/3),(-Q401)^(1/3)),'OddsRatio_working_3-way'!AN401-'OddsRatio_working_3-way'!R401/3)</f>
        <v>-0.37941772890650083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2.95</v>
      </c>
      <c r="B402" s="4">
        <f>IF('True_Odds_Calculator_3-way'!B403="","",'True_Odds_Calculator_3-way'!B403)</f>
        <v>2.94</v>
      </c>
      <c r="C402" s="4">
        <f>IF('True_Odds_Calculator_3-way'!C403="","",'True_Odds_Calculator_3-way'!C403)</f>
        <v>2.87</v>
      </c>
      <c r="D402" s="9">
        <f t="shared" si="91"/>
        <v>0.32984583962640579</v>
      </c>
      <c r="E402" s="9">
        <f t="shared" si="92"/>
        <v>0.33098332605188252</v>
      </c>
      <c r="F402" s="9">
        <f t="shared" si="93"/>
        <v>0.33917083432171152</v>
      </c>
      <c r="G402" s="9">
        <f t="shared" si="94"/>
        <v>1.0419073364115712</v>
      </c>
      <c r="H402" s="9">
        <f t="shared" si="95"/>
        <v>3.031719306002564</v>
      </c>
      <c r="I402" s="9">
        <f t="shared" si="96"/>
        <v>3.0213002326384482</v>
      </c>
      <c r="J402" s="9">
        <f t="shared" si="97"/>
        <v>2.9483667190896385</v>
      </c>
      <c r="K402" s="11">
        <f t="shared" si="98"/>
        <v>0.33898305084745761</v>
      </c>
      <c r="L402" s="11">
        <f t="shared" si="99"/>
        <v>0.3401360544217687</v>
      </c>
      <c r="M402" s="11">
        <f t="shared" si="100"/>
        <v>0.34843205574912889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-0.28420172179188796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0.23140420167358267</v>
      </c>
      <c r="Q402" s="11">
        <f>2*'OddsRatio_working_3-way'!K402*'OddsRatio_working_3-way'!L402*'OddsRatio_working_3-way'!M402</f>
        <v>8.0348681136660646E-2</v>
      </c>
      <c r="R402" s="11">
        <f t="shared" si="101"/>
        <v>0</v>
      </c>
      <c r="S402" s="11">
        <f t="shared" si="102"/>
        <v>-0.81422519263635118</v>
      </c>
      <c r="T402" s="11">
        <f t="shared" si="103"/>
        <v>-0.28271708077651081</v>
      </c>
      <c r="U402" s="11">
        <f>'OddsRatio_working_3-way'!S402-'OddsRatio_working_3-way'!R402^2/3</f>
        <v>-0.81422519263635118</v>
      </c>
      <c r="V402" s="11">
        <f>'OddsRatio_working_3-way'!S402*'OddsRatio_working_3-way'!R402/3-2*'OddsRatio_working_3-way'!R402^3/27-'OddsRatio_working_3-way'!T402</f>
        <v>0.28271708077651081</v>
      </c>
      <c r="W402" s="11">
        <f>'OddsRatio_working_3-way'!V402^2+4*'OddsRatio_working_3-way'!U402^3/27</f>
        <v>-4.1556395678363223E-5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0.14139528294684242</v>
      </c>
      <c r="Y402" s="11">
        <f>IF('OddsRatio_working_3-way'!W402&gt;=0,IF('OddsRatio_working_3-way'!V402+SQRT('OddsRatio_working_3-way'!W402)&gt;0,0,PI()),ACOS('OddsRatio_working_3-way'!V402/(2*'OddsRatio_working_3-way'!X402)))</f>
        <v>2.2797731782464803E-2</v>
      </c>
      <c r="Z402" s="11">
        <f>'OddsRatio_working_3-way'!X402^(1/3)*COS('OddsRatio_working_3-way'!Y402/3)</f>
        <v>0.52095366820578559</v>
      </c>
      <c r="AA402" s="11">
        <f>'OddsRatio_working_3-way'!X402^(1/3)*COS(('OddsRatio_working_3-way'!Y402+2*PI())/3)</f>
        <v>-0.26390536823426475</v>
      </c>
      <c r="AB402" s="11">
        <f>'OddsRatio_working_3-way'!X402^(1/3)*COS(('OddsRatio_working_3-way'!Y402+4*PI())/3)</f>
        <v>-0.25704829997152079</v>
      </c>
      <c r="AC402" s="11">
        <f>'OddsRatio_working_3-way'!X402^(1/3)*SIN('OddsRatio_working_3-way'!Y402/3)</f>
        <v>3.9589302073468856E-3</v>
      </c>
      <c r="AD402" s="11">
        <f>'OddsRatio_working_3-way'!X402^(1/3)*SIN(('OddsRatio_working_3-way'!Y402+2*PI())/3)</f>
        <v>0.44917964575722652</v>
      </c>
      <c r="AE402" s="11">
        <f>'OddsRatio_working_3-way'!X402^(1/3)*SIN(('OddsRatio_working_3-way'!Y402+4*PI())/3)</f>
        <v>-0.45313857596457341</v>
      </c>
      <c r="AF402" s="11">
        <f>-'OddsRatio_working_3-way'!U402/(3*'OddsRatio_working_3-way'!X402^(1/3))*COS(('OddsRatio_working_3-way'!Y402)/3)</f>
        <v>0.52095366820578559</v>
      </c>
      <c r="AG402" s="11">
        <f>-'OddsRatio_working_3-way'!U402/(3*'OddsRatio_working_3-way'!X402^(1/3))*COS(('OddsRatio_working_3-way'!Y402+2*PI())/3)</f>
        <v>-0.26390536823426475</v>
      </c>
      <c r="AH402" s="11">
        <f>-'OddsRatio_working_3-way'!U402/(3*'OddsRatio_working_3-way'!X402^(1/3))*COS(('OddsRatio_working_3-way'!Y402+4*PI())/3)</f>
        <v>-0.25704829997152079</v>
      </c>
      <c r="AI402" s="11">
        <f>'OddsRatio_working_3-way'!U402/(3*'OddsRatio_working_3-way'!X402^(1/3))*SIN(('OddsRatio_working_3-way'!Y402)/3)</f>
        <v>-3.9589302073468856E-3</v>
      </c>
      <c r="AJ402" s="11">
        <f>'OddsRatio_working_3-way'!U402/(3*'OddsRatio_working_3-way'!X402^(1/3))*SIN(('OddsRatio_working_3-way'!Y402+2*PI())/3)</f>
        <v>-0.44917964575722652</v>
      </c>
      <c r="AK402" s="11">
        <f>'OddsRatio_working_3-way'!U402/(3*'OddsRatio_working_3-way'!X402^(1/3))*SIN(('OddsRatio_working_3-way'!Y402+4*PI())/3)</f>
        <v>0.45313857596457341</v>
      </c>
      <c r="AL402" s="11">
        <f>'OddsRatio_working_3-way'!Z402+'OddsRatio_working_3-way'!AF402</f>
        <v>1.0419073364115712</v>
      </c>
      <c r="AM402" s="11">
        <f>'OddsRatio_working_3-way'!AA402+'OddsRatio_working_3-way'!AG402</f>
        <v>-0.5278107364685295</v>
      </c>
      <c r="AN402" s="11">
        <f>'OddsRatio_working_3-way'!AB402+'OddsRatio_working_3-way'!AH402</f>
        <v>-0.51409659994304158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1.0419073364115712</v>
      </c>
      <c r="AS402" s="11">
        <f>IF(('OddsRatio_working_3-way'!X402=0),IF(Q402&gt;0,-Q402^(1/3),(-Q402)^(1/3)),'OddsRatio_working_3-way'!AM402-'OddsRatio_working_3-way'!R402/3)</f>
        <v>-0.5278107364685295</v>
      </c>
      <c r="AT402" s="11">
        <f>IF(('OddsRatio_working_3-way'!X402=0),IF(Q402&gt;0,-Q402^(1/3),(-Q402)^(1/3)),'OddsRatio_working_3-way'!AN402-'OddsRatio_working_3-way'!R402/3)</f>
        <v>-0.51409659994304158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1.48</v>
      </c>
      <c r="B403" s="4">
        <f>IF('True_Odds_Calculator_3-way'!B404="","",'True_Odds_Calculator_3-way'!B404)</f>
        <v>4.12</v>
      </c>
      <c r="C403" s="4">
        <f>IF('True_Odds_Calculator_3-way'!C404="","",'True_Odds_Calculator_3-way'!C404)</f>
        <v>8.1999999999999993</v>
      </c>
      <c r="D403" s="9">
        <f t="shared" si="91"/>
        <v>0.65796575086966147</v>
      </c>
      <c r="E403" s="9">
        <f t="shared" si="92"/>
        <v>0.2283660997910171</v>
      </c>
      <c r="F403" s="9">
        <f t="shared" si="93"/>
        <v>0.1136681493393215</v>
      </c>
      <c r="G403" s="9">
        <f t="shared" si="94"/>
        <v>1.0829915560392553</v>
      </c>
      <c r="H403" s="9">
        <f t="shared" si="95"/>
        <v>1.5198359468988427</v>
      </c>
      <c r="I403" s="9">
        <f t="shared" si="96"/>
        <v>4.3789336548424753</v>
      </c>
      <c r="J403" s="9">
        <f t="shared" si="97"/>
        <v>8.7975392034826374</v>
      </c>
      <c r="K403" s="11">
        <f t="shared" si="98"/>
        <v>0.67567567567567566</v>
      </c>
      <c r="L403" s="11">
        <f t="shared" si="99"/>
        <v>0.24271844660194175</v>
      </c>
      <c r="M403" s="11">
        <f t="shared" si="100"/>
        <v>0.12195121951219513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-0.2156530198206732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0.21599861760884728</v>
      </c>
      <c r="Q403" s="11">
        <f>2*'OddsRatio_working_3-way'!K403*'OddsRatio_working_3-way'!L403*'OddsRatio_working_3-way'!M403</f>
        <v>3.9999744001638388E-2</v>
      </c>
      <c r="R403" s="11">
        <f t="shared" si="101"/>
        <v>0</v>
      </c>
      <c r="S403" s="11">
        <f t="shared" si="102"/>
        <v>-1.0016025641025639</v>
      </c>
      <c r="T403" s="11">
        <f t="shared" si="103"/>
        <v>-0.1854819563152896</v>
      </c>
      <c r="U403" s="11">
        <f>'OddsRatio_working_3-way'!S403-'OddsRatio_working_3-way'!R403^2/3</f>
        <v>-1.0016025641025639</v>
      </c>
      <c r="V403" s="11">
        <f>'OddsRatio_working_3-way'!S403*'OddsRatio_working_3-way'!R403/3-2*'OddsRatio_working_3-way'!R403^3/27-'OddsRatio_working_3-way'!T403</f>
        <v>0.1854819563152896</v>
      </c>
      <c r="W403" s="11">
        <f>'OddsRatio_working_3-way'!V403^2+4*'OddsRatio_working_3-way'!U403^3/27</f>
        <v>-0.11445798477901209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0.19291289543311971</v>
      </c>
      <c r="Y403" s="11">
        <f>IF('OddsRatio_working_3-way'!W403&gt;=0,IF('OddsRatio_working_3-way'!V403+SQRT('OddsRatio_working_3-way'!W403)&gt;0,0,PI()),ACOS('OddsRatio_working_3-way'!V403/(2*'OddsRatio_working_3-way'!X403)))</f>
        <v>1.0692976982043687</v>
      </c>
      <c r="Z403" s="11">
        <f>'OddsRatio_working_3-way'!X403^(1/3)*COS('OddsRatio_working_3-way'!Y403/3)</f>
        <v>0.54149577801962767</v>
      </c>
      <c r="AA403" s="11">
        <f>'OddsRatio_working_3-way'!X403^(1/3)*COS(('OddsRatio_working_3-way'!Y403+2*PI())/3)</f>
        <v>-0.44535425434575887</v>
      </c>
      <c r="AB403" s="11">
        <f>'OddsRatio_working_3-way'!X403^(1/3)*COS(('OddsRatio_working_3-way'!Y403+4*PI())/3)</f>
        <v>-9.6141523673868523E-2</v>
      </c>
      <c r="AC403" s="11">
        <f>'OddsRatio_working_3-way'!X403^(1/3)*SIN('OddsRatio_working_3-way'!Y403/3)</f>
        <v>0.20161806405786012</v>
      </c>
      <c r="AD403" s="11">
        <f>'OddsRatio_working_3-way'!X403^(1/3)*SIN(('OddsRatio_working_3-way'!Y403+2*PI())/3)</f>
        <v>0.36814006777808689</v>
      </c>
      <c r="AE403" s="11">
        <f>'OddsRatio_working_3-way'!X403^(1/3)*SIN(('OddsRatio_working_3-way'!Y403+4*PI())/3)</f>
        <v>-0.56975813183594692</v>
      </c>
      <c r="AF403" s="11">
        <f>-'OddsRatio_working_3-way'!U403/(3*'OddsRatio_working_3-way'!X403^(1/3))*COS(('OddsRatio_working_3-way'!Y403)/3)</f>
        <v>0.54149577801962756</v>
      </c>
      <c r="AG403" s="11">
        <f>-'OddsRatio_working_3-way'!U403/(3*'OddsRatio_working_3-way'!X403^(1/3))*COS(('OddsRatio_working_3-way'!Y403+2*PI())/3)</f>
        <v>-0.44535425434575876</v>
      </c>
      <c r="AH403" s="11">
        <f>-'OddsRatio_working_3-way'!U403/(3*'OddsRatio_working_3-way'!X403^(1/3))*COS(('OddsRatio_working_3-way'!Y403+4*PI())/3)</f>
        <v>-9.6141523673868495E-2</v>
      </c>
      <c r="AI403" s="11">
        <f>'OddsRatio_working_3-way'!U403/(3*'OddsRatio_working_3-way'!X403^(1/3))*SIN(('OddsRatio_working_3-way'!Y403)/3)</f>
        <v>-0.20161806405786006</v>
      </c>
      <c r="AJ403" s="11">
        <f>'OddsRatio_working_3-way'!U403/(3*'OddsRatio_working_3-way'!X403^(1/3))*SIN(('OddsRatio_working_3-way'!Y403+2*PI())/3)</f>
        <v>-0.36814006777808683</v>
      </c>
      <c r="AK403" s="11">
        <f>'OddsRatio_working_3-way'!U403/(3*'OddsRatio_working_3-way'!X403^(1/3))*SIN(('OddsRatio_working_3-way'!Y403+4*PI())/3)</f>
        <v>0.56975813183594681</v>
      </c>
      <c r="AL403" s="11">
        <f>'OddsRatio_working_3-way'!Z403+'OddsRatio_working_3-way'!AF403</f>
        <v>1.0829915560392553</v>
      </c>
      <c r="AM403" s="11">
        <f>'OddsRatio_working_3-way'!AA403+'OddsRatio_working_3-way'!AG403</f>
        <v>-0.89070850869151763</v>
      </c>
      <c r="AN403" s="11">
        <f>'OddsRatio_working_3-way'!AB403+'OddsRatio_working_3-way'!AH403</f>
        <v>-0.19228304734773702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1.0829915560392553</v>
      </c>
      <c r="AS403" s="11">
        <f>IF(('OddsRatio_working_3-way'!X403=0),IF(Q403&gt;0,-Q403^(1/3),(-Q403)^(1/3)),'OddsRatio_working_3-way'!AM403-'OddsRatio_working_3-way'!R403/3)</f>
        <v>-0.89070850869151763</v>
      </c>
      <c r="AT403" s="11">
        <f>IF(('OddsRatio_working_3-way'!X403=0),IF(Q403&gt;0,-Q403^(1/3),(-Q403)^(1/3)),'OddsRatio_working_3-way'!AN403-'OddsRatio_working_3-way'!R403/3)</f>
        <v>-0.19228304734773702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3.49</v>
      </c>
      <c r="B404" s="4">
        <f>IF('True_Odds_Calculator_3-way'!B405="","",'True_Odds_Calculator_3-way'!B405)</f>
        <v>3.12</v>
      </c>
      <c r="C404" s="4">
        <f>IF('True_Odds_Calculator_3-way'!C405="","",'True_Odds_Calculator_3-way'!C405)</f>
        <v>2.38</v>
      </c>
      <c r="D404" s="9">
        <f t="shared" si="91"/>
        <v>0.2781980557873191</v>
      </c>
      <c r="E404" s="9">
        <f t="shared" si="92"/>
        <v>0.31162121011143407</v>
      </c>
      <c r="F404" s="9">
        <f t="shared" si="93"/>
        <v>0.41018073410124667</v>
      </c>
      <c r="G404" s="9">
        <f t="shared" si="94"/>
        <v>1.0419925403871499</v>
      </c>
      <c r="H404" s="9">
        <f t="shared" si="95"/>
        <v>3.5945614255640037</v>
      </c>
      <c r="I404" s="9">
        <f t="shared" si="96"/>
        <v>3.2090241856207586</v>
      </c>
      <c r="J404" s="9">
        <f t="shared" si="97"/>
        <v>2.4379497057342672</v>
      </c>
      <c r="K404" s="11">
        <f t="shared" si="98"/>
        <v>0.28653295128939826</v>
      </c>
      <c r="L404" s="11">
        <f t="shared" si="99"/>
        <v>0.32051282051282048</v>
      </c>
      <c r="M404" s="11">
        <f t="shared" si="100"/>
        <v>0.42016806722689076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-0.28109771570078335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0.2311371981016343</v>
      </c>
      <c r="Q404" s="11">
        <f>2*'OddsRatio_working_3-way'!K404*'OddsRatio_working_3-way'!L404*'OddsRatio_working_3-way'!M404</f>
        <v>7.7174356628258514E-2</v>
      </c>
      <c r="R404" s="11">
        <f t="shared" si="101"/>
        <v>0</v>
      </c>
      <c r="S404" s="11">
        <f t="shared" si="102"/>
        <v>-0.82226636927804175</v>
      </c>
      <c r="T404" s="11">
        <f t="shared" si="103"/>
        <v>-0.27454636703774343</v>
      </c>
      <c r="U404" s="11">
        <f>'OddsRatio_working_3-way'!S404-'OddsRatio_working_3-way'!R404^2/3</f>
        <v>-0.82226636927804175</v>
      </c>
      <c r="V404" s="11">
        <f>'OddsRatio_working_3-way'!S404*'OddsRatio_working_3-way'!R404/3-2*'OddsRatio_working_3-way'!R404^3/27-'OddsRatio_working_3-way'!T404</f>
        <v>0.27454636703774343</v>
      </c>
      <c r="W404" s="11">
        <f>'OddsRatio_working_3-way'!V404^2+4*'OddsRatio_working_3-way'!U404^3/27</f>
        <v>-6.9876060301966997E-3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0.14349504667742022</v>
      </c>
      <c r="Y404" s="11">
        <f>IF('OddsRatio_working_3-way'!W404&gt;=0,IF('OddsRatio_working_3-way'!V404+SQRT('OddsRatio_working_3-way'!W404)&gt;0,0,PI()),ACOS('OddsRatio_working_3-way'!V404/(2*'OddsRatio_working_3-way'!X404)))</f>
        <v>0.29555521440189469</v>
      </c>
      <c r="Z404" s="11">
        <f>'OddsRatio_working_3-way'!X404^(1/3)*COS('OddsRatio_working_3-way'!Y404/3)</f>
        <v>0.52099627019357497</v>
      </c>
      <c r="AA404" s="11">
        <f>'OddsRatio_working_3-way'!X404^(1/3)*COS(('OddsRatio_working_3-way'!Y404+2*PI())/3)</f>
        <v>-0.3050936186438693</v>
      </c>
      <c r="AB404" s="11">
        <f>'OddsRatio_working_3-way'!X404^(1/3)*COS(('OddsRatio_working_3-way'!Y404+4*PI())/3)</f>
        <v>-0.2159026515497057</v>
      </c>
      <c r="AC404" s="11">
        <f>'OddsRatio_working_3-way'!X404^(1/3)*SIN('OddsRatio_working_3-way'!Y404/3)</f>
        <v>5.1494428861098604E-2</v>
      </c>
      <c r="AD404" s="11">
        <f>'OddsRatio_working_3-way'!X404^(1/3)*SIN(('OddsRatio_working_3-way'!Y404+2*PI())/3)</f>
        <v>0.42544879083402798</v>
      </c>
      <c r="AE404" s="11">
        <f>'OddsRatio_working_3-way'!X404^(1/3)*SIN(('OddsRatio_working_3-way'!Y404+4*PI())/3)</f>
        <v>-0.47694321969512643</v>
      </c>
      <c r="AF404" s="11">
        <f>-'OddsRatio_working_3-way'!U404/(3*'OddsRatio_working_3-way'!X404^(1/3))*COS(('OddsRatio_working_3-way'!Y404)/3)</f>
        <v>0.52099627019357497</v>
      </c>
      <c r="AG404" s="11">
        <f>-'OddsRatio_working_3-way'!U404/(3*'OddsRatio_working_3-way'!X404^(1/3))*COS(('OddsRatio_working_3-way'!Y404+2*PI())/3)</f>
        <v>-0.3050936186438693</v>
      </c>
      <c r="AH404" s="11">
        <f>-'OddsRatio_working_3-way'!U404/(3*'OddsRatio_working_3-way'!X404^(1/3))*COS(('OddsRatio_working_3-way'!Y404+4*PI())/3)</f>
        <v>-0.2159026515497057</v>
      </c>
      <c r="AI404" s="11">
        <f>'OddsRatio_working_3-way'!U404/(3*'OddsRatio_working_3-way'!X404^(1/3))*SIN(('OddsRatio_working_3-way'!Y404)/3)</f>
        <v>-5.1494428861098604E-2</v>
      </c>
      <c r="AJ404" s="11">
        <f>'OddsRatio_working_3-way'!U404/(3*'OddsRatio_working_3-way'!X404^(1/3))*SIN(('OddsRatio_working_3-way'!Y404+2*PI())/3)</f>
        <v>-0.42544879083402798</v>
      </c>
      <c r="AK404" s="11">
        <f>'OddsRatio_working_3-way'!U404/(3*'OddsRatio_working_3-way'!X404^(1/3))*SIN(('OddsRatio_working_3-way'!Y404+4*PI())/3)</f>
        <v>0.47694321969512643</v>
      </c>
      <c r="AL404" s="11">
        <f>'OddsRatio_working_3-way'!Z404+'OddsRatio_working_3-way'!AF404</f>
        <v>1.0419925403871499</v>
      </c>
      <c r="AM404" s="11">
        <f>'OddsRatio_working_3-way'!AA404+'OddsRatio_working_3-way'!AG404</f>
        <v>-0.6101872372877386</v>
      </c>
      <c r="AN404" s="11">
        <f>'OddsRatio_working_3-way'!AB404+'OddsRatio_working_3-way'!AH404</f>
        <v>-0.4318053030994114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1.0419925403871499</v>
      </c>
      <c r="AS404" s="11">
        <f>IF(('OddsRatio_working_3-way'!X404=0),IF(Q404&gt;0,-Q404^(1/3),(-Q404)^(1/3)),'OddsRatio_working_3-way'!AM404-'OddsRatio_working_3-way'!R404/3)</f>
        <v>-0.6101872372877386</v>
      </c>
      <c r="AT404" s="11">
        <f>IF(('OddsRatio_working_3-way'!X404=0),IF(Q404&gt;0,-Q404^(1/3),(-Q404)^(1/3)),'OddsRatio_working_3-way'!AN404-'OddsRatio_working_3-way'!R404/3)</f>
        <v>-0.4318053030994114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3.34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2.48</v>
      </c>
      <c r="D405" s="9">
        <f t="shared" si="91"/>
        <v>0.29086502988911805</v>
      </c>
      <c r="E405" s="9">
        <f t="shared" si="92"/>
        <v>0.31574332226670832</v>
      </c>
      <c r="F405" s="9">
        <f t="shared" si="93"/>
        <v>0.39339164784417346</v>
      </c>
      <c r="G405" s="9">
        <f t="shared" si="94"/>
        <v>1.0418891973419584</v>
      </c>
      <c r="H405" s="9">
        <f t="shared" si="95"/>
        <v>3.4380207217801826</v>
      </c>
      <c r="I405" s="9">
        <f t="shared" si="96"/>
        <v>3.1671295304712737</v>
      </c>
      <c r="J405" s="9">
        <f t="shared" si="97"/>
        <v>2.5419960120660985</v>
      </c>
      <c r="K405" s="11">
        <f t="shared" si="98"/>
        <v>0.29940119760479045</v>
      </c>
      <c r="L405" s="11">
        <f t="shared" si="99"/>
        <v>0.32467532467532467</v>
      </c>
      <c r="M405" s="11">
        <f t="shared" si="100"/>
        <v>0.40322580645161293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-0.28235276409894905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0.23126139844316396</v>
      </c>
      <c r="Q405" s="11">
        <f>2*'OddsRatio_working_3-way'!K405*'OddsRatio_working_3-way'!L405*'OddsRatio_working_3-way'!M405</f>
        <v>7.8393694387513216E-2</v>
      </c>
      <c r="R405" s="11">
        <f t="shared" si="101"/>
        <v>0</v>
      </c>
      <c r="S405" s="11">
        <f t="shared" si="102"/>
        <v>-0.81905129982053093</v>
      </c>
      <c r="T405" s="11">
        <f t="shared" si="103"/>
        <v>-0.27764450841373933</v>
      </c>
      <c r="U405" s="11">
        <f>'OddsRatio_working_3-way'!S405-'OddsRatio_working_3-way'!R405^2/3</f>
        <v>-0.81905129982053093</v>
      </c>
      <c r="V405" s="11">
        <f>'OddsRatio_working_3-way'!S405*'OddsRatio_working_3-way'!R405/3-2*'OddsRatio_working_3-way'!R405^3/27-'OddsRatio_working_3-way'!T405</f>
        <v>0.27764450841373933</v>
      </c>
      <c r="W405" s="11">
        <f>'OddsRatio_working_3-way'!V405^2+4*'OddsRatio_working_3-way'!U405^3/27</f>
        <v>-4.3144892029388926E-3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0.14265426935010206</v>
      </c>
      <c r="Y405" s="11">
        <f>IF('OddsRatio_working_3-way'!W405&gt;=0,IF('OddsRatio_working_3-way'!V405+SQRT('OddsRatio_working_3-way'!W405)&gt;0,0,PI()),ACOS('OddsRatio_working_3-way'!V405/(2*'OddsRatio_working_3-way'!X405)))</f>
        <v>0.23230749412171781</v>
      </c>
      <c r="Z405" s="11">
        <f>'OddsRatio_working_3-way'!X405^(1/3)*COS('OddsRatio_working_3-way'!Y405/3)</f>
        <v>0.5209445986709792</v>
      </c>
      <c r="AA405" s="11">
        <f>'OddsRatio_working_3-way'!X405^(1/3)*COS(('OddsRatio_working_3-way'!Y405+2*PI())/3)</f>
        <v>-0.29547756739305542</v>
      </c>
      <c r="AB405" s="11">
        <f>'OddsRatio_working_3-way'!X405^(1/3)*COS(('OddsRatio_working_3-way'!Y405+4*PI())/3)</f>
        <v>-0.22546703127792392</v>
      </c>
      <c r="AC405" s="11">
        <f>'OddsRatio_working_3-way'!X405^(1/3)*SIN('OddsRatio_working_3-way'!Y405/3)</f>
        <v>4.0420601872181286E-2</v>
      </c>
      <c r="AD405" s="11">
        <f>'OddsRatio_working_3-way'!X405^(1/3)*SIN(('OddsRatio_working_3-way'!Y405+2*PI())/3)</f>
        <v>0.43094095547726646</v>
      </c>
      <c r="AE405" s="11">
        <f>'OddsRatio_working_3-way'!X405^(1/3)*SIN(('OddsRatio_working_3-way'!Y405+4*PI())/3)</f>
        <v>-0.47136155734944768</v>
      </c>
      <c r="AF405" s="11">
        <f>-'OddsRatio_working_3-way'!U405/(3*'OddsRatio_working_3-way'!X405^(1/3))*COS(('OddsRatio_working_3-way'!Y405)/3)</f>
        <v>0.5209445986709792</v>
      </c>
      <c r="AG405" s="11">
        <f>-'OddsRatio_working_3-way'!U405/(3*'OddsRatio_working_3-way'!X405^(1/3))*COS(('OddsRatio_working_3-way'!Y405+2*PI())/3)</f>
        <v>-0.29547756739305542</v>
      </c>
      <c r="AH405" s="11">
        <f>-'OddsRatio_working_3-way'!U405/(3*'OddsRatio_working_3-way'!X405^(1/3))*COS(('OddsRatio_working_3-way'!Y405+4*PI())/3)</f>
        <v>-0.22546703127792392</v>
      </c>
      <c r="AI405" s="11">
        <f>'OddsRatio_working_3-way'!U405/(3*'OddsRatio_working_3-way'!X405^(1/3))*SIN(('OddsRatio_working_3-way'!Y405)/3)</f>
        <v>-4.0420601872181286E-2</v>
      </c>
      <c r="AJ405" s="11">
        <f>'OddsRatio_working_3-way'!U405/(3*'OddsRatio_working_3-way'!X405^(1/3))*SIN(('OddsRatio_working_3-way'!Y405+2*PI())/3)</f>
        <v>-0.43094095547726646</v>
      </c>
      <c r="AK405" s="11">
        <f>'OddsRatio_working_3-way'!U405/(3*'OddsRatio_working_3-way'!X405^(1/3))*SIN(('OddsRatio_working_3-way'!Y405+4*PI())/3)</f>
        <v>0.47136155734944768</v>
      </c>
      <c r="AL405" s="11">
        <f>'OddsRatio_working_3-way'!Z405+'OddsRatio_working_3-way'!AF405</f>
        <v>1.0418891973419584</v>
      </c>
      <c r="AM405" s="11">
        <f>'OddsRatio_working_3-way'!AA405+'OddsRatio_working_3-way'!AG405</f>
        <v>-0.59095513478611084</v>
      </c>
      <c r="AN405" s="11">
        <f>'OddsRatio_working_3-way'!AB405+'OddsRatio_working_3-way'!AH405</f>
        <v>-0.45093406255584784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1.0418891973419584</v>
      </c>
      <c r="AS405" s="11">
        <f>IF(('OddsRatio_working_3-way'!X405=0),IF(Q405&gt;0,-Q405^(1/3),(-Q405)^(1/3)),'OddsRatio_working_3-way'!AM405-'OddsRatio_working_3-way'!R405/3)</f>
        <v>-0.59095513478611084</v>
      </c>
      <c r="AT405" s="11">
        <f>IF(('OddsRatio_working_3-way'!X405=0),IF(Q405&gt;0,-Q405^(1/3),(-Q405)^(1/3)),'OddsRatio_working_3-way'!AN405-'OddsRatio_working_3-way'!R405/3)</f>
        <v>-0.45093406255584784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2.4700000000000002</v>
      </c>
      <c r="B406" s="4">
        <f>IF('True_Odds_Calculator_3-way'!B407="","",'True_Odds_Calculator_3-way'!B407)</f>
        <v>3.16</v>
      </c>
      <c r="C406" s="4">
        <f>IF('True_Odds_Calculator_3-way'!C407="","",'True_Odds_Calculator_3-way'!C407)</f>
        <v>3.19</v>
      </c>
      <c r="D406" s="9">
        <f t="shared" si="91"/>
        <v>0.39235437962504599</v>
      </c>
      <c r="E406" s="9">
        <f t="shared" si="92"/>
        <v>0.305281545622693</v>
      </c>
      <c r="F406" s="9">
        <f t="shared" si="93"/>
        <v>0.30236407475226085</v>
      </c>
      <c r="G406" s="9">
        <f t="shared" si="94"/>
        <v>1.0535484986736776</v>
      </c>
      <c r="H406" s="9">
        <f t="shared" si="95"/>
        <v>2.5487162930503069</v>
      </c>
      <c r="I406" s="9">
        <f t="shared" si="96"/>
        <v>3.2756647571351438</v>
      </c>
      <c r="J406" s="9">
        <f t="shared" si="97"/>
        <v>3.3072712120953542</v>
      </c>
      <c r="K406" s="11">
        <f t="shared" si="98"/>
        <v>0.40485829959514169</v>
      </c>
      <c r="L406" s="11">
        <f t="shared" si="99"/>
        <v>0.31645569620253161</v>
      </c>
      <c r="M406" s="11">
        <f t="shared" si="100"/>
        <v>0.31347962382445144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-0.27928041541954096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0.23374819487755688</v>
      </c>
      <c r="Q406" s="11">
        <f>2*'OddsRatio_working_3-way'!K406*'OddsRatio_working_3-way'!L406*'OddsRatio_working_3-way'!M406</f>
        <v>8.0325840164108903E-2</v>
      </c>
      <c r="R406" s="11">
        <f t="shared" si="101"/>
        <v>0</v>
      </c>
      <c r="S406" s="11">
        <f t="shared" si="102"/>
        <v>-0.83696593807487496</v>
      </c>
      <c r="T406" s="11">
        <f t="shared" si="103"/>
        <v>-0.28761716085047251</v>
      </c>
      <c r="U406" s="11">
        <f>'OddsRatio_working_3-way'!S406-'OddsRatio_working_3-way'!R406^2/3</f>
        <v>-0.83696593807487496</v>
      </c>
      <c r="V406" s="11">
        <f>'OddsRatio_working_3-way'!S406*'OddsRatio_working_3-way'!R406/3-2*'OddsRatio_working_3-way'!R406^3/27-'OddsRatio_working_3-way'!T406</f>
        <v>0.28761716085047251</v>
      </c>
      <c r="W406" s="11">
        <f>'OddsRatio_working_3-way'!V406^2+4*'OddsRatio_working_3-way'!U406^3/27</f>
        <v>-4.1363195586528179E-3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0.14736006139244395</v>
      </c>
      <c r="Y406" s="11">
        <f>IF('OddsRatio_working_3-way'!W406&gt;=0,IF('OddsRatio_working_3-way'!V406+SQRT('OddsRatio_working_3-way'!W406)&gt;0,0,PI()),ACOS('OddsRatio_working_3-way'!V406/(2*'OddsRatio_working_3-way'!X406)))</f>
        <v>0.21999152989903958</v>
      </c>
      <c r="Z406" s="11">
        <f>'OddsRatio_working_3-way'!X406^(1/3)*COS('OddsRatio_working_3-way'!Y406/3)</f>
        <v>0.52677424933683881</v>
      </c>
      <c r="AA406" s="11">
        <f>'OddsRatio_working_3-way'!X406^(1/3)*COS(('OddsRatio_working_3-way'!Y406+2*PI())/3)</f>
        <v>-0.29690058756657745</v>
      </c>
      <c r="AB406" s="11">
        <f>'OddsRatio_working_3-way'!X406^(1/3)*COS(('OddsRatio_working_3-way'!Y406+4*PI())/3)</f>
        <v>-0.22987366177026153</v>
      </c>
      <c r="AC406" s="11">
        <f>'OddsRatio_working_3-way'!X406^(1/3)*SIN('OddsRatio_working_3-way'!Y406/3)</f>
        <v>3.8698013651456073E-2</v>
      </c>
      <c r="AD406" s="11">
        <f>'OddsRatio_working_3-way'!X406^(1/3)*SIN(('OddsRatio_working_3-way'!Y406+2*PI())/3)</f>
        <v>0.43685087515945237</v>
      </c>
      <c r="AE406" s="11">
        <f>'OddsRatio_working_3-way'!X406^(1/3)*SIN(('OddsRatio_working_3-way'!Y406+4*PI())/3)</f>
        <v>-0.4755488888109084</v>
      </c>
      <c r="AF406" s="11">
        <f>-'OddsRatio_working_3-way'!U406/(3*'OddsRatio_working_3-way'!X406^(1/3))*COS(('OddsRatio_working_3-way'!Y406)/3)</f>
        <v>0.52677424933683881</v>
      </c>
      <c r="AG406" s="11">
        <f>-'OddsRatio_working_3-way'!U406/(3*'OddsRatio_working_3-way'!X406^(1/3))*COS(('OddsRatio_working_3-way'!Y406+2*PI())/3)</f>
        <v>-0.29690058756657745</v>
      </c>
      <c r="AH406" s="11">
        <f>-'OddsRatio_working_3-way'!U406/(3*'OddsRatio_working_3-way'!X406^(1/3))*COS(('OddsRatio_working_3-way'!Y406+4*PI())/3)</f>
        <v>-0.22987366177026153</v>
      </c>
      <c r="AI406" s="11">
        <f>'OddsRatio_working_3-way'!U406/(3*'OddsRatio_working_3-way'!X406^(1/3))*SIN(('OddsRatio_working_3-way'!Y406)/3)</f>
        <v>-3.8698013651456073E-2</v>
      </c>
      <c r="AJ406" s="11">
        <f>'OddsRatio_working_3-way'!U406/(3*'OddsRatio_working_3-way'!X406^(1/3))*SIN(('OddsRatio_working_3-way'!Y406+2*PI())/3)</f>
        <v>-0.43685087515945237</v>
      </c>
      <c r="AK406" s="11">
        <f>'OddsRatio_working_3-way'!U406/(3*'OddsRatio_working_3-way'!X406^(1/3))*SIN(('OddsRatio_working_3-way'!Y406+4*PI())/3)</f>
        <v>0.4755488888109084</v>
      </c>
      <c r="AL406" s="11">
        <f>'OddsRatio_working_3-way'!Z406+'OddsRatio_working_3-way'!AF406</f>
        <v>1.0535484986736776</v>
      </c>
      <c r="AM406" s="11">
        <f>'OddsRatio_working_3-way'!AA406+'OddsRatio_working_3-way'!AG406</f>
        <v>-0.59380117513315489</v>
      </c>
      <c r="AN406" s="11">
        <f>'OddsRatio_working_3-way'!AB406+'OddsRatio_working_3-way'!AH406</f>
        <v>-0.45974732354052306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1.0535484986736776</v>
      </c>
      <c r="AS406" s="11">
        <f>IF(('OddsRatio_working_3-way'!X406=0),IF(Q406&gt;0,-Q406^(1/3),(-Q406)^(1/3)),'OddsRatio_working_3-way'!AM406-'OddsRatio_working_3-way'!R406/3)</f>
        <v>-0.59380117513315489</v>
      </c>
      <c r="AT406" s="11">
        <f>IF(('OddsRatio_working_3-way'!X406=0),IF(Q406&gt;0,-Q406^(1/3),(-Q406)^(1/3)),'OddsRatio_working_3-way'!AN406-'OddsRatio_working_3-way'!R406/3)</f>
        <v>-0.45974732354052306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2.4700000000000002</v>
      </c>
      <c r="B407" s="4">
        <f>IF('True_Odds_Calculator_3-way'!B408="","",'True_Odds_Calculator_3-way'!B408)</f>
        <v>3.03</v>
      </c>
      <c r="C407" s="4">
        <f>IF('True_Odds_Calculator_3-way'!C408="","",'True_Odds_Calculator_3-way'!C408)</f>
        <v>3.35</v>
      </c>
      <c r="D407" s="9">
        <f t="shared" si="91"/>
        <v>0.39283892085666905</v>
      </c>
      <c r="E407" s="9">
        <f t="shared" si="92"/>
        <v>0.31904417570737892</v>
      </c>
      <c r="F407" s="9">
        <f t="shared" si="93"/>
        <v>0.2881169034359517</v>
      </c>
      <c r="G407" s="9">
        <f t="shared" si="94"/>
        <v>1.0514099438412092</v>
      </c>
      <c r="H407" s="9">
        <f t="shared" si="95"/>
        <v>2.5455726174465778</v>
      </c>
      <c r="I407" s="9">
        <f t="shared" si="96"/>
        <v>3.1343621859976545</v>
      </c>
      <c r="J407" s="9">
        <f t="shared" si="97"/>
        <v>3.4708133680268425</v>
      </c>
      <c r="K407" s="11">
        <f t="shared" si="98"/>
        <v>0.40485829959514169</v>
      </c>
      <c r="L407" s="11">
        <f t="shared" si="99"/>
        <v>0.33003300330033003</v>
      </c>
      <c r="M407" s="11">
        <f t="shared" si="100"/>
        <v>0.29850746268656714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-0.27970282072620811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0.23333048151633706</v>
      </c>
      <c r="Q407" s="11">
        <f>2*'OddsRatio_working_3-way'!K407*'OddsRatio_working_3-way'!L407*'OddsRatio_working_3-way'!M407</f>
        <v>7.9771104791910089E-2</v>
      </c>
      <c r="R407" s="11">
        <f t="shared" si="101"/>
        <v>0</v>
      </c>
      <c r="S407" s="11">
        <f t="shared" si="102"/>
        <v>-0.83420853930084815</v>
      </c>
      <c r="T407" s="11">
        <f t="shared" si="103"/>
        <v>-0.28519950061567451</v>
      </c>
      <c r="U407" s="11">
        <f>'OddsRatio_working_3-way'!S407-'OddsRatio_working_3-way'!R407^2/3</f>
        <v>-0.83420853930084815</v>
      </c>
      <c r="V407" s="11">
        <f>'OddsRatio_working_3-way'!S407*'OddsRatio_working_3-way'!R407/3-2*'OddsRatio_working_3-way'!R407^3/27-'OddsRatio_working_3-way'!T407</f>
        <v>0.28519950061567451</v>
      </c>
      <c r="W407" s="11">
        <f>'OddsRatio_working_3-way'!V407^2+4*'OddsRatio_working_3-way'!U407^3/27</f>
        <v>-4.6655359750096825E-3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0.14663244109544774</v>
      </c>
      <c r="Y407" s="11">
        <f>IF('OddsRatio_working_3-way'!W407&gt;=0,IF('OddsRatio_working_3-way'!V407+SQRT('OddsRatio_working_3-way'!W407)&gt;0,0,PI()),ACOS('OddsRatio_working_3-way'!V407/(2*'OddsRatio_working_3-way'!X407)))</f>
        <v>0.23507032938448802</v>
      </c>
      <c r="Z407" s="11">
        <f>'OddsRatio_working_3-way'!X407^(1/3)*COS('OddsRatio_working_3-way'!Y407/3)</f>
        <v>0.52570497192060461</v>
      </c>
      <c r="AA407" s="11">
        <f>'OddsRatio_working_3-way'!X407^(1/3)*COS(('OddsRatio_working_3-way'!Y407+2*PI())/3)</f>
        <v>-0.29859946763259687</v>
      </c>
      <c r="AB407" s="11">
        <f>'OddsRatio_working_3-way'!X407^(1/3)*COS(('OddsRatio_working_3-way'!Y407+4*PI())/3)</f>
        <v>-0.22710550428800777</v>
      </c>
      <c r="AC407" s="11">
        <f>'OddsRatio_working_3-way'!X407^(1/3)*SIN('OddsRatio_working_3-way'!Y407/3)</f>
        <v>4.127705898243178E-2</v>
      </c>
      <c r="AD407" s="11">
        <f>'OddsRatio_working_3-way'!X407^(1/3)*SIN(('OddsRatio_working_3-way'!Y407+2*PI())/3)</f>
        <v>0.43463533108781266</v>
      </c>
      <c r="AE407" s="11">
        <f>'OddsRatio_working_3-way'!X407^(1/3)*SIN(('OddsRatio_working_3-way'!Y407+4*PI())/3)</f>
        <v>-0.47591239007024438</v>
      </c>
      <c r="AF407" s="11">
        <f>-'OddsRatio_working_3-way'!U407/(3*'OddsRatio_working_3-way'!X407^(1/3))*COS(('OddsRatio_working_3-way'!Y407)/3)</f>
        <v>0.5257049719206045</v>
      </c>
      <c r="AG407" s="11">
        <f>-'OddsRatio_working_3-way'!U407/(3*'OddsRatio_working_3-way'!X407^(1/3))*COS(('OddsRatio_working_3-way'!Y407+2*PI())/3)</f>
        <v>-0.29859946763259682</v>
      </c>
      <c r="AH407" s="11">
        <f>-'OddsRatio_working_3-way'!U407/(3*'OddsRatio_working_3-way'!X407^(1/3))*COS(('OddsRatio_working_3-way'!Y407+4*PI())/3)</f>
        <v>-0.22710550428800774</v>
      </c>
      <c r="AI407" s="11">
        <f>'OddsRatio_working_3-way'!U407/(3*'OddsRatio_working_3-way'!X407^(1/3))*SIN(('OddsRatio_working_3-way'!Y407)/3)</f>
        <v>-4.1277058982431773E-2</v>
      </c>
      <c r="AJ407" s="11">
        <f>'OddsRatio_working_3-way'!U407/(3*'OddsRatio_working_3-way'!X407^(1/3))*SIN(('OddsRatio_working_3-way'!Y407+2*PI())/3)</f>
        <v>-0.43463533108781255</v>
      </c>
      <c r="AK407" s="11">
        <f>'OddsRatio_working_3-way'!U407/(3*'OddsRatio_working_3-way'!X407^(1/3))*SIN(('OddsRatio_working_3-way'!Y407+4*PI())/3)</f>
        <v>0.47591239007024427</v>
      </c>
      <c r="AL407" s="11">
        <f>'OddsRatio_working_3-way'!Z407+'OddsRatio_working_3-way'!AF407</f>
        <v>1.0514099438412092</v>
      </c>
      <c r="AM407" s="11">
        <f>'OddsRatio_working_3-way'!AA407+'OddsRatio_working_3-way'!AG407</f>
        <v>-0.59719893526519363</v>
      </c>
      <c r="AN407" s="11">
        <f>'OddsRatio_working_3-way'!AB407+'OddsRatio_working_3-way'!AH407</f>
        <v>-0.45421100857601548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1.0514099438412092</v>
      </c>
      <c r="AS407" s="11">
        <f>IF(('OddsRatio_working_3-way'!X407=0),IF(Q407&gt;0,-Q407^(1/3),(-Q407)^(1/3)),'OddsRatio_working_3-way'!AM407-'OddsRatio_working_3-way'!R407/3)</f>
        <v>-0.59719893526519363</v>
      </c>
      <c r="AT407" s="11">
        <f>IF(('OddsRatio_working_3-way'!X407=0),IF(Q407&gt;0,-Q407^(1/3),(-Q407)^(1/3)),'OddsRatio_working_3-way'!AN407-'OddsRatio_working_3-way'!R407/3)</f>
        <v>-0.45421100857601548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5.7</v>
      </c>
      <c r="B408" s="4">
        <f>IF('True_Odds_Calculator_3-way'!B409="","",'True_Odds_Calculator_3-way'!B409)</f>
        <v>3.83</v>
      </c>
      <c r="C408" s="4">
        <f>IF('True_Odds_Calculator_3-way'!C409="","",'True_Odds_Calculator_3-way'!C409)</f>
        <v>1.67</v>
      </c>
      <c r="D408" s="9">
        <f t="shared" si="91"/>
        <v>0.16670219015973911</v>
      </c>
      <c r="E408" s="9">
        <f t="shared" si="92"/>
        <v>0.24938474081340262</v>
      </c>
      <c r="F408" s="9">
        <f t="shared" si="93"/>
        <v>0.58391306902685824</v>
      </c>
      <c r="G408" s="9">
        <f t="shared" si="94"/>
        <v>1.0635577503756841</v>
      </c>
      <c r="H408" s="9">
        <f t="shared" si="95"/>
        <v>5.9987214267657167</v>
      </c>
      <c r="I408" s="9">
        <f t="shared" si="96"/>
        <v>4.0098684335631862</v>
      </c>
      <c r="J408" s="9">
        <f t="shared" si="97"/>
        <v>1.7125836927517082</v>
      </c>
      <c r="K408" s="11">
        <f t="shared" si="98"/>
        <v>0.17543859649122806</v>
      </c>
      <c r="L408" s="11">
        <f t="shared" si="99"/>
        <v>0.2610966057441253</v>
      </c>
      <c r="M408" s="11">
        <f t="shared" si="100"/>
        <v>0.5988023952095809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-0.2444381540615348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0.22491776101500446</v>
      </c>
      <c r="Q408" s="11">
        <f>2*'OddsRatio_working_3-way'!K408*'OddsRatio_working_3-way'!L408*'OddsRatio_working_3-way'!M408</f>
        <v>5.485799049146451E-2</v>
      </c>
      <c r="R408" s="11">
        <f t="shared" si="101"/>
        <v>0</v>
      </c>
      <c r="S408" s="11">
        <f t="shared" si="102"/>
        <v>-0.92014179160583798</v>
      </c>
      <c r="T408" s="11">
        <f t="shared" si="103"/>
        <v>-0.22442482722093612</v>
      </c>
      <c r="U408" s="11">
        <f>'OddsRatio_working_3-way'!S408-'OddsRatio_working_3-way'!R408^2/3</f>
        <v>-0.92014179160583798</v>
      </c>
      <c r="V408" s="11">
        <f>'OddsRatio_working_3-way'!S408*'OddsRatio_working_3-way'!R408/3-2*'OddsRatio_working_3-way'!R408^3/27-'OddsRatio_working_3-way'!T408</f>
        <v>0.22442482722093612</v>
      </c>
      <c r="W408" s="11">
        <f>'OddsRatio_working_3-way'!V408^2+4*'OddsRatio_working_3-way'!U408^3/27</f>
        <v>-6.5048029184305828E-2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0.16986357191688634</v>
      </c>
      <c r="Y408" s="11">
        <f>IF('OddsRatio_working_3-way'!W408&gt;=0,IF('OddsRatio_working_3-way'!V408+SQRT('OddsRatio_working_3-way'!W408)&gt;0,0,PI()),ACOS('OddsRatio_working_3-way'!V408/(2*'OddsRatio_working_3-way'!X408)))</f>
        <v>0.84917441429164597</v>
      </c>
      <c r="Z408" s="11">
        <f>'OddsRatio_working_3-way'!X408^(1/3)*COS('OddsRatio_working_3-way'!Y408/3)</f>
        <v>0.53177887518784206</v>
      </c>
      <c r="AA408" s="11">
        <f>'OddsRatio_working_3-way'!X408^(1/3)*COS(('OddsRatio_working_3-way'!Y408+2*PI())/3)</f>
        <v>-0.3998441643840745</v>
      </c>
      <c r="AB408" s="11">
        <f>'OddsRatio_working_3-way'!X408^(1/3)*COS(('OddsRatio_working_3-way'!Y408+4*PI())/3)</f>
        <v>-0.13193471080376745</v>
      </c>
      <c r="AC408" s="11">
        <f>'OddsRatio_working_3-way'!X408^(1/3)*SIN('OddsRatio_working_3-way'!Y408/3)</f>
        <v>0.15467759514303578</v>
      </c>
      <c r="AD408" s="11">
        <f>'OddsRatio_working_3-way'!X408^(1/3)*SIN(('OddsRatio_working_3-way'!Y408+2*PI())/3)</f>
        <v>0.38319521753706764</v>
      </c>
      <c r="AE408" s="11">
        <f>'OddsRatio_working_3-way'!X408^(1/3)*SIN(('OddsRatio_working_3-way'!Y408+4*PI())/3)</f>
        <v>-0.53787281268010345</v>
      </c>
      <c r="AF408" s="11">
        <f>-'OddsRatio_working_3-way'!U408/(3*'OddsRatio_working_3-way'!X408^(1/3))*COS(('OddsRatio_working_3-way'!Y408)/3)</f>
        <v>0.53177887518784195</v>
      </c>
      <c r="AG408" s="11">
        <f>-'OddsRatio_working_3-way'!U408/(3*'OddsRatio_working_3-way'!X408^(1/3))*COS(('OddsRatio_working_3-way'!Y408+2*PI())/3)</f>
        <v>-0.39984416438407444</v>
      </c>
      <c r="AH408" s="11">
        <f>-'OddsRatio_working_3-way'!U408/(3*'OddsRatio_working_3-way'!X408^(1/3))*COS(('OddsRatio_working_3-way'!Y408+4*PI())/3)</f>
        <v>-0.13193471080376742</v>
      </c>
      <c r="AI408" s="11">
        <f>'OddsRatio_working_3-way'!U408/(3*'OddsRatio_working_3-way'!X408^(1/3))*SIN(('OddsRatio_working_3-way'!Y408)/3)</f>
        <v>-0.15467759514303575</v>
      </c>
      <c r="AJ408" s="11">
        <f>'OddsRatio_working_3-way'!U408/(3*'OddsRatio_working_3-way'!X408^(1/3))*SIN(('OddsRatio_working_3-way'!Y408+2*PI())/3)</f>
        <v>-0.38319521753706753</v>
      </c>
      <c r="AK408" s="11">
        <f>'OddsRatio_working_3-way'!U408/(3*'OddsRatio_working_3-way'!X408^(1/3))*SIN(('OddsRatio_working_3-way'!Y408+4*PI())/3)</f>
        <v>0.53787281268010334</v>
      </c>
      <c r="AL408" s="11">
        <f>'OddsRatio_working_3-way'!Z408+'OddsRatio_working_3-way'!AF408</f>
        <v>1.0635577503756841</v>
      </c>
      <c r="AM408" s="11">
        <f>'OddsRatio_working_3-way'!AA408+'OddsRatio_working_3-way'!AG408</f>
        <v>-0.79968832876814888</v>
      </c>
      <c r="AN408" s="11">
        <f>'OddsRatio_working_3-way'!AB408+'OddsRatio_working_3-way'!AH408</f>
        <v>-0.2638694216075349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1.0635577503756841</v>
      </c>
      <c r="AS408" s="11">
        <f>IF(('OddsRatio_working_3-way'!X408=0),IF(Q408&gt;0,-Q408^(1/3),(-Q408)^(1/3)),'OddsRatio_working_3-way'!AM408-'OddsRatio_working_3-way'!R408/3)</f>
        <v>-0.79968832876814888</v>
      </c>
      <c r="AT408" s="11">
        <f>IF(('OddsRatio_working_3-way'!X408=0),IF(Q408&gt;0,-Q408^(1/3),(-Q408)^(1/3)),'OddsRatio_working_3-way'!AN408-'OddsRatio_working_3-way'!R408/3)</f>
        <v>-0.2638694216075349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1.18</v>
      </c>
      <c r="B409" s="4">
        <f>IF('True_Odds_Calculator_3-way'!B410="","",'True_Odds_Calculator_3-way'!B410)</f>
        <v>7.59</v>
      </c>
      <c r="C409" s="4">
        <f>IF('True_Odds_Calculator_3-way'!C410="","",'True_Odds_Calculator_3-way'!C410)</f>
        <v>16.61</v>
      </c>
      <c r="D409" s="9">
        <f t="shared" si="91"/>
        <v>0.82953905990104981</v>
      </c>
      <c r="E409" s="9">
        <f t="shared" si="92"/>
        <v>0.11732722117034759</v>
      </c>
      <c r="F409" s="9">
        <f t="shared" si="93"/>
        <v>5.3133718928602872E-2</v>
      </c>
      <c r="G409" s="9">
        <f t="shared" si="94"/>
        <v>1.1416041372240002</v>
      </c>
      <c r="H409" s="9">
        <f t="shared" si="95"/>
        <v>1.20548874470032</v>
      </c>
      <c r="I409" s="9">
        <f t="shared" si="96"/>
        <v>8.5231712643061606</v>
      </c>
      <c r="J409" s="9">
        <f t="shared" si="97"/>
        <v>18.820440582066642</v>
      </c>
      <c r="K409" s="11">
        <f t="shared" si="98"/>
        <v>0.84745762711864414</v>
      </c>
      <c r="L409" s="11">
        <f t="shared" si="99"/>
        <v>0.13175230566534915</v>
      </c>
      <c r="M409" s="11">
        <f t="shared" si="100"/>
        <v>6.0204695966285374E-2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-0.124470778862106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0.15044115760316504</v>
      </c>
      <c r="Q409" s="11">
        <f>2*'OddsRatio_working_3-way'!K409*'OddsRatio_working_3-way'!L409*'OddsRatio_working_3-way'!M409</f>
        <v>1.3444250009219397E-2</v>
      </c>
      <c r="R409" s="11">
        <f t="shared" si="101"/>
        <v>0</v>
      </c>
      <c r="S409" s="11">
        <f t="shared" si="102"/>
        <v>-1.2086463905703533</v>
      </c>
      <c r="T409" s="11">
        <f t="shared" si="103"/>
        <v>-0.10801129495713614</v>
      </c>
      <c r="U409" s="11">
        <f>'OddsRatio_working_3-way'!S409-'OddsRatio_working_3-way'!R409^2/3</f>
        <v>-1.2086463905703533</v>
      </c>
      <c r="V409" s="11">
        <f>'OddsRatio_working_3-way'!S409*'OddsRatio_working_3-way'!R409/3-2*'OddsRatio_working_3-way'!R409^3/27-'OddsRatio_working_3-way'!T409</f>
        <v>0.10801129495713614</v>
      </c>
      <c r="W409" s="11">
        <f>'OddsRatio_working_3-way'!V409^2+4*'OddsRatio_working_3-way'!U409^3/27</f>
        <v>-0.24990721792765466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0.25572136094095277</v>
      </c>
      <c r="Y409" s="11">
        <f>IF('OddsRatio_working_3-way'!W409&gt;=0,IF('OddsRatio_working_3-way'!V409+SQRT('OddsRatio_working_3-way'!W409)&gt;0,0,PI()),ACOS('OddsRatio_working_3-way'!V409/(2*'OddsRatio_working_3-way'!X409)))</f>
        <v>1.3580046541123958</v>
      </c>
      <c r="Z409" s="11">
        <f>'OddsRatio_working_3-way'!X409^(1/3)*COS('OddsRatio_working_3-way'!Y409/3)</f>
        <v>0.57080206861200011</v>
      </c>
      <c r="AA409" s="11">
        <f>'OddsRatio_working_3-way'!X409^(1/3)*COS(('OddsRatio_working_3-way'!Y409+2*PI())/3)</f>
        <v>-0.52581806052041868</v>
      </c>
      <c r="AB409" s="11">
        <f>'OddsRatio_working_3-way'!X409^(1/3)*COS(('OddsRatio_working_3-way'!Y409+4*PI())/3)</f>
        <v>-4.4984008091581505E-2</v>
      </c>
      <c r="AC409" s="11">
        <f>'OddsRatio_working_3-way'!X409^(1/3)*SIN('OddsRatio_working_3-way'!Y409/3)</f>
        <v>0.2776096696053279</v>
      </c>
      <c r="AD409" s="11">
        <f>'OddsRatio_working_3-way'!X409^(1/3)*SIN(('OddsRatio_working_3-way'!Y409+2*PI())/3)</f>
        <v>0.35552425714803626</v>
      </c>
      <c r="AE409" s="11">
        <f>'OddsRatio_working_3-way'!X409^(1/3)*SIN(('OddsRatio_working_3-way'!Y409+4*PI())/3)</f>
        <v>-0.63313392675336411</v>
      </c>
      <c r="AF409" s="11">
        <f>-'OddsRatio_working_3-way'!U409/(3*'OddsRatio_working_3-way'!X409^(1/3))*COS(('OddsRatio_working_3-way'!Y409)/3)</f>
        <v>0.57080206861200011</v>
      </c>
      <c r="AG409" s="11">
        <f>-'OddsRatio_working_3-way'!U409/(3*'OddsRatio_working_3-way'!X409^(1/3))*COS(('OddsRatio_working_3-way'!Y409+2*PI())/3)</f>
        <v>-0.52581806052041868</v>
      </c>
      <c r="AH409" s="11">
        <f>-'OddsRatio_working_3-way'!U409/(3*'OddsRatio_working_3-way'!X409^(1/3))*COS(('OddsRatio_working_3-way'!Y409+4*PI())/3)</f>
        <v>-4.4984008091581505E-2</v>
      </c>
      <c r="AI409" s="11">
        <f>'OddsRatio_working_3-way'!U409/(3*'OddsRatio_working_3-way'!X409^(1/3))*SIN(('OddsRatio_working_3-way'!Y409)/3)</f>
        <v>-0.2776096696053279</v>
      </c>
      <c r="AJ409" s="11">
        <f>'OddsRatio_working_3-way'!U409/(3*'OddsRatio_working_3-way'!X409^(1/3))*SIN(('OddsRatio_working_3-way'!Y409+2*PI())/3)</f>
        <v>-0.35552425714803626</v>
      </c>
      <c r="AK409" s="11">
        <f>'OddsRatio_working_3-way'!U409/(3*'OddsRatio_working_3-way'!X409^(1/3))*SIN(('OddsRatio_working_3-way'!Y409+4*PI())/3)</f>
        <v>0.63313392675336411</v>
      </c>
      <c r="AL409" s="11">
        <f>'OddsRatio_working_3-way'!Z409+'OddsRatio_working_3-way'!AF409</f>
        <v>1.1416041372240002</v>
      </c>
      <c r="AM409" s="11">
        <f>'OddsRatio_working_3-way'!AA409+'OddsRatio_working_3-way'!AG409</f>
        <v>-1.0516361210408374</v>
      </c>
      <c r="AN409" s="11">
        <f>'OddsRatio_working_3-way'!AB409+'OddsRatio_working_3-way'!AH409</f>
        <v>-8.996801618316301E-2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1.1416041372240002</v>
      </c>
      <c r="AS409" s="11">
        <f>IF(('OddsRatio_working_3-way'!X409=0),IF(Q409&gt;0,-Q409^(1/3),(-Q409)^(1/3)),'OddsRatio_working_3-way'!AM409-'OddsRatio_working_3-way'!R409/3)</f>
        <v>-1.0516361210408374</v>
      </c>
      <c r="AT409" s="11">
        <f>IF(('OddsRatio_working_3-way'!X409=0),IF(Q409&gt;0,-Q409^(1/3),(-Q409)^(1/3)),'OddsRatio_working_3-way'!AN409-'OddsRatio_working_3-way'!R409/3)</f>
        <v>-8.996801618316301E-2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8.5500000000000007</v>
      </c>
      <c r="B410" s="4">
        <f>IF('True_Odds_Calculator_3-way'!B411="","",'True_Odds_Calculator_3-way'!B411)</f>
        <v>3.98</v>
      </c>
      <c r="C410" s="4">
        <f>IF('True_Odds_Calculator_3-way'!C411="","",'True_Odds_Calculator_3-way'!C411)</f>
        <v>1.49</v>
      </c>
      <c r="D410" s="9">
        <f t="shared" si="91"/>
        <v>0.1091964872919523</v>
      </c>
      <c r="E410" s="9">
        <f t="shared" si="92"/>
        <v>0.23697236458911294</v>
      </c>
      <c r="F410" s="9">
        <f t="shared" si="93"/>
        <v>0.65383114811893472</v>
      </c>
      <c r="G410" s="9">
        <f t="shared" si="94"/>
        <v>1.0805038069656572</v>
      </c>
      <c r="H410" s="9">
        <f t="shared" si="95"/>
        <v>9.1578037425907119</v>
      </c>
      <c r="I410" s="9">
        <f t="shared" si="96"/>
        <v>4.219901344757659</v>
      </c>
      <c r="J410" s="9">
        <f t="shared" si="97"/>
        <v>1.5294468654131719</v>
      </c>
      <c r="K410" s="11">
        <f t="shared" si="98"/>
        <v>0.11695906432748537</v>
      </c>
      <c r="L410" s="11">
        <f t="shared" si="99"/>
        <v>0.25125628140703515</v>
      </c>
      <c r="M410" s="11">
        <f t="shared" si="100"/>
        <v>0.67114093959731547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-0.21743219019071958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0.21734324118729365</v>
      </c>
      <c r="Q410" s="11">
        <f>2*'OddsRatio_working_3-way'!K410*'OddsRatio_working_3-way'!L410*'OddsRatio_working_3-way'!M410</f>
        <v>3.9445234335262008E-2</v>
      </c>
      <c r="R410" s="11">
        <f t="shared" si="101"/>
        <v>0</v>
      </c>
      <c r="S410" s="11">
        <f t="shared" si="102"/>
        <v>-0.99959091152350577</v>
      </c>
      <c r="T410" s="11">
        <f t="shared" si="103"/>
        <v>-0.18141395853421158</v>
      </c>
      <c r="U410" s="11">
        <f>'OddsRatio_working_3-way'!S410-'OddsRatio_working_3-way'!R410^2/3</f>
        <v>-0.99959091152350577</v>
      </c>
      <c r="V410" s="11">
        <f>'OddsRatio_working_3-way'!S410*'OddsRatio_working_3-way'!R410/3-2*'OddsRatio_working_3-way'!R410^3/27-'OddsRatio_working_3-way'!T410</f>
        <v>0.18141395853421158</v>
      </c>
      <c r="W410" s="11">
        <f>'OddsRatio_working_3-way'!V410^2+4*'OddsRatio_working_3-way'!U410^3/27</f>
        <v>-0.11505538106556953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0.19233200813737567</v>
      </c>
      <c r="Y410" s="11">
        <f>IF('OddsRatio_working_3-way'!W410&gt;=0,IF('OddsRatio_working_3-way'!V410+SQRT('OddsRatio_working_3-way'!W410)&gt;0,0,PI()),ACOS('OddsRatio_working_3-way'!V410/(2*'OddsRatio_working_3-way'!X410)))</f>
        <v>1.0796730899124534</v>
      </c>
      <c r="Z410" s="11">
        <f>'OddsRatio_working_3-way'!X410^(1/3)*COS('OddsRatio_working_3-way'!Y410/3)</f>
        <v>0.5402519034828287</v>
      </c>
      <c r="AA410" s="11">
        <f>'OddsRatio_working_3-way'!X410^(1/3)*COS(('OddsRatio_working_3-way'!Y410+2*PI())/3)</f>
        <v>-0.44617605389492559</v>
      </c>
      <c r="AB410" s="11">
        <f>'OddsRatio_working_3-way'!X410^(1/3)*COS(('OddsRatio_working_3-way'!Y410+4*PI())/3)</f>
        <v>-9.4075849587903285E-2</v>
      </c>
      <c r="AC410" s="11">
        <f>'OddsRatio_working_3-way'!X410^(1/3)*SIN('OddsRatio_working_3-way'!Y410/3)</f>
        <v>0.20328514773838163</v>
      </c>
      <c r="AD410" s="11">
        <f>'OddsRatio_working_3-way'!X410^(1/3)*SIN(('OddsRatio_working_3-way'!Y410+2*PI())/3)</f>
        <v>0.36622929898983753</v>
      </c>
      <c r="AE410" s="11">
        <f>'OddsRatio_working_3-way'!X410^(1/3)*SIN(('OddsRatio_working_3-way'!Y410+4*PI())/3)</f>
        <v>-0.56951444672821916</v>
      </c>
      <c r="AF410" s="11">
        <f>-'OddsRatio_working_3-way'!U410/(3*'OddsRatio_working_3-way'!X410^(1/3))*COS(('OddsRatio_working_3-way'!Y410)/3)</f>
        <v>0.54025190348282859</v>
      </c>
      <c r="AG410" s="11">
        <f>-'OddsRatio_working_3-way'!U410/(3*'OddsRatio_working_3-way'!X410^(1/3))*COS(('OddsRatio_working_3-way'!Y410+2*PI())/3)</f>
        <v>-0.44617605389492548</v>
      </c>
      <c r="AH410" s="11">
        <f>-'OddsRatio_working_3-way'!U410/(3*'OddsRatio_working_3-way'!X410^(1/3))*COS(('OddsRatio_working_3-way'!Y410+4*PI())/3)</f>
        <v>-9.4075849587903271E-2</v>
      </c>
      <c r="AI410" s="11">
        <f>'OddsRatio_working_3-way'!U410/(3*'OddsRatio_working_3-way'!X410^(1/3))*SIN(('OddsRatio_working_3-way'!Y410)/3)</f>
        <v>-0.20328514773838161</v>
      </c>
      <c r="AJ410" s="11">
        <f>'OddsRatio_working_3-way'!U410/(3*'OddsRatio_working_3-way'!X410^(1/3))*SIN(('OddsRatio_working_3-way'!Y410+2*PI())/3)</f>
        <v>-0.36622929898983747</v>
      </c>
      <c r="AK410" s="11">
        <f>'OddsRatio_working_3-way'!U410/(3*'OddsRatio_working_3-way'!X410^(1/3))*SIN(('OddsRatio_working_3-way'!Y410+4*PI())/3)</f>
        <v>0.56951444672821905</v>
      </c>
      <c r="AL410" s="11">
        <f>'OddsRatio_working_3-way'!Z410+'OddsRatio_working_3-way'!AF410</f>
        <v>1.0805038069656572</v>
      </c>
      <c r="AM410" s="11">
        <f>'OddsRatio_working_3-way'!AA410+'OddsRatio_working_3-way'!AG410</f>
        <v>-0.89235210778985108</v>
      </c>
      <c r="AN410" s="11">
        <f>'OddsRatio_working_3-way'!AB410+'OddsRatio_working_3-way'!AH410</f>
        <v>-0.18815169917580654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1.0805038069656572</v>
      </c>
      <c r="AS410" s="11">
        <f>IF(('OddsRatio_working_3-way'!X410=0),IF(Q410&gt;0,-Q410^(1/3),(-Q410)^(1/3)),'OddsRatio_working_3-way'!AM410-'OddsRatio_working_3-way'!R410/3)</f>
        <v>-0.89235210778985108</v>
      </c>
      <c r="AT410" s="11">
        <f>IF(('OddsRatio_working_3-way'!X410=0),IF(Q410&gt;0,-Q410^(1/3),(-Q410)^(1/3)),'OddsRatio_working_3-way'!AN410-'OddsRatio_working_3-way'!R410/3)</f>
        <v>-0.18815169917580654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1.1299999999999999</v>
      </c>
      <c r="B411" s="4">
        <f>IF('True_Odds_Calculator_3-way'!B412="","",'True_Odds_Calculator_3-way'!B412)</f>
        <v>9.82</v>
      </c>
      <c r="C411" s="4">
        <f>IF('True_Odds_Calculator_3-way'!C412="","",'True_Odds_Calculator_3-way'!C412)</f>
        <v>22.55</v>
      </c>
      <c r="D411" s="9">
        <f t="shared" si="91"/>
        <v>0.87068632115398092</v>
      </c>
      <c r="E411" s="9">
        <f t="shared" si="92"/>
        <v>9.0281553342474924E-2</v>
      </c>
      <c r="F411" s="9">
        <f t="shared" si="93"/>
        <v>3.9032125503544034E-2</v>
      </c>
      <c r="G411" s="9">
        <f t="shared" si="94"/>
        <v>1.1424557643095463</v>
      </c>
      <c r="H411" s="9">
        <f t="shared" si="95"/>
        <v>1.1485192493602412</v>
      </c>
      <c r="I411" s="9">
        <f t="shared" si="96"/>
        <v>11.0764598412102</v>
      </c>
      <c r="J411" s="9">
        <f t="shared" si="97"/>
        <v>25.619921720870725</v>
      </c>
      <c r="K411" s="11">
        <f t="shared" si="98"/>
        <v>0.88495575221238942</v>
      </c>
      <c r="L411" s="11">
        <f t="shared" si="99"/>
        <v>0.10183299389002036</v>
      </c>
      <c r="M411" s="11">
        <f t="shared" si="100"/>
        <v>4.4345898004434586E-2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-9.8746732634150569E-2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0.12188867663385677</v>
      </c>
      <c r="Q411" s="11">
        <f>2*'OddsRatio_working_3-way'!K411*'OddsRatio_working_3-way'!L411*'OddsRatio_working_3-way'!M411</f>
        <v>7.9927001071381492E-3</v>
      </c>
      <c r="R411" s="11">
        <f t="shared" si="101"/>
        <v>0</v>
      </c>
      <c r="S411" s="11">
        <f t="shared" si="102"/>
        <v>-1.2343565542107142</v>
      </c>
      <c r="T411" s="11">
        <f t="shared" si="103"/>
        <v>-8.094141339086651E-2</v>
      </c>
      <c r="U411" s="11">
        <f>'OddsRatio_working_3-way'!S411-'OddsRatio_working_3-way'!R411^2/3</f>
        <v>-1.2343565542107142</v>
      </c>
      <c r="V411" s="11">
        <f>'OddsRatio_working_3-way'!S411*'OddsRatio_working_3-way'!R411/3-2*'OddsRatio_working_3-way'!R411^3/27-'OddsRatio_working_3-way'!T411</f>
        <v>8.094141339086651E-2</v>
      </c>
      <c r="W411" s="11">
        <f>'OddsRatio_working_3-way'!V411^2+4*'OddsRatio_working_3-way'!U411^3/27</f>
        <v>-0.27207222239458678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0.26392410594539195</v>
      </c>
      <c r="Y411" s="11">
        <f>IF('OddsRatio_working_3-way'!W411&gt;=0,IF('OddsRatio_working_3-way'!V411+SQRT('OddsRatio_working_3-way'!W411)&gt;0,0,PI()),ACOS('OddsRatio_working_3-way'!V411/(2*'OddsRatio_working_3-way'!X411)))</f>
        <v>1.4168467198608277</v>
      </c>
      <c r="Z411" s="11">
        <f>'OddsRatio_working_3-way'!X411^(1/3)*COS('OddsRatio_working_3-way'!Y411/3)</f>
        <v>0.57122788215477316</v>
      </c>
      <c r="AA411" s="11">
        <f>'OddsRatio_working_3-way'!X411^(1/3)*COS(('OddsRatio_working_3-way'!Y411+2*PI())/3)</f>
        <v>-0.53832557226876643</v>
      </c>
      <c r="AB411" s="11">
        <f>'OddsRatio_working_3-way'!X411^(1/3)*COS(('OddsRatio_working_3-way'!Y411+4*PI())/3)</f>
        <v>-3.2902309886006662E-2</v>
      </c>
      <c r="AC411" s="11">
        <f>'OddsRatio_working_3-way'!X411^(1/3)*SIN('OddsRatio_working_3-way'!Y411/3)</f>
        <v>0.2918062565913852</v>
      </c>
      <c r="AD411" s="11">
        <f>'OddsRatio_working_3-way'!X411^(1/3)*SIN(('OddsRatio_working_3-way'!Y411+2*PI())/3)</f>
        <v>0.34879472900032465</v>
      </c>
      <c r="AE411" s="11">
        <f>'OddsRatio_working_3-way'!X411^(1/3)*SIN(('OddsRatio_working_3-way'!Y411+4*PI())/3)</f>
        <v>-0.64060098559170975</v>
      </c>
      <c r="AF411" s="11">
        <f>-'OddsRatio_working_3-way'!U411/(3*'OddsRatio_working_3-way'!X411^(1/3))*COS(('OddsRatio_working_3-way'!Y411)/3)</f>
        <v>0.57122788215477316</v>
      </c>
      <c r="AG411" s="11">
        <f>-'OddsRatio_working_3-way'!U411/(3*'OddsRatio_working_3-way'!X411^(1/3))*COS(('OddsRatio_working_3-way'!Y411+2*PI())/3)</f>
        <v>-0.53832557226876643</v>
      </c>
      <c r="AH411" s="11">
        <f>-'OddsRatio_working_3-way'!U411/(3*'OddsRatio_working_3-way'!X411^(1/3))*COS(('OddsRatio_working_3-way'!Y411+4*PI())/3)</f>
        <v>-3.2902309886006662E-2</v>
      </c>
      <c r="AI411" s="11">
        <f>'OddsRatio_working_3-way'!U411/(3*'OddsRatio_working_3-way'!X411^(1/3))*SIN(('OddsRatio_working_3-way'!Y411)/3)</f>
        <v>-0.2918062565913852</v>
      </c>
      <c r="AJ411" s="11">
        <f>'OddsRatio_working_3-way'!U411/(3*'OddsRatio_working_3-way'!X411^(1/3))*SIN(('OddsRatio_working_3-way'!Y411+2*PI())/3)</f>
        <v>-0.34879472900032465</v>
      </c>
      <c r="AK411" s="11">
        <f>'OddsRatio_working_3-way'!U411/(3*'OddsRatio_working_3-way'!X411^(1/3))*SIN(('OddsRatio_working_3-way'!Y411+4*PI())/3)</f>
        <v>0.64060098559170975</v>
      </c>
      <c r="AL411" s="11">
        <f>'OddsRatio_working_3-way'!Z411+'OddsRatio_working_3-way'!AF411</f>
        <v>1.1424557643095463</v>
      </c>
      <c r="AM411" s="11">
        <f>'OddsRatio_working_3-way'!AA411+'OddsRatio_working_3-way'!AG411</f>
        <v>-1.0766511445375329</v>
      </c>
      <c r="AN411" s="11">
        <f>'OddsRatio_working_3-way'!AB411+'OddsRatio_working_3-way'!AH411</f>
        <v>-6.5804619772013323E-2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1.1424557643095463</v>
      </c>
      <c r="AS411" s="11">
        <f>IF(('OddsRatio_working_3-way'!X411=0),IF(Q411&gt;0,-Q411^(1/3),(-Q411)^(1/3)),'OddsRatio_working_3-way'!AM411-'OddsRatio_working_3-way'!R411/3)</f>
        <v>-1.0766511445375329</v>
      </c>
      <c r="AT411" s="11">
        <f>IF(('OddsRatio_working_3-way'!X411=0),IF(Q411&gt;0,-Q411^(1/3),(-Q411)^(1/3)),'OddsRatio_working_3-way'!AN411-'OddsRatio_working_3-way'!R411/3)</f>
        <v>-6.5804619772013323E-2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2.66</v>
      </c>
      <c r="B412" s="4">
        <f>IF('True_Odds_Calculator_3-way'!B413="","",'True_Odds_Calculator_3-way'!B413)</f>
        <v>2.97</v>
      </c>
      <c r="C412" s="4">
        <f>IF('True_Odds_Calculator_3-way'!C413="","",'True_Odds_Calculator_3-way'!C413)</f>
        <v>3.12</v>
      </c>
      <c r="D412" s="9">
        <f t="shared" si="91"/>
        <v>0.36441185963452738</v>
      </c>
      <c r="E412" s="9">
        <f t="shared" si="92"/>
        <v>0.32574752702681442</v>
      </c>
      <c r="F412" s="9">
        <f t="shared" si="93"/>
        <v>0.30984061333865814</v>
      </c>
      <c r="G412" s="9">
        <f t="shared" si="94"/>
        <v>1.0506914409726127</v>
      </c>
      <c r="H412" s="9">
        <f t="shared" si="95"/>
        <v>2.7441477920145378</v>
      </c>
      <c r="I412" s="9">
        <f t="shared" si="96"/>
        <v>3.0698621387160476</v>
      </c>
      <c r="J412" s="9">
        <f t="shared" si="97"/>
        <v>3.2274658548619395</v>
      </c>
      <c r="K412" s="11">
        <f t="shared" si="98"/>
        <v>0.37593984962406013</v>
      </c>
      <c r="L412" s="11">
        <f t="shared" si="99"/>
        <v>0.33670033670033667</v>
      </c>
      <c r="M412" s="11">
        <f t="shared" si="100"/>
        <v>0.32051282051282048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-0.28126616723107956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0.23327874205067187</v>
      </c>
      <c r="Q412" s="11">
        <f>2*'OddsRatio_working_3-way'!K412*'OddsRatio_working_3-way'!L412*'OddsRatio_working_3-way'!M412</f>
        <v>8.1140432017624983E-2</v>
      </c>
      <c r="R412" s="11">
        <f t="shared" si="101"/>
        <v>0</v>
      </c>
      <c r="S412" s="11">
        <f t="shared" si="102"/>
        <v>-0.82938785118445224</v>
      </c>
      <c r="T412" s="11">
        <f t="shared" si="103"/>
        <v>-0.28848273084676596</v>
      </c>
      <c r="U412" s="11">
        <f>'OddsRatio_working_3-way'!S412-'OddsRatio_working_3-way'!R412^2/3</f>
        <v>-0.82938785118445224</v>
      </c>
      <c r="V412" s="11">
        <f>'OddsRatio_working_3-way'!S412*'OddsRatio_working_3-way'!R412/3-2*'OddsRatio_working_3-way'!R412^3/27-'OddsRatio_working_3-way'!T412</f>
        <v>0.28848273084676596</v>
      </c>
      <c r="W412" s="11">
        <f>'OddsRatio_working_3-way'!V412^2+4*'OddsRatio_working_3-way'!U412^3/27</f>
        <v>-1.299611022701791E-3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0.14536324932690983</v>
      </c>
      <c r="Y412" s="11">
        <f>IF('OddsRatio_working_3-way'!W412&gt;=0,IF('OddsRatio_working_3-way'!V412+SQRT('OddsRatio_working_3-way'!W412)&gt;0,0,PI()),ACOS('OddsRatio_working_3-way'!V412/(2*'OddsRatio_working_3-way'!X412)))</f>
        <v>0.12432010194155874</v>
      </c>
      <c r="Z412" s="11">
        <f>'OddsRatio_working_3-way'!X412^(1/3)*COS('OddsRatio_working_3-way'!Y412/3)</f>
        <v>0.52534572048630634</v>
      </c>
      <c r="AA412" s="11">
        <f>'OddsRatio_working_3-way'!X412^(1/3)*COS(('OddsRatio_working_3-way'!Y412+2*PI())/3)</f>
        <v>-0.28153733137689441</v>
      </c>
      <c r="AB412" s="11">
        <f>'OddsRatio_working_3-way'!X412^(1/3)*COS(('OddsRatio_working_3-way'!Y412+4*PI())/3)</f>
        <v>-0.24380838910941213</v>
      </c>
      <c r="AC412" s="11">
        <f>'OddsRatio_working_3-way'!X412^(1/3)*SIN('OddsRatio_working_3-way'!Y412/3)</f>
        <v>2.1782814974371019E-2</v>
      </c>
      <c r="AD412" s="11">
        <f>'OddsRatio_working_3-way'!X412^(1/3)*SIN(('OddsRatio_working_3-way'!Y412+2*PI())/3)</f>
        <v>0.44407133222339495</v>
      </c>
      <c r="AE412" s="11">
        <f>'OddsRatio_working_3-way'!X412^(1/3)*SIN(('OddsRatio_working_3-way'!Y412+4*PI())/3)</f>
        <v>-0.46585414719776569</v>
      </c>
      <c r="AF412" s="11">
        <f>-'OddsRatio_working_3-way'!U412/(3*'OddsRatio_working_3-way'!X412^(1/3))*COS(('OddsRatio_working_3-way'!Y412)/3)</f>
        <v>0.52534572048630646</v>
      </c>
      <c r="AG412" s="11">
        <f>-'OddsRatio_working_3-way'!U412/(3*'OddsRatio_working_3-way'!X412^(1/3))*COS(('OddsRatio_working_3-way'!Y412+2*PI())/3)</f>
        <v>-0.28153733137689446</v>
      </c>
      <c r="AH412" s="11">
        <f>-'OddsRatio_working_3-way'!U412/(3*'OddsRatio_working_3-way'!X412^(1/3))*COS(('OddsRatio_working_3-way'!Y412+4*PI())/3)</f>
        <v>-0.24380838910941216</v>
      </c>
      <c r="AI412" s="11">
        <f>'OddsRatio_working_3-way'!U412/(3*'OddsRatio_working_3-way'!X412^(1/3))*SIN(('OddsRatio_working_3-way'!Y412)/3)</f>
        <v>-2.1782814974371022E-2</v>
      </c>
      <c r="AJ412" s="11">
        <f>'OddsRatio_working_3-way'!U412/(3*'OddsRatio_working_3-way'!X412^(1/3))*SIN(('OddsRatio_working_3-way'!Y412+2*PI())/3)</f>
        <v>-0.44407133222339507</v>
      </c>
      <c r="AK412" s="11">
        <f>'OddsRatio_working_3-way'!U412/(3*'OddsRatio_working_3-way'!X412^(1/3))*SIN(('OddsRatio_working_3-way'!Y412+4*PI())/3)</f>
        <v>0.4658541471977658</v>
      </c>
      <c r="AL412" s="11">
        <f>'OddsRatio_working_3-way'!Z412+'OddsRatio_working_3-way'!AF412</f>
        <v>1.0506914409726127</v>
      </c>
      <c r="AM412" s="11">
        <f>'OddsRatio_working_3-way'!AA412+'OddsRatio_working_3-way'!AG412</f>
        <v>-0.56307466275378881</v>
      </c>
      <c r="AN412" s="11">
        <f>'OddsRatio_working_3-way'!AB412+'OddsRatio_working_3-way'!AH412</f>
        <v>-0.48761677821882432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1.0506914409726127</v>
      </c>
      <c r="AS412" s="11">
        <f>IF(('OddsRatio_working_3-way'!X412=0),IF(Q412&gt;0,-Q412^(1/3),(-Q412)^(1/3)),'OddsRatio_working_3-way'!AM412-'OddsRatio_working_3-way'!R412/3)</f>
        <v>-0.56307466275378881</v>
      </c>
      <c r="AT412" s="11">
        <f>IF(('OddsRatio_working_3-way'!X412=0),IF(Q412&gt;0,-Q412^(1/3),(-Q412)^(1/3)),'OddsRatio_working_3-way'!AN412-'OddsRatio_working_3-way'!R412/3)</f>
        <v>-0.48761677821882432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2.5299999999999998</v>
      </c>
      <c r="B413" s="4">
        <f>IF('True_Odds_Calculator_3-way'!B414="","",'True_Odds_Calculator_3-way'!B414)</f>
        <v>2.89</v>
      </c>
      <c r="C413" s="4">
        <f>IF('True_Odds_Calculator_3-way'!C414="","",'True_Odds_Calculator_3-way'!C414)</f>
        <v>3.43</v>
      </c>
      <c r="D413" s="9">
        <f t="shared" si="91"/>
        <v>0.38355190115045545</v>
      </c>
      <c r="E413" s="9">
        <f t="shared" si="92"/>
        <v>0.33496619028461416</v>
      </c>
      <c r="F413" s="9">
        <f t="shared" si="93"/>
        <v>0.28148190856493038</v>
      </c>
      <c r="G413" s="9">
        <f t="shared" si="94"/>
        <v>1.0504634521208673</v>
      </c>
      <c r="H413" s="9">
        <f t="shared" si="95"/>
        <v>2.6072090817449269</v>
      </c>
      <c r="I413" s="9">
        <f t="shared" si="96"/>
        <v>2.9853759245084399</v>
      </c>
      <c r="J413" s="9">
        <f t="shared" si="97"/>
        <v>3.5526261886537074</v>
      </c>
      <c r="K413" s="11">
        <f t="shared" si="98"/>
        <v>0.39525691699604748</v>
      </c>
      <c r="L413" s="11">
        <f t="shared" si="99"/>
        <v>0.34602076124567471</v>
      </c>
      <c r="M413" s="11">
        <f t="shared" si="100"/>
        <v>0.29154518950437314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-0.2801863828535367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0.23326167082902513</v>
      </c>
      <c r="Q413" s="11">
        <f>2*'OddsRatio_working_3-way'!K413*'OddsRatio_working_3-way'!L413*'OddsRatio_working_3-way'!M413</f>
        <v>7.9747579770606869E-2</v>
      </c>
      <c r="R413" s="11">
        <f t="shared" si="101"/>
        <v>0</v>
      </c>
      <c r="S413" s="11">
        <f t="shared" si="102"/>
        <v>-0.8325232241959426</v>
      </c>
      <c r="T413" s="11">
        <f t="shared" si="103"/>
        <v>-0.2846233245114333</v>
      </c>
      <c r="U413" s="11">
        <f>'OddsRatio_working_3-way'!S413-'OddsRatio_working_3-way'!R413^2/3</f>
        <v>-0.8325232241959426</v>
      </c>
      <c r="V413" s="11">
        <f>'OddsRatio_working_3-way'!S413*'OddsRatio_working_3-way'!R413/3-2*'OddsRatio_working_3-way'!R413^3/27-'OddsRatio_working_3-way'!T413</f>
        <v>0.2846233245114333</v>
      </c>
      <c r="W413" s="11">
        <f>'OddsRatio_working_3-way'!V413^2+4*'OddsRatio_working_3-way'!U413^3/27</f>
        <v>-4.4736544765808101E-3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0.14618831291567178</v>
      </c>
      <c r="Y413" s="11">
        <f>IF('OddsRatio_working_3-way'!W413&gt;=0,IF('OddsRatio_working_3-way'!V413+SQRT('OddsRatio_working_3-way'!W413)&gt;0,0,PI()),ACOS('OddsRatio_working_3-way'!V413/(2*'OddsRatio_working_3-way'!X413)))</f>
        <v>0.23080830413275621</v>
      </c>
      <c r="Z413" s="11">
        <f>'OddsRatio_working_3-way'!X413^(1/3)*COS('OddsRatio_working_3-way'!Y413/3)</f>
        <v>0.52523172606043367</v>
      </c>
      <c r="AA413" s="11">
        <f>'OddsRatio_working_3-way'!X413^(1/3)*COS(('OddsRatio_working_3-way'!Y413+2*PI())/3)</f>
        <v>-0.29768053903996766</v>
      </c>
      <c r="AB413" s="11">
        <f>'OddsRatio_working_3-way'!X413^(1/3)*COS(('OddsRatio_working_3-way'!Y413+4*PI())/3)</f>
        <v>-0.22755118702046609</v>
      </c>
      <c r="AC413" s="11">
        <f>'OddsRatio_working_3-way'!X413^(1/3)*SIN('OddsRatio_working_3-way'!Y413/3)</f>
        <v>4.0489200266553477E-2</v>
      </c>
      <c r="AD413" s="11">
        <f>'OddsRatio_working_3-way'!X413^(1/3)*SIN(('OddsRatio_working_3-way'!Y413+2*PI())/3)</f>
        <v>0.43461941750860805</v>
      </c>
      <c r="AE413" s="11">
        <f>'OddsRatio_working_3-way'!X413^(1/3)*SIN(('OddsRatio_working_3-way'!Y413+4*PI())/3)</f>
        <v>-0.47510861777516133</v>
      </c>
      <c r="AF413" s="11">
        <f>-'OddsRatio_working_3-way'!U413/(3*'OddsRatio_working_3-way'!X413^(1/3))*COS(('OddsRatio_working_3-way'!Y413)/3)</f>
        <v>0.52523172606043367</v>
      </c>
      <c r="AG413" s="11">
        <f>-'OddsRatio_working_3-way'!U413/(3*'OddsRatio_working_3-way'!X413^(1/3))*COS(('OddsRatio_working_3-way'!Y413+2*PI())/3)</f>
        <v>-0.29768053903996766</v>
      </c>
      <c r="AH413" s="11">
        <f>-'OddsRatio_working_3-way'!U413/(3*'OddsRatio_working_3-way'!X413^(1/3))*COS(('OddsRatio_working_3-way'!Y413+4*PI())/3)</f>
        <v>-0.22755118702046609</v>
      </c>
      <c r="AI413" s="11">
        <f>'OddsRatio_working_3-way'!U413/(3*'OddsRatio_working_3-way'!X413^(1/3))*SIN(('OddsRatio_working_3-way'!Y413)/3)</f>
        <v>-4.0489200266553477E-2</v>
      </c>
      <c r="AJ413" s="11">
        <f>'OddsRatio_working_3-way'!U413/(3*'OddsRatio_working_3-way'!X413^(1/3))*SIN(('OddsRatio_working_3-way'!Y413+2*PI())/3)</f>
        <v>-0.43461941750860805</v>
      </c>
      <c r="AK413" s="11">
        <f>'OddsRatio_working_3-way'!U413/(3*'OddsRatio_working_3-way'!X413^(1/3))*SIN(('OddsRatio_working_3-way'!Y413+4*PI())/3)</f>
        <v>0.47510861777516133</v>
      </c>
      <c r="AL413" s="11">
        <f>'OddsRatio_working_3-way'!Z413+'OddsRatio_working_3-way'!AF413</f>
        <v>1.0504634521208673</v>
      </c>
      <c r="AM413" s="11">
        <f>'OddsRatio_working_3-way'!AA413+'OddsRatio_working_3-way'!AG413</f>
        <v>-0.59536107807993532</v>
      </c>
      <c r="AN413" s="11">
        <f>'OddsRatio_working_3-way'!AB413+'OddsRatio_working_3-way'!AH413</f>
        <v>-0.45510237404093218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1.0504634521208673</v>
      </c>
      <c r="AS413" s="11">
        <f>IF(('OddsRatio_working_3-way'!X413=0),IF(Q413&gt;0,-Q413^(1/3),(-Q413)^(1/3)),'OddsRatio_working_3-way'!AM413-'OddsRatio_working_3-way'!R413/3)</f>
        <v>-0.59536107807993532</v>
      </c>
      <c r="AT413" s="11">
        <f>IF(('OddsRatio_working_3-way'!X413=0),IF(Q413&gt;0,-Q413^(1/3),(-Q413)^(1/3)),'OddsRatio_working_3-way'!AN413-'OddsRatio_working_3-way'!R413/3)</f>
        <v>-0.45510237404093218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1.32</v>
      </c>
      <c r="B414" s="4">
        <f>IF('True_Odds_Calculator_3-way'!B415="","",'True_Odds_Calculator_3-way'!B415)</f>
        <v>5.65</v>
      </c>
      <c r="C414" s="4">
        <f>IF('True_Odds_Calculator_3-way'!C415="","",'True_Odds_Calculator_3-way'!C415)</f>
        <v>9.8000000000000007</v>
      </c>
      <c r="D414" s="9">
        <f t="shared" si="91"/>
        <v>0.74112418866080054</v>
      </c>
      <c r="E414" s="9">
        <f t="shared" si="92"/>
        <v>0.16458770925251037</v>
      </c>
      <c r="F414" s="9">
        <f t="shared" si="93"/>
        <v>9.4288102086689293E-2</v>
      </c>
      <c r="G414" s="9">
        <f t="shared" si="94"/>
        <v>1.0915672741660538</v>
      </c>
      <c r="H414" s="9">
        <f t="shared" si="95"/>
        <v>1.3493015277331373</v>
      </c>
      <c r="I414" s="9">
        <f t="shared" si="96"/>
        <v>6.0757878248721511</v>
      </c>
      <c r="J414" s="9">
        <f t="shared" si="97"/>
        <v>10.605792012661272</v>
      </c>
      <c r="K414" s="11">
        <f t="shared" si="98"/>
        <v>0.75757575757575757</v>
      </c>
      <c r="L414" s="11">
        <f t="shared" si="99"/>
        <v>0.17699115044247787</v>
      </c>
      <c r="M414" s="11">
        <f t="shared" si="100"/>
        <v>0.1020408163265306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-0.17915838901932468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0.18840198991905691</v>
      </c>
      <c r="Q414" s="11">
        <f>2*'OddsRatio_working_3-way'!K414*'OddsRatio_working_3-way'!L414*'OddsRatio_working_3-way'!M414</f>
        <v>2.7364123445033681E-2</v>
      </c>
      <c r="R414" s="11">
        <f t="shared" si="101"/>
        <v>0</v>
      </c>
      <c r="S414" s="11">
        <f t="shared" si="102"/>
        <v>-1.0515945747800577</v>
      </c>
      <c r="T414" s="11">
        <f t="shared" si="103"/>
        <v>-0.15273704789833809</v>
      </c>
      <c r="U414" s="11">
        <f>'OddsRatio_working_3-way'!S414-'OddsRatio_working_3-way'!R414^2/3</f>
        <v>-1.0515945747800577</v>
      </c>
      <c r="V414" s="11">
        <f>'OddsRatio_working_3-way'!S414*'OddsRatio_working_3-way'!R414/3-2*'OddsRatio_working_3-way'!R414^3/27-'OddsRatio_working_3-way'!T414</f>
        <v>0.15273704789833809</v>
      </c>
      <c r="W414" s="11">
        <f>'OddsRatio_working_3-way'!V414^2+4*'OddsRatio_working_3-way'!U414^3/27</f>
        <v>-0.14895392302093238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0.20753465302307444</v>
      </c>
      <c r="Y414" s="11">
        <f>IF('OddsRatio_working_3-way'!W414&gt;=0,IF('OddsRatio_working_3-way'!V414+SQRT('OddsRatio_working_3-way'!W414)&gt;0,0,PI()),ACOS('OddsRatio_working_3-way'!V414/(2*'OddsRatio_working_3-way'!X414)))</f>
        <v>1.1939610764331812</v>
      </c>
      <c r="Z414" s="11">
        <f>'OddsRatio_working_3-way'!X414^(1/3)*COS('OddsRatio_working_3-way'!Y414/3)</f>
        <v>0.54578363708302702</v>
      </c>
      <c r="AA414" s="11">
        <f>'OddsRatio_working_3-way'!X414^(1/3)*COS(('OddsRatio_working_3-way'!Y414+2*PI())/3)</f>
        <v>-0.47160973372364157</v>
      </c>
      <c r="AB414" s="11">
        <f>'OddsRatio_working_3-way'!X414^(1/3)*COS(('OddsRatio_working_3-way'!Y414+4*PI())/3)</f>
        <v>-7.4173903359385659E-2</v>
      </c>
      <c r="AC414" s="11">
        <f>'OddsRatio_working_3-way'!X414^(1/3)*SIN('OddsRatio_working_3-way'!Y414/3)</f>
        <v>0.22945968364640576</v>
      </c>
      <c r="AD414" s="11">
        <f>'OddsRatio_working_3-way'!X414^(1/3)*SIN(('OddsRatio_working_3-way'!Y414+2*PI())/3)</f>
        <v>0.35793265286056525</v>
      </c>
      <c r="AE414" s="11">
        <f>'OddsRatio_working_3-way'!X414^(1/3)*SIN(('OddsRatio_working_3-way'!Y414+4*PI())/3)</f>
        <v>-0.58739233650697087</v>
      </c>
      <c r="AF414" s="11">
        <f>-'OddsRatio_working_3-way'!U414/(3*'OddsRatio_working_3-way'!X414^(1/3))*COS(('OddsRatio_working_3-way'!Y414)/3)</f>
        <v>0.54578363708302691</v>
      </c>
      <c r="AG414" s="11">
        <f>-'OddsRatio_working_3-way'!U414/(3*'OddsRatio_working_3-way'!X414^(1/3))*COS(('OddsRatio_working_3-way'!Y414+2*PI())/3)</f>
        <v>-0.47160973372364146</v>
      </c>
      <c r="AH414" s="11">
        <f>-'OddsRatio_working_3-way'!U414/(3*'OddsRatio_working_3-way'!X414^(1/3))*COS(('OddsRatio_working_3-way'!Y414+4*PI())/3)</f>
        <v>-7.4173903359385646E-2</v>
      </c>
      <c r="AI414" s="11">
        <f>'OddsRatio_working_3-way'!U414/(3*'OddsRatio_working_3-way'!X414^(1/3))*SIN(('OddsRatio_working_3-way'!Y414)/3)</f>
        <v>-0.2294596836464057</v>
      </c>
      <c r="AJ414" s="11">
        <f>'OddsRatio_working_3-way'!U414/(3*'OddsRatio_working_3-way'!X414^(1/3))*SIN(('OddsRatio_working_3-way'!Y414+2*PI())/3)</f>
        <v>-0.35793265286056519</v>
      </c>
      <c r="AK414" s="11">
        <f>'OddsRatio_working_3-way'!U414/(3*'OddsRatio_working_3-way'!X414^(1/3))*SIN(('OddsRatio_working_3-way'!Y414+4*PI())/3)</f>
        <v>0.58739233650697076</v>
      </c>
      <c r="AL414" s="11">
        <f>'OddsRatio_working_3-way'!Z414+'OddsRatio_working_3-way'!AF414</f>
        <v>1.0915672741660538</v>
      </c>
      <c r="AM414" s="11">
        <f>'OddsRatio_working_3-way'!AA414+'OddsRatio_working_3-way'!AG414</f>
        <v>-0.94321946744728302</v>
      </c>
      <c r="AN414" s="11">
        <f>'OddsRatio_working_3-way'!AB414+'OddsRatio_working_3-way'!AH414</f>
        <v>-0.14834780671877129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1.0915672741660538</v>
      </c>
      <c r="AS414" s="11">
        <f>IF(('OddsRatio_working_3-way'!X414=0),IF(Q414&gt;0,-Q414^(1/3),(-Q414)^(1/3)),'OddsRatio_working_3-way'!AM414-'OddsRatio_working_3-way'!R414/3)</f>
        <v>-0.94321946744728302</v>
      </c>
      <c r="AT414" s="11">
        <f>IF(('OddsRatio_working_3-way'!X414=0),IF(Q414&gt;0,-Q414^(1/3),(-Q414)^(1/3)),'OddsRatio_working_3-way'!AN414-'OddsRatio_working_3-way'!R414/3)</f>
        <v>-0.14834780671877129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1.56</v>
      </c>
      <c r="B415" s="4">
        <f>IF('True_Odds_Calculator_3-way'!B416="","",'True_Odds_Calculator_3-way'!B416)</f>
        <v>4.07</v>
      </c>
      <c r="C415" s="4">
        <f>IF('True_Odds_Calculator_3-way'!C416="","",'True_Odds_Calculator_3-way'!C416)</f>
        <v>6.96</v>
      </c>
      <c r="D415" s="9">
        <f t="shared" si="91"/>
        <v>0.62784910612725642</v>
      </c>
      <c r="E415" s="9">
        <f t="shared" si="92"/>
        <v>0.23532279973628586</v>
      </c>
      <c r="F415" s="9">
        <f t="shared" si="93"/>
        <v>0.13682809413645744</v>
      </c>
      <c r="G415" s="9">
        <f t="shared" si="94"/>
        <v>1.0584631898722541</v>
      </c>
      <c r="H415" s="9">
        <f t="shared" si="95"/>
        <v>1.5927393863284622</v>
      </c>
      <c r="I415" s="9">
        <f t="shared" si="96"/>
        <v>4.2494819929078202</v>
      </c>
      <c r="J415" s="9">
        <f t="shared" si="97"/>
        <v>7.3084406116386367</v>
      </c>
      <c r="K415" s="11">
        <f t="shared" si="98"/>
        <v>0.64102564102564097</v>
      </c>
      <c r="L415" s="11">
        <f t="shared" si="99"/>
        <v>0.24570024570024568</v>
      </c>
      <c r="M415" s="11">
        <f t="shared" si="100"/>
        <v>0.14367816091954022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-0.23186992152509378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0.21701530322219975</v>
      </c>
      <c r="Q415" s="11">
        <f>2*'OddsRatio_working_3-way'!K415*'OddsRatio_working_3-way'!L415*'OddsRatio_working_3-way'!M415</f>
        <v>4.5258665948321113E-2</v>
      </c>
      <c r="R415" s="11">
        <f t="shared" si="101"/>
        <v>0</v>
      </c>
      <c r="S415" s="11">
        <f t="shared" si="102"/>
        <v>-0.93593555298078446</v>
      </c>
      <c r="T415" s="11">
        <f t="shared" si="103"/>
        <v>-0.19518989634635756</v>
      </c>
      <c r="U415" s="11">
        <f>'OddsRatio_working_3-way'!S415-'OddsRatio_working_3-way'!R415^2/3</f>
        <v>-0.93593555298078446</v>
      </c>
      <c r="V415" s="11">
        <f>'OddsRatio_working_3-way'!S415*'OddsRatio_working_3-way'!R415/3-2*'OddsRatio_working_3-way'!R415^3/27-'OddsRatio_working_3-way'!T415</f>
        <v>0.19518989634635756</v>
      </c>
      <c r="W415" s="11">
        <f>'OddsRatio_working_3-way'!V415^2+4*'OddsRatio_working_3-way'!U415^3/27</f>
        <v>-8.3361123969526496E-2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0.1742557169831368</v>
      </c>
      <c r="Y415" s="11">
        <f>IF('OddsRatio_working_3-way'!W415&gt;=0,IF('OddsRatio_working_3-way'!V415+SQRT('OddsRatio_working_3-way'!W415)&gt;0,0,PI()),ACOS('OddsRatio_working_3-way'!V415/(2*'OddsRatio_working_3-way'!X415)))</f>
        <v>0.97632915933251707</v>
      </c>
      <c r="Z415" s="11">
        <f>'OddsRatio_working_3-way'!X415^(1/3)*COS('OddsRatio_working_3-way'!Y415/3)</f>
        <v>0.52923159493612693</v>
      </c>
      <c r="AA415" s="11">
        <f>'OddsRatio_working_3-way'!X415^(1/3)*COS(('OddsRatio_working_3-way'!Y415+2*PI())/3)</f>
        <v>-0.41927454256907132</v>
      </c>
      <c r="AB415" s="11">
        <f>'OddsRatio_working_3-way'!X415^(1/3)*COS(('OddsRatio_working_3-way'!Y415+4*PI())/3)</f>
        <v>-0.10995705236705579</v>
      </c>
      <c r="AC415" s="11">
        <f>'OddsRatio_working_3-way'!X415^(1/3)*SIN('OddsRatio_working_3-way'!Y415/3)</f>
        <v>0.1785845362331932</v>
      </c>
      <c r="AD415" s="11">
        <f>'OddsRatio_working_3-way'!X415^(1/3)*SIN(('OddsRatio_working_3-way'!Y415+2*PI())/3)</f>
        <v>0.36903573758344527</v>
      </c>
      <c r="AE415" s="11">
        <f>'OddsRatio_working_3-way'!X415^(1/3)*SIN(('OddsRatio_working_3-way'!Y415+4*PI())/3)</f>
        <v>-0.54762027381663836</v>
      </c>
      <c r="AF415" s="11">
        <f>-'OddsRatio_working_3-way'!U415/(3*'OddsRatio_working_3-way'!X415^(1/3))*COS(('OddsRatio_working_3-way'!Y415)/3)</f>
        <v>0.52923159493612704</v>
      </c>
      <c r="AG415" s="11">
        <f>-'OddsRatio_working_3-way'!U415/(3*'OddsRatio_working_3-way'!X415^(1/3))*COS(('OddsRatio_working_3-way'!Y415+2*PI())/3)</f>
        <v>-0.41927454256907143</v>
      </c>
      <c r="AH415" s="11">
        <f>-'OddsRatio_working_3-way'!U415/(3*'OddsRatio_working_3-way'!X415^(1/3))*COS(('OddsRatio_working_3-way'!Y415+4*PI())/3)</f>
        <v>-0.10995705236705582</v>
      </c>
      <c r="AI415" s="11">
        <f>'OddsRatio_working_3-way'!U415/(3*'OddsRatio_working_3-way'!X415^(1/3))*SIN(('OddsRatio_working_3-way'!Y415)/3)</f>
        <v>-0.17858453623319323</v>
      </c>
      <c r="AJ415" s="11">
        <f>'OddsRatio_working_3-way'!U415/(3*'OddsRatio_working_3-way'!X415^(1/3))*SIN(('OddsRatio_working_3-way'!Y415+2*PI())/3)</f>
        <v>-0.36903573758344532</v>
      </c>
      <c r="AK415" s="11">
        <f>'OddsRatio_working_3-way'!U415/(3*'OddsRatio_working_3-way'!X415^(1/3))*SIN(('OddsRatio_working_3-way'!Y415+4*PI())/3)</f>
        <v>0.54762027381663847</v>
      </c>
      <c r="AL415" s="11">
        <f>'OddsRatio_working_3-way'!Z415+'OddsRatio_working_3-way'!AF415</f>
        <v>1.0584631898722541</v>
      </c>
      <c r="AM415" s="11">
        <f>'OddsRatio_working_3-way'!AA415+'OddsRatio_working_3-way'!AG415</f>
        <v>-0.83854908513814275</v>
      </c>
      <c r="AN415" s="11">
        <f>'OddsRatio_working_3-way'!AB415+'OddsRatio_working_3-way'!AH415</f>
        <v>-0.2199141047341116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1.0584631898722541</v>
      </c>
      <c r="AS415" s="11">
        <f>IF(('OddsRatio_working_3-way'!X415=0),IF(Q415&gt;0,-Q415^(1/3),(-Q415)^(1/3)),'OddsRatio_working_3-way'!AM415-'OddsRatio_working_3-way'!R415/3)</f>
        <v>-0.83854908513814275</v>
      </c>
      <c r="AT415" s="11">
        <f>IF(('OddsRatio_working_3-way'!X415=0),IF(Q415&gt;0,-Q415^(1/3),(-Q415)^(1/3)),'OddsRatio_working_3-way'!AN415-'OddsRatio_working_3-way'!R415/3)</f>
        <v>-0.2199141047341116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1.43</v>
      </c>
      <c r="B416" s="4">
        <f>IF('True_Odds_Calculator_3-way'!B417="","",'True_Odds_Calculator_3-way'!B417)</f>
        <v>4.66</v>
      </c>
      <c r="C416" s="4">
        <f>IF('True_Odds_Calculator_3-way'!C417="","",'True_Odds_Calculator_3-way'!C417)</f>
        <v>8.4700000000000006</v>
      </c>
      <c r="D416" s="9">
        <f t="shared" si="91"/>
        <v>0.68511426570982181</v>
      </c>
      <c r="E416" s="9">
        <f t="shared" si="92"/>
        <v>0.20358165865214653</v>
      </c>
      <c r="F416" s="9">
        <f t="shared" si="93"/>
        <v>0.11130407563803195</v>
      </c>
      <c r="G416" s="9">
        <f t="shared" si="94"/>
        <v>1.0688617096117463</v>
      </c>
      <c r="H416" s="9">
        <f t="shared" si="95"/>
        <v>1.4596105351330506</v>
      </c>
      <c r="I416" s="9">
        <f t="shared" si="96"/>
        <v>4.912033857178991</v>
      </c>
      <c r="J416" s="9">
        <f t="shared" si="97"/>
        <v>8.9843969707997449</v>
      </c>
      <c r="K416" s="11">
        <f t="shared" si="98"/>
        <v>0.69930069930069938</v>
      </c>
      <c r="L416" s="11">
        <f t="shared" si="99"/>
        <v>0.21459227467811159</v>
      </c>
      <c r="M416" s="11">
        <f t="shared" si="100"/>
        <v>0.11806375442739078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-0.20828825344130575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0.2048106187431552</v>
      </c>
      <c r="Q416" s="11">
        <f>2*'OddsRatio_working_3-way'!K416*'OddsRatio_working_3-way'!L416*'OddsRatio_working_3-way'!M416</f>
        <v>3.5434363104352114E-2</v>
      </c>
      <c r="R416" s="11">
        <f t="shared" si="101"/>
        <v>0</v>
      </c>
      <c r="S416" s="11">
        <f t="shared" si="102"/>
        <v>-0.98330374065414827</v>
      </c>
      <c r="T416" s="11">
        <f t="shared" si="103"/>
        <v>-0.17012175443843397</v>
      </c>
      <c r="U416" s="11">
        <f>'OddsRatio_working_3-way'!S416-'OddsRatio_working_3-way'!R416^2/3</f>
        <v>-0.98330374065414827</v>
      </c>
      <c r="V416" s="11">
        <f>'OddsRatio_working_3-way'!S416*'OddsRatio_working_3-way'!R416/3-2*'OddsRatio_working_3-way'!R416^3/27-'OddsRatio_working_3-way'!T416</f>
        <v>0.17012175443843397</v>
      </c>
      <c r="W416" s="11">
        <f>'OddsRatio_working_3-way'!V416^2+4*'OddsRatio_working_3-way'!U416^3/27</f>
        <v>-0.11190938316410307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0.18765046928885756</v>
      </c>
      <c r="Y416" s="11">
        <f>IF('OddsRatio_working_3-way'!W416&gt;=0,IF('OddsRatio_working_3-way'!V416+SQRT('OddsRatio_working_3-way'!W416)&gt;0,0,PI()),ACOS('OddsRatio_working_3-way'!V416/(2*'OddsRatio_working_3-way'!X416)))</f>
        <v>1.1003387017689534</v>
      </c>
      <c r="Z416" s="11">
        <f>'OddsRatio_working_3-way'!X416^(1/3)*COS('OddsRatio_working_3-way'!Y416/3)</f>
        <v>0.53443085480587316</v>
      </c>
      <c r="AA416" s="11">
        <f>'OddsRatio_working_3-way'!X416^(1/3)*COS(('OddsRatio_working_3-way'!Y416+2*PI())/3)</f>
        <v>-0.44501779307092987</v>
      </c>
      <c r="AB416" s="11">
        <f>'OddsRatio_working_3-way'!X416^(1/3)*COS(('OddsRatio_working_3-way'!Y416+4*PI())/3)</f>
        <v>-8.9413061734943414E-2</v>
      </c>
      <c r="AC416" s="11">
        <f>'OddsRatio_working_3-way'!X416^(1/3)*SIN('OddsRatio_working_3-way'!Y416/3)</f>
        <v>0.2053084873619366</v>
      </c>
      <c r="AD416" s="11">
        <f>'OddsRatio_working_3-way'!X416^(1/3)*SIN(('OddsRatio_working_3-way'!Y416+2*PI())/3)</f>
        <v>0.3601764531471508</v>
      </c>
      <c r="AE416" s="11">
        <f>'OddsRatio_working_3-way'!X416^(1/3)*SIN(('OddsRatio_working_3-way'!Y416+4*PI())/3)</f>
        <v>-0.56548494050908715</v>
      </c>
      <c r="AF416" s="11">
        <f>-'OddsRatio_working_3-way'!U416/(3*'OddsRatio_working_3-way'!X416^(1/3))*COS(('OddsRatio_working_3-way'!Y416)/3)</f>
        <v>0.53443085480587327</v>
      </c>
      <c r="AG416" s="11">
        <f>-'OddsRatio_working_3-way'!U416/(3*'OddsRatio_working_3-way'!X416^(1/3))*COS(('OddsRatio_working_3-way'!Y416+2*PI())/3)</f>
        <v>-0.44501779307092992</v>
      </c>
      <c r="AH416" s="11">
        <f>-'OddsRatio_working_3-way'!U416/(3*'OddsRatio_working_3-way'!X416^(1/3))*COS(('OddsRatio_working_3-way'!Y416+4*PI())/3)</f>
        <v>-8.9413061734943428E-2</v>
      </c>
      <c r="AI416" s="11">
        <f>'OddsRatio_working_3-way'!U416/(3*'OddsRatio_working_3-way'!X416^(1/3))*SIN(('OddsRatio_working_3-way'!Y416)/3)</f>
        <v>-0.20530848736193666</v>
      </c>
      <c r="AJ416" s="11">
        <f>'OddsRatio_working_3-way'!U416/(3*'OddsRatio_working_3-way'!X416^(1/3))*SIN(('OddsRatio_working_3-way'!Y416+2*PI())/3)</f>
        <v>-0.36017645314715085</v>
      </c>
      <c r="AK416" s="11">
        <f>'OddsRatio_working_3-way'!U416/(3*'OddsRatio_working_3-way'!X416^(1/3))*SIN(('OddsRatio_working_3-way'!Y416+4*PI())/3)</f>
        <v>0.56548494050908726</v>
      </c>
      <c r="AL416" s="11">
        <f>'OddsRatio_working_3-way'!Z416+'OddsRatio_working_3-way'!AF416</f>
        <v>1.0688617096117463</v>
      </c>
      <c r="AM416" s="11">
        <f>'OddsRatio_working_3-way'!AA416+'OddsRatio_working_3-way'!AG416</f>
        <v>-0.89003558614185985</v>
      </c>
      <c r="AN416" s="11">
        <f>'OddsRatio_working_3-way'!AB416+'OddsRatio_working_3-way'!AH416</f>
        <v>-0.17882612346988686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1.0688617096117463</v>
      </c>
      <c r="AS416" s="11">
        <f>IF(('OddsRatio_working_3-way'!X416=0),IF(Q416&gt;0,-Q416^(1/3),(-Q416)^(1/3)),'OddsRatio_working_3-way'!AM416-'OddsRatio_working_3-way'!R416/3)</f>
        <v>-0.89003558614185985</v>
      </c>
      <c r="AT416" s="11">
        <f>IF(('OddsRatio_working_3-way'!X416=0),IF(Q416&gt;0,-Q416^(1/3),(-Q416)^(1/3)),'OddsRatio_working_3-way'!AN416-'OddsRatio_working_3-way'!R416/3)</f>
        <v>-0.17882612346988686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1.9</v>
      </c>
      <c r="B417" s="4">
        <f>IF('True_Odds_Calculator_3-way'!B418="","",'True_Odds_Calculator_3-way'!B418)</f>
        <v>3.6</v>
      </c>
      <c r="C417" s="4">
        <f>IF('True_Odds_Calculator_3-way'!C418="","",'True_Odds_Calculator_3-way'!C418)</f>
        <v>4.24</v>
      </c>
      <c r="D417" s="9">
        <f t="shared" si="91"/>
        <v>0.51035016626898322</v>
      </c>
      <c r="E417" s="9">
        <f t="shared" si="92"/>
        <v>0.26513155098458252</v>
      </c>
      <c r="F417" s="9">
        <f t="shared" si="93"/>
        <v>0.22451828274643421</v>
      </c>
      <c r="G417" s="9">
        <f t="shared" si="94"/>
        <v>1.0660432910008955</v>
      </c>
      <c r="H417" s="9">
        <f t="shared" si="95"/>
        <v>1.9594389619008057</v>
      </c>
      <c r="I417" s="9">
        <f t="shared" si="96"/>
        <v>3.7717125566023273</v>
      </c>
      <c r="J417" s="9">
        <f t="shared" si="97"/>
        <v>4.4539802628429017</v>
      </c>
      <c r="K417" s="11">
        <f t="shared" si="98"/>
        <v>0.52631578947368418</v>
      </c>
      <c r="L417" s="11">
        <f t="shared" si="99"/>
        <v>0.27777777777777779</v>
      </c>
      <c r="M417" s="11">
        <f t="shared" si="100"/>
        <v>0.23584905660377356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-0.26142005958291947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0.23240097098091139</v>
      </c>
      <c r="Q417" s="11">
        <f>2*'OddsRatio_working_3-way'!K417*'OddsRatio_working_3-way'!L417*'OddsRatio_working_3-way'!M417</f>
        <v>6.8961712457243723E-2</v>
      </c>
      <c r="R417" s="11">
        <f t="shared" si="101"/>
        <v>0</v>
      </c>
      <c r="S417" s="11">
        <f t="shared" si="102"/>
        <v>-0.88899440751292635</v>
      </c>
      <c r="T417" s="11">
        <f t="shared" si="103"/>
        <v>-0.2637965600928564</v>
      </c>
      <c r="U417" s="11">
        <f>'OddsRatio_working_3-way'!S417-'OddsRatio_working_3-way'!R417^2/3</f>
        <v>-0.88899440751292635</v>
      </c>
      <c r="V417" s="11">
        <f>'OddsRatio_working_3-way'!S417*'OddsRatio_working_3-way'!R417/3-2*'OddsRatio_working_3-way'!R417^3/27-'OddsRatio_working_3-way'!T417</f>
        <v>0.2637965600928564</v>
      </c>
      <c r="W417" s="11">
        <f>'OddsRatio_working_3-way'!V417^2+4*'OddsRatio_working_3-way'!U417^3/27</f>
        <v>-3.4497613328136459E-2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0.16131199462916609</v>
      </c>
      <c r="Y417" s="11">
        <f>IF('OddsRatio_working_3-way'!W417&gt;=0,IF('OddsRatio_working_3-way'!V417+SQRT('OddsRatio_working_3-way'!W417)&gt;0,0,PI()),ACOS('OddsRatio_working_3-way'!V417/(2*'OddsRatio_working_3-way'!X417)))</f>
        <v>0.61346264731429023</v>
      </c>
      <c r="Z417" s="11">
        <f>'OddsRatio_working_3-way'!X417^(1/3)*COS('OddsRatio_working_3-way'!Y417/3)</f>
        <v>0.53302164550044773</v>
      </c>
      <c r="AA417" s="11">
        <f>'OddsRatio_working_3-way'!X417^(1/3)*COS(('OddsRatio_working_3-way'!Y417+2*PI())/3)</f>
        <v>-0.36224245779960518</v>
      </c>
      <c r="AB417" s="11">
        <f>'OddsRatio_working_3-way'!X417^(1/3)*COS(('OddsRatio_working_3-way'!Y417+4*PI())/3)</f>
        <v>-0.17077918770084266</v>
      </c>
      <c r="AC417" s="11">
        <f>'OddsRatio_working_3-way'!X417^(1/3)*SIN('OddsRatio_working_3-way'!Y417/3)</f>
        <v>0.11054137053144658</v>
      </c>
      <c r="AD417" s="11">
        <f>'OddsRatio_working_3-way'!X417^(1/3)*SIN(('OddsRatio_working_3-way'!Y417+2*PI())/3)</f>
        <v>0.40633960050464779</v>
      </c>
      <c r="AE417" s="11">
        <f>'OddsRatio_working_3-way'!X417^(1/3)*SIN(('OddsRatio_working_3-way'!Y417+4*PI())/3)</f>
        <v>-0.51688097103609443</v>
      </c>
      <c r="AF417" s="11">
        <f>-'OddsRatio_working_3-way'!U417/(3*'OddsRatio_working_3-way'!X417^(1/3))*COS(('OddsRatio_working_3-way'!Y417)/3)</f>
        <v>0.53302164550044762</v>
      </c>
      <c r="AG417" s="11">
        <f>-'OddsRatio_working_3-way'!U417/(3*'OddsRatio_working_3-way'!X417^(1/3))*COS(('OddsRatio_working_3-way'!Y417+2*PI())/3)</f>
        <v>-0.36224245779960507</v>
      </c>
      <c r="AH417" s="11">
        <f>-'OddsRatio_working_3-way'!U417/(3*'OddsRatio_working_3-way'!X417^(1/3))*COS(('OddsRatio_working_3-way'!Y417+4*PI())/3)</f>
        <v>-0.17077918770084263</v>
      </c>
      <c r="AI417" s="11">
        <f>'OddsRatio_working_3-way'!U417/(3*'OddsRatio_working_3-way'!X417^(1/3))*SIN(('OddsRatio_working_3-way'!Y417)/3)</f>
        <v>-0.11054137053144655</v>
      </c>
      <c r="AJ417" s="11">
        <f>'OddsRatio_working_3-way'!U417/(3*'OddsRatio_working_3-way'!X417^(1/3))*SIN(('OddsRatio_working_3-way'!Y417+2*PI())/3)</f>
        <v>-0.40633960050464768</v>
      </c>
      <c r="AK417" s="11">
        <f>'OddsRatio_working_3-way'!U417/(3*'OddsRatio_working_3-way'!X417^(1/3))*SIN(('OddsRatio_working_3-way'!Y417+4*PI())/3)</f>
        <v>0.51688097103609432</v>
      </c>
      <c r="AL417" s="11">
        <f>'OddsRatio_working_3-way'!Z417+'OddsRatio_working_3-way'!AF417</f>
        <v>1.0660432910008955</v>
      </c>
      <c r="AM417" s="11">
        <f>'OddsRatio_working_3-way'!AA417+'OddsRatio_working_3-way'!AG417</f>
        <v>-0.72448491559921024</v>
      </c>
      <c r="AN417" s="11">
        <f>'OddsRatio_working_3-way'!AB417+'OddsRatio_working_3-way'!AH417</f>
        <v>-0.34155837540168532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1.0660432910008955</v>
      </c>
      <c r="AS417" s="11">
        <f>IF(('OddsRatio_working_3-way'!X417=0),IF(Q417&gt;0,-Q417^(1/3),(-Q417)^(1/3)),'OddsRatio_working_3-way'!AM417-'OddsRatio_working_3-way'!R417/3)</f>
        <v>-0.72448491559921024</v>
      </c>
      <c r="AT417" s="11">
        <f>IF(('OddsRatio_working_3-way'!X417=0),IF(Q417&gt;0,-Q417^(1/3),(-Q417)^(1/3)),'OddsRatio_working_3-way'!AN417-'OddsRatio_working_3-way'!R417/3)</f>
        <v>-0.34155837540168532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</v>
      </c>
      <c r="B418" s="4">
        <f>IF('True_Odds_Calculator_3-way'!B419="","",'True_Odds_Calculator_3-way'!B419)</f>
        <v>3.66</v>
      </c>
      <c r="C418" s="4">
        <f>IF('True_Odds_Calculator_3-way'!C419="","",'True_Odds_Calculator_3-way'!C419)</f>
        <v>3.74</v>
      </c>
      <c r="D418" s="9">
        <f t="shared" si="91"/>
        <v>0.48410899006913066</v>
      </c>
      <c r="E418" s="9">
        <f t="shared" si="92"/>
        <v>0.2607813221994042</v>
      </c>
      <c r="F418" s="9">
        <f t="shared" si="93"/>
        <v>0.25510968773146503</v>
      </c>
      <c r="G418" s="9">
        <f t="shared" si="94"/>
        <v>1.0656505467027171</v>
      </c>
      <c r="H418" s="9">
        <f t="shared" si="95"/>
        <v>2.0656505467027171</v>
      </c>
      <c r="I418" s="9">
        <f t="shared" si="96"/>
        <v>3.8346304542292282</v>
      </c>
      <c r="J418" s="9">
        <f t="shared" si="97"/>
        <v>3.9198824979654461</v>
      </c>
      <c r="K418" s="11">
        <f t="shared" si="98"/>
        <v>0.5</v>
      </c>
      <c r="L418" s="11">
        <f t="shared" si="99"/>
        <v>0.27322404371584696</v>
      </c>
      <c r="M418" s="11">
        <f t="shared" si="100"/>
        <v>0.26737967914438499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-0.26622541714152115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0.23377458285847869</v>
      </c>
      <c r="Q418" s="11">
        <f>2*'OddsRatio_working_3-way'!K418*'OddsRatio_working_3-way'!L418*'OddsRatio_working_3-way'!M418</f>
        <v>7.3054557143274579E-2</v>
      </c>
      <c r="R418" s="11">
        <f t="shared" si="101"/>
        <v>0</v>
      </c>
      <c r="S418" s="11">
        <f t="shared" si="102"/>
        <v>-0.87810767795400946</v>
      </c>
      <c r="T418" s="11">
        <f t="shared" si="103"/>
        <v>-0.27440864936062792</v>
      </c>
      <c r="U418" s="11">
        <f>'OddsRatio_working_3-way'!S418-'OddsRatio_working_3-way'!R418^2/3</f>
        <v>-0.87810767795400946</v>
      </c>
      <c r="V418" s="11">
        <f>'OddsRatio_working_3-way'!S418*'OddsRatio_working_3-way'!R418/3-2*'OddsRatio_working_3-way'!R418^3/27-'OddsRatio_working_3-way'!T418</f>
        <v>0.27440864936062792</v>
      </c>
      <c r="W418" s="11">
        <f>'OddsRatio_working_3-way'!V418^2+4*'OddsRatio_working_3-way'!U418^3/27</f>
        <v>-2.5008812293404459E-2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0.15835791670873967</v>
      </c>
      <c r="Y418" s="11">
        <f>IF('OddsRatio_working_3-way'!W418&gt;=0,IF('OddsRatio_working_3-way'!V418+SQRT('OddsRatio_working_3-way'!W418)&gt;0,0,PI()),ACOS('OddsRatio_working_3-way'!V418/(2*'OddsRatio_working_3-way'!X418)))</f>
        <v>0.52281083268403417</v>
      </c>
      <c r="Z418" s="11">
        <f>'OddsRatio_working_3-way'!X418^(1/3)*COS('OddsRatio_working_3-way'!Y418/3)</f>
        <v>0.53282527335135865</v>
      </c>
      <c r="AA418" s="11">
        <f>'OddsRatio_working_3-way'!X418^(1/3)*COS(('OddsRatio_working_3-way'!Y418+2*PI())/3)</f>
        <v>-0.34765203935098116</v>
      </c>
      <c r="AB418" s="11">
        <f>'OddsRatio_working_3-way'!X418^(1/3)*COS(('OddsRatio_working_3-way'!Y418+4*PI())/3)</f>
        <v>-0.18517323400037788</v>
      </c>
      <c r="AC418" s="11">
        <f>'OddsRatio_working_3-way'!X418^(1/3)*SIN('OddsRatio_working_3-way'!Y418/3)</f>
        <v>9.3807182006779802E-2</v>
      </c>
      <c r="AD418" s="11">
        <f>'OddsRatio_working_3-way'!X418^(1/3)*SIN(('OddsRatio_working_3-way'!Y418+2*PI())/3)</f>
        <v>0.41453663149727438</v>
      </c>
      <c r="AE418" s="11">
        <f>'OddsRatio_working_3-way'!X418^(1/3)*SIN(('OddsRatio_working_3-way'!Y418+4*PI())/3)</f>
        <v>-0.50834381350405411</v>
      </c>
      <c r="AF418" s="11">
        <f>-'OddsRatio_working_3-way'!U418/(3*'OddsRatio_working_3-way'!X418^(1/3))*COS(('OddsRatio_working_3-way'!Y418)/3)</f>
        <v>0.53282527335135854</v>
      </c>
      <c r="AG418" s="11">
        <f>-'OddsRatio_working_3-way'!U418/(3*'OddsRatio_working_3-way'!X418^(1/3))*COS(('OddsRatio_working_3-way'!Y418+2*PI())/3)</f>
        <v>-0.3476520393509811</v>
      </c>
      <c r="AH418" s="11">
        <f>-'OddsRatio_working_3-way'!U418/(3*'OddsRatio_working_3-way'!X418^(1/3))*COS(('OddsRatio_working_3-way'!Y418+4*PI())/3)</f>
        <v>-0.18517323400037783</v>
      </c>
      <c r="AI418" s="11">
        <f>'OddsRatio_working_3-way'!U418/(3*'OddsRatio_working_3-way'!X418^(1/3))*SIN(('OddsRatio_working_3-way'!Y418)/3)</f>
        <v>-9.3807182006779774E-2</v>
      </c>
      <c r="AJ418" s="11">
        <f>'OddsRatio_working_3-way'!U418/(3*'OddsRatio_working_3-way'!X418^(1/3))*SIN(('OddsRatio_working_3-way'!Y418+2*PI())/3)</f>
        <v>-0.41453663149727432</v>
      </c>
      <c r="AK418" s="11">
        <f>'OddsRatio_working_3-way'!U418/(3*'OddsRatio_working_3-way'!X418^(1/3))*SIN(('OddsRatio_working_3-way'!Y418+4*PI())/3)</f>
        <v>0.508343813504054</v>
      </c>
      <c r="AL418" s="11">
        <f>'OddsRatio_working_3-way'!Z418+'OddsRatio_working_3-way'!AF418</f>
        <v>1.0656505467027171</v>
      </c>
      <c r="AM418" s="11">
        <f>'OddsRatio_working_3-way'!AA418+'OddsRatio_working_3-way'!AG418</f>
        <v>-0.6953040787019622</v>
      </c>
      <c r="AN418" s="11">
        <f>'OddsRatio_working_3-way'!AB418+'OddsRatio_working_3-way'!AH418</f>
        <v>-0.37034646800075571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1.0656505467027171</v>
      </c>
      <c r="AS418" s="11">
        <f>IF(('OddsRatio_working_3-way'!X418=0),IF(Q418&gt;0,-Q418^(1/3),(-Q418)^(1/3)),'OddsRatio_working_3-way'!AM418-'OddsRatio_working_3-way'!R418/3)</f>
        <v>-0.6953040787019622</v>
      </c>
      <c r="AT418" s="11">
        <f>IF(('OddsRatio_working_3-way'!X418=0),IF(Q418&gt;0,-Q418^(1/3),(-Q418)^(1/3)),'OddsRatio_working_3-way'!AN418-'OddsRatio_working_3-way'!R418/3)</f>
        <v>-0.37034646800075571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3.34</v>
      </c>
      <c r="B419" s="4">
        <f>IF('True_Odds_Calculator_3-way'!B420="","",'True_Odds_Calculator_3-way'!B420)</f>
        <v>3.44</v>
      </c>
      <c r="C419" s="4">
        <f>IF('True_Odds_Calculator_3-way'!C420="","",'True_Odds_Calculator_3-way'!C420)</f>
        <v>2.25</v>
      </c>
      <c r="D419" s="9">
        <f t="shared" si="91"/>
        <v>0.28849947904912215</v>
      </c>
      <c r="E419" s="9">
        <f t="shared" si="92"/>
        <v>0.279986216697028</v>
      </c>
      <c r="F419" s="9">
        <f t="shared" si="93"/>
        <v>0.43151430425384985</v>
      </c>
      <c r="G419" s="9">
        <f t="shared" si="94"/>
        <v>1.0539362243931047</v>
      </c>
      <c r="H419" s="9">
        <f t="shared" si="95"/>
        <v>3.4662107650798641</v>
      </c>
      <c r="I419" s="9">
        <f t="shared" si="96"/>
        <v>3.5716043875191761</v>
      </c>
      <c r="J419" s="9">
        <f t="shared" si="97"/>
        <v>2.3174202804913815</v>
      </c>
      <c r="K419" s="11">
        <f t="shared" si="98"/>
        <v>0.29940119760479045</v>
      </c>
      <c r="L419" s="11">
        <f t="shared" si="99"/>
        <v>0.29069767441860467</v>
      </c>
      <c r="M419" s="11">
        <f t="shared" si="100"/>
        <v>0.44444444444444442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-0.27607575546581253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0.23325442138977859</v>
      </c>
      <c r="Q419" s="11">
        <f>2*'OddsRatio_working_3-way'!K419*'OddsRatio_working_3-way'!L419*'OddsRatio_working_3-way'!M419</f>
        <v>7.7364650543873495E-2</v>
      </c>
      <c r="R419" s="11">
        <f t="shared" si="101"/>
        <v>0</v>
      </c>
      <c r="S419" s="11">
        <f t="shared" si="102"/>
        <v>-0.84489281210592693</v>
      </c>
      <c r="T419" s="11">
        <f t="shared" si="103"/>
        <v>-0.28022978842650975</v>
      </c>
      <c r="U419" s="11">
        <f>'OddsRatio_working_3-way'!S419-'OddsRatio_working_3-way'!R419^2/3</f>
        <v>-0.84489281210592693</v>
      </c>
      <c r="V419" s="11">
        <f>'OddsRatio_working_3-way'!S419*'OddsRatio_working_3-way'!R419/3-2*'OddsRatio_working_3-way'!R419^3/27-'OddsRatio_working_3-way'!T419</f>
        <v>0.28022978842650975</v>
      </c>
      <c r="W419" s="11">
        <f>'OddsRatio_working_3-way'!V419^2+4*'OddsRatio_working_3-way'!U419^3/27</f>
        <v>-1.0822606362256862E-2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0.14945847306511537</v>
      </c>
      <c r="Y419" s="11">
        <f>IF('OddsRatio_working_3-way'!W419&gt;=0,IF('OddsRatio_working_3-way'!V419+SQRT('OddsRatio_working_3-way'!W419)&gt;0,0,PI()),ACOS('OddsRatio_working_3-way'!V419/(2*'OddsRatio_working_3-way'!X419)))</f>
        <v>0.35546781125579141</v>
      </c>
      <c r="Z419" s="11">
        <f>'OddsRatio_working_3-way'!X419^(1/3)*COS('OddsRatio_working_3-way'!Y419/3)</f>
        <v>0.52696811219655237</v>
      </c>
      <c r="AA419" s="11">
        <f>'OddsRatio_working_3-way'!X419^(1/3)*COS(('OddsRatio_working_3-way'!Y419+2*PI())/3)</f>
        <v>-0.31781323400925704</v>
      </c>
      <c r="AB419" s="11">
        <f>'OddsRatio_working_3-way'!X419^(1/3)*COS(('OddsRatio_working_3-way'!Y419+4*PI())/3)</f>
        <v>-0.20915487818729506</v>
      </c>
      <c r="AC419" s="11">
        <f>'OddsRatio_working_3-way'!X419^(1/3)*SIN('OddsRatio_working_3-way'!Y419/3)</f>
        <v>6.2733930983511807E-2</v>
      </c>
      <c r="AD419" s="11">
        <f>'OddsRatio_working_3-way'!X419^(1/3)*SIN(('OddsRatio_working_3-way'!Y419+2*PI())/3)</f>
        <v>0.42500080665478684</v>
      </c>
      <c r="AE419" s="11">
        <f>'OddsRatio_working_3-way'!X419^(1/3)*SIN(('OddsRatio_working_3-way'!Y419+4*PI())/3)</f>
        <v>-0.48773473763829867</v>
      </c>
      <c r="AF419" s="11">
        <f>-'OddsRatio_working_3-way'!U419/(3*'OddsRatio_working_3-way'!X419^(1/3))*COS(('OddsRatio_working_3-way'!Y419)/3)</f>
        <v>0.52696811219655249</v>
      </c>
      <c r="AG419" s="11">
        <f>-'OddsRatio_working_3-way'!U419/(3*'OddsRatio_working_3-way'!X419^(1/3))*COS(('OddsRatio_working_3-way'!Y419+2*PI())/3)</f>
        <v>-0.3178132340092571</v>
      </c>
      <c r="AH419" s="11">
        <f>-'OddsRatio_working_3-way'!U419/(3*'OddsRatio_working_3-way'!X419^(1/3))*COS(('OddsRatio_working_3-way'!Y419+4*PI())/3)</f>
        <v>-0.20915487818729511</v>
      </c>
      <c r="AI419" s="11">
        <f>'OddsRatio_working_3-way'!U419/(3*'OddsRatio_working_3-way'!X419^(1/3))*SIN(('OddsRatio_working_3-way'!Y419)/3)</f>
        <v>-6.2733930983511821E-2</v>
      </c>
      <c r="AJ419" s="11">
        <f>'OddsRatio_working_3-way'!U419/(3*'OddsRatio_working_3-way'!X419^(1/3))*SIN(('OddsRatio_working_3-way'!Y419+2*PI())/3)</f>
        <v>-0.42500080665478696</v>
      </c>
      <c r="AK419" s="11">
        <f>'OddsRatio_working_3-way'!U419/(3*'OddsRatio_working_3-way'!X419^(1/3))*SIN(('OddsRatio_working_3-way'!Y419+4*PI())/3)</f>
        <v>0.48773473763829878</v>
      </c>
      <c r="AL419" s="11">
        <f>'OddsRatio_working_3-way'!Z419+'OddsRatio_working_3-way'!AF419</f>
        <v>1.0539362243931047</v>
      </c>
      <c r="AM419" s="11">
        <f>'OddsRatio_working_3-way'!AA419+'OddsRatio_working_3-way'!AG419</f>
        <v>-0.63562646801851419</v>
      </c>
      <c r="AN419" s="11">
        <f>'OddsRatio_working_3-way'!AB419+'OddsRatio_working_3-way'!AH419</f>
        <v>-0.41830975637459017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1.0539362243931047</v>
      </c>
      <c r="AS419" s="11">
        <f>IF(('OddsRatio_working_3-way'!X419=0),IF(Q419&gt;0,-Q419^(1/3),(-Q419)^(1/3)),'OddsRatio_working_3-way'!AM419-'OddsRatio_working_3-way'!R419/3)</f>
        <v>-0.63562646801851419</v>
      </c>
      <c r="AT419" s="11">
        <f>IF(('OddsRatio_working_3-way'!X419=0),IF(Q419&gt;0,-Q419^(1/3),(-Q419)^(1/3)),'OddsRatio_working_3-way'!AN419-'OddsRatio_working_3-way'!R419/3)</f>
        <v>-0.41830975637459017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2.82</v>
      </c>
      <c r="B420" s="4">
        <f>IF('True_Odds_Calculator_3-way'!B421="","",'True_Odds_Calculator_3-way'!B421)</f>
        <v>3.36</v>
      </c>
      <c r="C420" s="4">
        <f>IF('True_Odds_Calculator_3-way'!C421="","",'True_Odds_Calculator_3-way'!C421)</f>
        <v>2.66</v>
      </c>
      <c r="D420" s="9">
        <f t="shared" si="91"/>
        <v>0.34501973232250283</v>
      </c>
      <c r="E420" s="9">
        <f t="shared" si="92"/>
        <v>0.28888024611361868</v>
      </c>
      <c r="F420" s="9">
        <f t="shared" si="93"/>
        <v>0.36610002156387833</v>
      </c>
      <c r="G420" s="9">
        <f t="shared" si="94"/>
        <v>1.0430686544567722</v>
      </c>
      <c r="H420" s="9">
        <f t="shared" si="95"/>
        <v>2.8983849511113258</v>
      </c>
      <c r="I420" s="9">
        <f t="shared" si="96"/>
        <v>3.4616420245179826</v>
      </c>
      <c r="J420" s="9">
        <f t="shared" si="97"/>
        <v>2.7314939663982423</v>
      </c>
      <c r="K420" s="11">
        <f t="shared" si="98"/>
        <v>0.3546099290780142</v>
      </c>
      <c r="L420" s="11">
        <f t="shared" si="99"/>
        <v>0.29761904761904762</v>
      </c>
      <c r="M420" s="11">
        <f t="shared" si="100"/>
        <v>0.37593984962406013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-0.2828925149753817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0.23170895831270172</v>
      </c>
      <c r="Q420" s="11">
        <f>2*'OddsRatio_working_3-way'!K420*'OddsRatio_working_3-way'!L420*'OddsRatio_working_3-way'!M420</f>
        <v>7.9352382983801956E-2</v>
      </c>
      <c r="R420" s="11">
        <f t="shared" si="101"/>
        <v>0</v>
      </c>
      <c r="S420" s="11">
        <f t="shared" si="102"/>
        <v>-0.81907065774739862</v>
      </c>
      <c r="T420" s="11">
        <f t="shared" si="103"/>
        <v>-0.28050364991349269</v>
      </c>
      <c r="U420" s="11">
        <f>'OddsRatio_working_3-way'!S420-'OddsRatio_working_3-way'!R420^2/3</f>
        <v>-0.81907065774739862</v>
      </c>
      <c r="V420" s="11">
        <f>'OddsRatio_working_3-way'!S420*'OddsRatio_working_3-way'!R420/3-2*'OddsRatio_working_3-way'!R420^3/27-'OddsRatio_working_3-way'!T420</f>
        <v>0.28050364991349269</v>
      </c>
      <c r="W420" s="11">
        <f>'OddsRatio_working_3-way'!V420^2+4*'OddsRatio_working_3-way'!U420^3/27</f>
        <v>-2.7244364075607597E-3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0.14265932673887119</v>
      </c>
      <c r="Y420" s="11">
        <f>IF('OddsRatio_working_3-way'!W420&gt;=0,IF('OddsRatio_working_3-way'!V420+SQRT('OddsRatio_working_3-way'!W420)&gt;0,0,PI()),ACOS('OddsRatio_working_3-way'!V420/(2*'OddsRatio_working_3-way'!X420)))</f>
        <v>0.18397587552959838</v>
      </c>
      <c r="Z420" s="11">
        <f>'OddsRatio_working_3-way'!X420^(1/3)*COS('OddsRatio_working_3-way'!Y420/3)</f>
        <v>0.52153432722838611</v>
      </c>
      <c r="AA420" s="11">
        <f>'OddsRatio_working_3-way'!X420^(1/3)*COS(('OddsRatio_working_3-way'!Y420+2*PI())/3)</f>
        <v>-0.28850024095291832</v>
      </c>
      <c r="AB420" s="11">
        <f>'OddsRatio_working_3-way'!X420^(1/3)*COS(('OddsRatio_working_3-way'!Y420+4*PI())/3)</f>
        <v>-0.23303408627546779</v>
      </c>
      <c r="AC420" s="11">
        <f>'OddsRatio_working_3-way'!X420^(1/3)*SIN('OddsRatio_working_3-way'!Y420/3)</f>
        <v>3.2023399333939696E-2</v>
      </c>
      <c r="AD420" s="11">
        <f>'OddsRatio_working_3-way'!X420^(1/3)*SIN(('OddsRatio_working_3-way'!Y420+2*PI())/3)</f>
        <v>0.43565027665843881</v>
      </c>
      <c r="AE420" s="11">
        <f>'OddsRatio_working_3-way'!X420^(1/3)*SIN(('OddsRatio_working_3-way'!Y420+4*PI())/3)</f>
        <v>-0.4676736759923783</v>
      </c>
      <c r="AF420" s="11">
        <f>-'OddsRatio_working_3-way'!U420/(3*'OddsRatio_working_3-way'!X420^(1/3))*COS(('OddsRatio_working_3-way'!Y420)/3)</f>
        <v>0.52153432722838611</v>
      </c>
      <c r="AG420" s="11">
        <f>-'OddsRatio_working_3-way'!U420/(3*'OddsRatio_working_3-way'!X420^(1/3))*COS(('OddsRatio_working_3-way'!Y420+2*PI())/3)</f>
        <v>-0.28850024095291832</v>
      </c>
      <c r="AH420" s="11">
        <f>-'OddsRatio_working_3-way'!U420/(3*'OddsRatio_working_3-way'!X420^(1/3))*COS(('OddsRatio_working_3-way'!Y420+4*PI())/3)</f>
        <v>-0.23303408627546779</v>
      </c>
      <c r="AI420" s="11">
        <f>'OddsRatio_working_3-way'!U420/(3*'OddsRatio_working_3-way'!X420^(1/3))*SIN(('OddsRatio_working_3-way'!Y420)/3)</f>
        <v>-3.2023399333939696E-2</v>
      </c>
      <c r="AJ420" s="11">
        <f>'OddsRatio_working_3-way'!U420/(3*'OddsRatio_working_3-way'!X420^(1/3))*SIN(('OddsRatio_working_3-way'!Y420+2*PI())/3)</f>
        <v>-0.43565027665843881</v>
      </c>
      <c r="AK420" s="11">
        <f>'OddsRatio_working_3-way'!U420/(3*'OddsRatio_working_3-way'!X420^(1/3))*SIN(('OddsRatio_working_3-way'!Y420+4*PI())/3)</f>
        <v>0.4676736759923783</v>
      </c>
      <c r="AL420" s="11">
        <f>'OddsRatio_working_3-way'!Z420+'OddsRatio_working_3-way'!AF420</f>
        <v>1.0430686544567722</v>
      </c>
      <c r="AM420" s="11">
        <f>'OddsRatio_working_3-way'!AA420+'OddsRatio_working_3-way'!AG420</f>
        <v>-0.57700048190583664</v>
      </c>
      <c r="AN420" s="11">
        <f>'OddsRatio_working_3-way'!AB420+'OddsRatio_working_3-way'!AH420</f>
        <v>-0.46606817255093558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1.0430686544567722</v>
      </c>
      <c r="AS420" s="11">
        <f>IF(('OddsRatio_working_3-way'!X420=0),IF(Q420&gt;0,-Q420^(1/3),(-Q420)^(1/3)),'OddsRatio_working_3-way'!AM420-'OddsRatio_working_3-way'!R420/3)</f>
        <v>-0.57700048190583664</v>
      </c>
      <c r="AT420" s="11">
        <f>IF(('OddsRatio_working_3-way'!X420=0),IF(Q420&gt;0,-Q420^(1/3),(-Q420)^(1/3)),'OddsRatio_working_3-way'!AN420-'OddsRatio_working_3-way'!R420/3)</f>
        <v>-0.46606817255093558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>
        <f>IF('True_Odds_Calculator_3-way'!A422="","",'True_Odds_Calculator_3-way'!A422)</f>
        <v>3.34</v>
      </c>
      <c r="B425" s="4">
        <f>IF('True_Odds_Calculator_3-way'!B422="","",'True_Odds_Calculator_3-way'!B422)</f>
        <v>3.48</v>
      </c>
      <c r="C425" s="4">
        <f>IF('True_Odds_Calculator_3-way'!C422="","",'True_Odds_Calculator_3-way'!C422)</f>
        <v>2.2400000000000002</v>
      </c>
      <c r="D425" s="9">
        <f t="shared" si="91"/>
        <v>0.28890779881217316</v>
      </c>
      <c r="E425" s="9">
        <f t="shared" si="92"/>
        <v>0.27711809281014443</v>
      </c>
      <c r="F425" s="9">
        <f t="shared" si="93"/>
        <v>0.43397410837768252</v>
      </c>
      <c r="G425" s="9">
        <f t="shared" si="94"/>
        <v>1.0518426893028876</v>
      </c>
      <c r="H425" s="9">
        <f t="shared" si="95"/>
        <v>3.4613118929687574</v>
      </c>
      <c r="I425" s="9">
        <f t="shared" si="96"/>
        <v>3.608569869471161</v>
      </c>
      <c r="J425" s="9">
        <f t="shared" si="97"/>
        <v>2.3042849347355805</v>
      </c>
      <c r="K425" s="11">
        <f t="shared" si="98"/>
        <v>0.29940119760479045</v>
      </c>
      <c r="L425" s="11">
        <f t="shared" si="99"/>
        <v>0.28735632183908044</v>
      </c>
      <c r="M425" s="11">
        <f t="shared" si="100"/>
        <v>0.4464285714285714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-0.27638565234063917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0.23275493348278814</v>
      </c>
      <c r="Q425" s="11">
        <f>2*'OddsRatio_working_3-way'!K425*'OddsRatio_working_3-way'!L425*'OddsRatio_working_3-way'!M425</f>
        <v>7.6816809730293104E-2</v>
      </c>
      <c r="R425" s="11">
        <f t="shared" si="101"/>
        <v>0</v>
      </c>
      <c r="S425" s="11">
        <f t="shared" si="102"/>
        <v>-0.84213826409455894</v>
      </c>
      <c r="T425" s="11">
        <f t="shared" si="103"/>
        <v>-0.27793342049325376</v>
      </c>
      <c r="U425" s="11">
        <f>'OddsRatio_working_3-way'!S425-'OddsRatio_working_3-way'!R425^2/3</f>
        <v>-0.84213826409455894</v>
      </c>
      <c r="V425" s="11">
        <f>'OddsRatio_working_3-way'!S425*'OddsRatio_working_3-way'!R425/3-2*'OddsRatio_working_3-way'!R425^3/27-'OddsRatio_working_3-way'!T425</f>
        <v>0.27793342049325376</v>
      </c>
      <c r="W425" s="11">
        <f>'OddsRatio_working_3-way'!V425^2+4*'OddsRatio_working_3-way'!U425^3/27</f>
        <v>-1.1233281786059215E-2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0.14872816479498682</v>
      </c>
      <c r="Y425" s="11">
        <f>IF('OddsRatio_working_3-way'!W425&gt;=0,IF('OddsRatio_working_3-way'!V425+SQRT('OddsRatio_working_3-way'!W425)&gt;0,0,PI()),ACOS('OddsRatio_working_3-way'!V425/(2*'OddsRatio_working_3-way'!X425)))</f>
        <v>0.36431755519218756</v>
      </c>
      <c r="Z425" s="11">
        <f>'OddsRatio_working_3-way'!X425^(1/3)*COS('OddsRatio_working_3-way'!Y425/3)</f>
        <v>0.5259213446514438</v>
      </c>
      <c r="AA425" s="11">
        <f>'OddsRatio_working_3-way'!X425^(1/3)*COS(('OddsRatio_working_3-way'!Y425+2*PI())/3)</f>
        <v>-0.31854502672201512</v>
      </c>
      <c r="AB425" s="11">
        <f>'OddsRatio_working_3-way'!X425^(1/3)*COS(('OddsRatio_working_3-way'!Y425+4*PI())/3)</f>
        <v>-0.20737631792942879</v>
      </c>
      <c r="AC425" s="11">
        <f>'OddsRatio_working_3-way'!X425^(1/3)*SIN('OddsRatio_working_3-way'!Y425/3)</f>
        <v>6.4183283946863082E-2</v>
      </c>
      <c r="AD425" s="11">
        <f>'OddsRatio_working_3-way'!X425^(1/3)*SIN(('OddsRatio_working_3-way'!Y425+2*PI())/3)</f>
        <v>0.42336960288719006</v>
      </c>
      <c r="AE425" s="11">
        <f>'OddsRatio_working_3-way'!X425^(1/3)*SIN(('OddsRatio_working_3-way'!Y425+4*PI())/3)</f>
        <v>-0.4875528868340529</v>
      </c>
      <c r="AF425" s="11">
        <f>-'OddsRatio_working_3-way'!U425/(3*'OddsRatio_working_3-way'!X425^(1/3))*COS(('OddsRatio_working_3-way'!Y425)/3)</f>
        <v>0.5259213446514438</v>
      </c>
      <c r="AG425" s="11">
        <f>-'OddsRatio_working_3-way'!U425/(3*'OddsRatio_working_3-way'!X425^(1/3))*COS(('OddsRatio_working_3-way'!Y425+2*PI())/3)</f>
        <v>-0.31854502672201512</v>
      </c>
      <c r="AH425" s="11">
        <f>-'OddsRatio_working_3-way'!U425/(3*'OddsRatio_working_3-way'!X425^(1/3))*COS(('OddsRatio_working_3-way'!Y425+4*PI())/3)</f>
        <v>-0.20737631792942879</v>
      </c>
      <c r="AI425" s="11">
        <f>'OddsRatio_working_3-way'!U425/(3*'OddsRatio_working_3-way'!X425^(1/3))*SIN(('OddsRatio_working_3-way'!Y425)/3)</f>
        <v>-6.4183283946863082E-2</v>
      </c>
      <c r="AJ425" s="11">
        <f>'OddsRatio_working_3-way'!U425/(3*'OddsRatio_working_3-way'!X425^(1/3))*SIN(('OddsRatio_working_3-way'!Y425+2*PI())/3)</f>
        <v>-0.42336960288719006</v>
      </c>
      <c r="AK425" s="11">
        <f>'OddsRatio_working_3-way'!U425/(3*'OddsRatio_working_3-way'!X425^(1/3))*SIN(('OddsRatio_working_3-way'!Y425+4*PI())/3)</f>
        <v>0.4875528868340529</v>
      </c>
      <c r="AL425" s="11">
        <f>'OddsRatio_working_3-way'!Z425+'OddsRatio_working_3-way'!AF425</f>
        <v>1.0518426893028876</v>
      </c>
      <c r="AM425" s="11">
        <f>'OddsRatio_working_3-way'!AA425+'OddsRatio_working_3-way'!AG425</f>
        <v>-0.63709005344403025</v>
      </c>
      <c r="AN425" s="11">
        <f>'OddsRatio_working_3-way'!AB425+'OddsRatio_working_3-way'!AH425</f>
        <v>-0.41475263585885758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1.0518426893028876</v>
      </c>
      <c r="AS425" s="11">
        <f>IF(('OddsRatio_working_3-way'!X425=0),IF(Q425&gt;0,-Q425^(1/3),(-Q425)^(1/3)),'OddsRatio_working_3-way'!AM425-'OddsRatio_working_3-way'!R425/3)</f>
        <v>-0.63709005344403025</v>
      </c>
      <c r="AT425" s="11">
        <f>IF(('OddsRatio_working_3-way'!X425=0),IF(Q425&gt;0,-Q425^(1/3),(-Q425)^(1/3)),'OddsRatio_working_3-way'!AN425-'OddsRatio_working_3-way'!R425/3)</f>
        <v>-0.41475263585885758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IF('True_Odds_Calculator_3-way'!A423="","",'True_Odds_Calculator_3-way'!A423)</f>
        <v>3.56</v>
      </c>
      <c r="B426" s="4">
        <f>IF('True_Odds_Calculator_3-way'!B423="","",'True_Odds_Calculator_3-way'!B423)</f>
        <v>3.25</v>
      </c>
      <c r="C426" s="4">
        <f>IF('True_Odds_Calculator_3-way'!C423="","",'True_Odds_Calculator_3-way'!C423)</f>
        <v>2.25</v>
      </c>
      <c r="D426" s="9">
        <f t="shared" si="91"/>
        <v>0.27085270197424055</v>
      </c>
      <c r="E426" s="9">
        <f t="shared" si="92"/>
        <v>0.29708376682545523</v>
      </c>
      <c r="F426" s="9">
        <f t="shared" si="93"/>
        <v>0.43206353120030411</v>
      </c>
      <c r="G426" s="9">
        <f t="shared" si="94"/>
        <v>1.0515795530753111</v>
      </c>
      <c r="H426" s="9">
        <f t="shared" si="95"/>
        <v>3.692043655872796</v>
      </c>
      <c r="I426" s="9">
        <f t="shared" si="96"/>
        <v>3.3660539944194499</v>
      </c>
      <c r="J426" s="9">
        <f t="shared" si="97"/>
        <v>2.3144744413441396</v>
      </c>
      <c r="K426" s="11">
        <f t="shared" si="98"/>
        <v>0.2808988764044944</v>
      </c>
      <c r="L426" s="11">
        <f t="shared" si="99"/>
        <v>0.30769230769230771</v>
      </c>
      <c r="M426" s="11">
        <f t="shared" si="100"/>
        <v>0.44444444444444442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-0.27657735522904059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0.23278594065110919</v>
      </c>
      <c r="Q426" s="11">
        <f>2*'OddsRatio_working_3-way'!K426*'OddsRatio_working_3-way'!L426*'OddsRatio_working_3-way'!M426</f>
        <v>7.6827043119177957E-2</v>
      </c>
      <c r="R426" s="11">
        <f t="shared" si="101"/>
        <v>0</v>
      </c>
      <c r="S426" s="11">
        <f t="shared" si="102"/>
        <v>-0.84166666666666679</v>
      </c>
      <c r="T426" s="11">
        <f t="shared" si="103"/>
        <v>-0.27777777777777785</v>
      </c>
      <c r="U426" s="11">
        <f>'OddsRatio_working_3-way'!S426-'OddsRatio_working_3-way'!R426^2/3</f>
        <v>-0.84166666666666679</v>
      </c>
      <c r="V426" s="11">
        <f>'OddsRatio_working_3-way'!S426*'OddsRatio_working_3-way'!R426/3-2*'OddsRatio_working_3-way'!R426^3/27-'OddsRatio_working_3-way'!T426</f>
        <v>0.27777777777777785</v>
      </c>
      <c r="W426" s="11">
        <f>'OddsRatio_working_3-way'!V426^2+4*'OddsRatio_working_3-way'!U426^3/27</f>
        <v>-1.1171210562414269E-2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0.1486032506286242</v>
      </c>
      <c r="Y426" s="11">
        <f>IF('OddsRatio_working_3-way'!W426&gt;=0,IF('OddsRatio_working_3-way'!V426+SQRT('OddsRatio_working_3-way'!W426)&gt;0,0,PI()),ACOS('OddsRatio_working_3-way'!V426/(2*'OddsRatio_working_3-way'!X426)))</f>
        <v>0.36358228517826552</v>
      </c>
      <c r="Z426" s="11">
        <f>'OddsRatio_working_3-way'!X426^(1/3)*COS('OddsRatio_working_3-way'!Y426/3)</f>
        <v>0.52578977653765557</v>
      </c>
      <c r="AA426" s="11">
        <f>'OddsRatio_working_3-way'!X426^(1/3)*COS(('OddsRatio_working_3-way'!Y426+2*PI())/3)</f>
        <v>-0.3183520774603868</v>
      </c>
      <c r="AB426" s="11">
        <f>'OddsRatio_working_3-way'!X426^(1/3)*COS(('OddsRatio_working_3-way'!Y426+4*PI())/3)</f>
        <v>-0.20743769907726858</v>
      </c>
      <c r="AC426" s="11">
        <f>'OddsRatio_working_3-way'!X426^(1/3)*SIN('OddsRatio_working_3-way'!Y426/3)</f>
        <v>6.4036446216493209E-2</v>
      </c>
      <c r="AD426" s="11">
        <f>'OddsRatio_working_3-way'!X426^(1/3)*SIN(('OddsRatio_working_3-way'!Y426+2*PI())/3)</f>
        <v>0.42332908042350625</v>
      </c>
      <c r="AE426" s="11">
        <f>'OddsRatio_working_3-way'!X426^(1/3)*SIN(('OddsRatio_working_3-way'!Y426+4*PI())/3)</f>
        <v>-0.48736552663999955</v>
      </c>
      <c r="AF426" s="11">
        <f>-'OddsRatio_working_3-way'!U426/(3*'OddsRatio_working_3-way'!X426^(1/3))*COS(('OddsRatio_working_3-way'!Y426)/3)</f>
        <v>0.52578977653765568</v>
      </c>
      <c r="AG426" s="11">
        <f>-'OddsRatio_working_3-way'!U426/(3*'OddsRatio_working_3-way'!X426^(1/3))*COS(('OddsRatio_working_3-way'!Y426+2*PI())/3)</f>
        <v>-0.31835207746038691</v>
      </c>
      <c r="AH426" s="11">
        <f>-'OddsRatio_working_3-way'!U426/(3*'OddsRatio_working_3-way'!X426^(1/3))*COS(('OddsRatio_working_3-way'!Y426+4*PI())/3)</f>
        <v>-0.20743769907726864</v>
      </c>
      <c r="AI426" s="11">
        <f>'OddsRatio_working_3-way'!U426/(3*'OddsRatio_working_3-way'!X426^(1/3))*SIN(('OddsRatio_working_3-way'!Y426)/3)</f>
        <v>-6.4036446216493223E-2</v>
      </c>
      <c r="AJ426" s="11">
        <f>'OddsRatio_working_3-way'!U426/(3*'OddsRatio_working_3-way'!X426^(1/3))*SIN(('OddsRatio_working_3-way'!Y426+2*PI())/3)</f>
        <v>-0.42332908042350637</v>
      </c>
      <c r="AK426" s="11">
        <f>'OddsRatio_working_3-way'!U426/(3*'OddsRatio_working_3-way'!X426^(1/3))*SIN(('OddsRatio_working_3-way'!Y426+4*PI())/3)</f>
        <v>0.4873655266399996</v>
      </c>
      <c r="AL426" s="11">
        <f>'OddsRatio_working_3-way'!Z426+'OddsRatio_working_3-way'!AF426</f>
        <v>1.0515795530753111</v>
      </c>
      <c r="AM426" s="11">
        <f>'OddsRatio_working_3-way'!AA426+'OddsRatio_working_3-way'!AG426</f>
        <v>-0.6367041549207737</v>
      </c>
      <c r="AN426" s="11">
        <f>'OddsRatio_working_3-way'!AB426+'OddsRatio_working_3-way'!AH426</f>
        <v>-0.41487539815453722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1.0515795530753111</v>
      </c>
      <c r="AS426" s="11">
        <f>IF(('OddsRatio_working_3-way'!X426=0),IF(Q426&gt;0,-Q426^(1/3),(-Q426)^(1/3)),'OddsRatio_working_3-way'!AM426-'OddsRatio_working_3-way'!R426/3)</f>
        <v>-0.6367041549207737</v>
      </c>
      <c r="AT426" s="11">
        <f>IF(('OddsRatio_working_3-way'!X426=0),IF(Q426&gt;0,-Q426^(1/3),(-Q426)^(1/3)),'OddsRatio_working_3-way'!AN426-'OddsRatio_working_3-way'!R426/3)</f>
        <v>-0.41487539815453722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IF('True_Odds_Calculator_3-way'!A424="","",'True_Odds_Calculator_3-way'!A424)</f>
        <v>4.5599999999999996</v>
      </c>
      <c r="B427" s="4">
        <f>IF('True_Odds_Calculator_3-way'!B424="","",'True_Odds_Calculator_3-way'!B424)</f>
        <v>3.75</v>
      </c>
      <c r="C427" s="4">
        <f>IF('True_Odds_Calculator_3-way'!C424="","",'True_Odds_Calculator_3-way'!C424)</f>
        <v>1.76</v>
      </c>
      <c r="D427" s="9">
        <f t="shared" si="91"/>
        <v>0.20436130650382917</v>
      </c>
      <c r="E427" s="9">
        <f t="shared" si="92"/>
        <v>0.24953459159185012</v>
      </c>
      <c r="F427" s="9">
        <f t="shared" si="93"/>
        <v>0.54610410190432046</v>
      </c>
      <c r="G427" s="9">
        <f t="shared" si="94"/>
        <v>1.0936219720381688</v>
      </c>
      <c r="H427" s="9">
        <f t="shared" si="95"/>
        <v>4.8932942204558803</v>
      </c>
      <c r="I427" s="9">
        <f t="shared" si="96"/>
        <v>4.0074604231049635</v>
      </c>
      <c r="J427" s="9">
        <f t="shared" si="97"/>
        <v>1.8311526987490085</v>
      </c>
      <c r="K427" s="11">
        <f t="shared" si="98"/>
        <v>0.2192982456140351</v>
      </c>
      <c r="L427" s="11">
        <f t="shared" si="99"/>
        <v>0.26666666666666666</v>
      </c>
      <c r="M427" s="11">
        <f t="shared" si="100"/>
        <v>0.56818181818181823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-0.24722222222222201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0.2349149388623073</v>
      </c>
      <c r="Q427" s="11">
        <f>2*'OddsRatio_working_3-way'!K427*'OddsRatio_working_3-way'!L427*'OddsRatio_working_3-way'!M427</f>
        <v>6.645401382243489E-2</v>
      </c>
      <c r="R427" s="11">
        <f t="shared" si="101"/>
        <v>0</v>
      </c>
      <c r="S427" s="11">
        <f t="shared" si="102"/>
        <v>-0.95021773022955847</v>
      </c>
      <c r="T427" s="11">
        <f t="shared" si="103"/>
        <v>-0.26880275254018632</v>
      </c>
      <c r="U427" s="11">
        <f>'OddsRatio_working_3-way'!S427-'OddsRatio_working_3-way'!R427^2/3</f>
        <v>-0.95021773022955847</v>
      </c>
      <c r="V427" s="11">
        <f>'OddsRatio_working_3-way'!S427*'OddsRatio_working_3-way'!R427/3-2*'OddsRatio_working_3-way'!R427^3/27-'OddsRatio_working_3-way'!T427</f>
        <v>0.26880275254018632</v>
      </c>
      <c r="W427" s="11">
        <f>'OddsRatio_working_3-way'!V427^2+4*'OddsRatio_working_3-way'!U427^3/27</f>
        <v>-5.4850952777225584E-2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0.17825955272467603</v>
      </c>
      <c r="Y427" s="11">
        <f>IF('OddsRatio_working_3-way'!W427&gt;=0,IF('OddsRatio_working_3-way'!V427+SQRT('OddsRatio_working_3-way'!W427)&gt;0,0,PI()),ACOS('OddsRatio_working_3-way'!V427/(2*'OddsRatio_working_3-way'!X427)))</f>
        <v>0.71671992871731161</v>
      </c>
      <c r="Z427" s="11">
        <f>'OddsRatio_working_3-way'!X427^(1/3)*COS('OddsRatio_working_3-way'!Y427/3)</f>
        <v>0.54681098601908451</v>
      </c>
      <c r="AA427" s="11">
        <f>'OddsRatio_working_3-way'!X427^(1/3)*COS(('OddsRatio_working_3-way'!Y427+2*PI())/3)</f>
        <v>-0.38874300526820449</v>
      </c>
      <c r="AB427" s="11">
        <f>'OddsRatio_working_3-way'!X427^(1/3)*COS(('OddsRatio_working_3-way'!Y427+4*PI())/3)</f>
        <v>-0.15806798075087972</v>
      </c>
      <c r="AC427" s="11">
        <f>'OddsRatio_working_3-way'!X427^(1/3)*SIN('OddsRatio_working_3-way'!Y427/3)</f>
        <v>0.13318028750040095</v>
      </c>
      <c r="AD427" s="11">
        <f>'OddsRatio_working_3-way'!X427^(1/3)*SIN(('OddsRatio_working_3-way'!Y427+2*PI())/3)</f>
        <v>0.40696206121074435</v>
      </c>
      <c r="AE427" s="11">
        <f>'OddsRatio_working_3-way'!X427^(1/3)*SIN(('OddsRatio_working_3-way'!Y427+4*PI())/3)</f>
        <v>-0.54014234871114519</v>
      </c>
      <c r="AF427" s="11">
        <f>-'OddsRatio_working_3-way'!U427/(3*'OddsRatio_working_3-way'!X427^(1/3))*COS(('OddsRatio_working_3-way'!Y427)/3)</f>
        <v>0.54681098601908429</v>
      </c>
      <c r="AG427" s="11">
        <f>-'OddsRatio_working_3-way'!U427/(3*'OddsRatio_working_3-way'!X427^(1/3))*COS(('OddsRatio_working_3-way'!Y427+2*PI())/3)</f>
        <v>-0.38874300526820432</v>
      </c>
      <c r="AH427" s="11">
        <f>-'OddsRatio_working_3-way'!U427/(3*'OddsRatio_working_3-way'!X427^(1/3))*COS(('OddsRatio_working_3-way'!Y427+4*PI())/3)</f>
        <v>-0.15806798075087963</v>
      </c>
      <c r="AI427" s="11">
        <f>'OddsRatio_working_3-way'!U427/(3*'OddsRatio_working_3-way'!X427^(1/3))*SIN(('OddsRatio_working_3-way'!Y427)/3)</f>
        <v>-0.1331802875004009</v>
      </c>
      <c r="AJ427" s="11">
        <f>'OddsRatio_working_3-way'!U427/(3*'OddsRatio_working_3-way'!X427^(1/3))*SIN(('OddsRatio_working_3-way'!Y427+2*PI())/3)</f>
        <v>-0.40696206121074419</v>
      </c>
      <c r="AK427" s="11">
        <f>'OddsRatio_working_3-way'!U427/(3*'OddsRatio_working_3-way'!X427^(1/3))*SIN(('OddsRatio_working_3-way'!Y427+4*PI())/3)</f>
        <v>0.54014234871114497</v>
      </c>
      <c r="AL427" s="11">
        <f>'OddsRatio_working_3-way'!Z427+'OddsRatio_working_3-way'!AF427</f>
        <v>1.0936219720381688</v>
      </c>
      <c r="AM427" s="11">
        <f>'OddsRatio_working_3-way'!AA427+'OddsRatio_working_3-way'!AG427</f>
        <v>-0.77748601053640876</v>
      </c>
      <c r="AN427" s="11">
        <f>'OddsRatio_working_3-way'!AB427+'OddsRatio_working_3-way'!AH427</f>
        <v>-0.31613596150175938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1.0936219720381688</v>
      </c>
      <c r="AS427" s="11">
        <f>IF(('OddsRatio_working_3-way'!X427=0),IF(Q427&gt;0,-Q427^(1/3),(-Q427)^(1/3)),'OddsRatio_working_3-way'!AM427-'OddsRatio_working_3-way'!R427/3)</f>
        <v>-0.77748601053640876</v>
      </c>
      <c r="AT427" s="11">
        <f>IF(('OddsRatio_working_3-way'!X427=0),IF(Q427&gt;0,-Q427^(1/3),(-Q427)^(1/3)),'OddsRatio_working_3-way'!AN427-'OddsRatio_working_3-way'!R427/3)</f>
        <v>-0.31613596150175938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IF('True_Odds_Calculator_3-way'!A425="","",'True_Odds_Calculator_3-way'!A425)</f>
        <v>4.29</v>
      </c>
      <c r="B428" s="4">
        <f>IF('True_Odds_Calculator_3-way'!B425="","",'True_Odds_Calculator_3-way'!B425)</f>
        <v>3.79</v>
      </c>
      <c r="C428" s="4">
        <f>IF('True_Odds_Calculator_3-way'!C425="","",'True_Odds_Calculator_3-way'!C425)</f>
        <v>1.81</v>
      </c>
      <c r="D428" s="9">
        <f t="shared" si="91"/>
        <v>0.21900703139814606</v>
      </c>
      <c r="E428" s="9">
        <f t="shared" si="92"/>
        <v>0.24850224509080462</v>
      </c>
      <c r="F428" s="9">
        <f t="shared" si="93"/>
        <v>0.53249072351104954</v>
      </c>
      <c r="G428" s="9">
        <f t="shared" si="94"/>
        <v>1.0839098613342859</v>
      </c>
      <c r="H428" s="9">
        <f t="shared" si="95"/>
        <v>4.5660634437898011</v>
      </c>
      <c r="I428" s="9">
        <f t="shared" si="96"/>
        <v>4.0241085131226573</v>
      </c>
      <c r="J428" s="9">
        <f t="shared" si="97"/>
        <v>1.877966987680771</v>
      </c>
      <c r="K428" s="11">
        <f t="shared" si="98"/>
        <v>0.23310023310023309</v>
      </c>
      <c r="L428" s="11">
        <f t="shared" si="99"/>
        <v>0.26385224274406333</v>
      </c>
      <c r="M428" s="11">
        <f t="shared" si="100"/>
        <v>0.5524861878453039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-0.25264461336415744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0.23412303474695056</v>
      </c>
      <c r="Q428" s="11">
        <f>2*'OddsRatio_working_3-way'!K428*'OddsRatio_working_3-way'!L428*'OddsRatio_working_3-way'!M428</f>
        <v>6.7960242306807125E-2</v>
      </c>
      <c r="R428" s="11">
        <f t="shared" si="101"/>
        <v>0</v>
      </c>
      <c r="S428" s="11">
        <f t="shared" si="102"/>
        <v>-0.92668920041247738</v>
      </c>
      <c r="T428" s="11">
        <f t="shared" si="103"/>
        <v>-0.26899541376269298</v>
      </c>
      <c r="U428" s="11">
        <f>'OddsRatio_working_3-way'!S428-'OddsRatio_working_3-way'!R428^2/3</f>
        <v>-0.92668920041247738</v>
      </c>
      <c r="V428" s="11">
        <f>'OddsRatio_working_3-way'!S428*'OddsRatio_working_3-way'!R428/3-2*'OddsRatio_working_3-way'!R428^3/27-'OddsRatio_working_3-way'!T428</f>
        <v>0.26899541376269298</v>
      </c>
      <c r="W428" s="11">
        <f>'OddsRatio_working_3-way'!V428^2+4*'OddsRatio_working_3-way'!U428^3/27</f>
        <v>-4.5537321346234935E-2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0.17167982843915977</v>
      </c>
      <c r="Y428" s="11">
        <f>IF('OddsRatio_working_3-way'!W428&gt;=0,IF('OddsRatio_working_3-way'!V428+SQRT('OddsRatio_working_3-way'!W428)&gt;0,0,PI()),ACOS('OddsRatio_working_3-way'!V428/(2*'OddsRatio_working_3-way'!X428)))</f>
        <v>0.67064378452661622</v>
      </c>
      <c r="Z428" s="11">
        <f>'OddsRatio_working_3-way'!X428^(1/3)*COS('OddsRatio_working_3-way'!Y428/3)</f>
        <v>0.54195493066714295</v>
      </c>
      <c r="AA428" s="11">
        <f>'OddsRatio_working_3-way'!X428^(1/3)*COS(('OddsRatio_working_3-way'!Y428+2*PI())/3)</f>
        <v>-0.37768238531057408</v>
      </c>
      <c r="AB428" s="11">
        <f>'OddsRatio_working_3-way'!X428^(1/3)*COS(('OddsRatio_working_3-way'!Y428+4*PI())/3)</f>
        <v>-0.16427254535656893</v>
      </c>
      <c r="AC428" s="11">
        <f>'OddsRatio_working_3-way'!X428^(1/3)*SIN('OddsRatio_working_3-way'!Y428/3)</f>
        <v>0.12321222854515987</v>
      </c>
      <c r="AD428" s="11">
        <f>'OddsRatio_working_3-way'!X428^(1/3)*SIN(('OddsRatio_working_3-way'!Y428+2*PI())/3)</f>
        <v>0.40774062339139999</v>
      </c>
      <c r="AE428" s="11">
        <f>'OddsRatio_working_3-way'!X428^(1/3)*SIN(('OddsRatio_working_3-way'!Y428+4*PI())/3)</f>
        <v>-0.53095285193655983</v>
      </c>
      <c r="AF428" s="11">
        <f>-'OddsRatio_working_3-way'!U428/(3*'OddsRatio_working_3-way'!X428^(1/3))*COS(('OddsRatio_working_3-way'!Y428)/3)</f>
        <v>0.54195493066714306</v>
      </c>
      <c r="AG428" s="11">
        <f>-'OddsRatio_working_3-way'!U428/(3*'OddsRatio_working_3-way'!X428^(1/3))*COS(('OddsRatio_working_3-way'!Y428+2*PI())/3)</f>
        <v>-0.37768238531057419</v>
      </c>
      <c r="AH428" s="11">
        <f>-'OddsRatio_working_3-way'!U428/(3*'OddsRatio_working_3-way'!X428^(1/3))*COS(('OddsRatio_working_3-way'!Y428+4*PI())/3)</f>
        <v>-0.16427254535656899</v>
      </c>
      <c r="AI428" s="11">
        <f>'OddsRatio_working_3-way'!U428/(3*'OddsRatio_working_3-way'!X428^(1/3))*SIN(('OddsRatio_working_3-way'!Y428)/3)</f>
        <v>-0.12321222854515988</v>
      </c>
      <c r="AJ428" s="11">
        <f>'OddsRatio_working_3-way'!U428/(3*'OddsRatio_working_3-way'!X428^(1/3))*SIN(('OddsRatio_working_3-way'!Y428+2*PI())/3)</f>
        <v>-0.40774062339140005</v>
      </c>
      <c r="AK428" s="11">
        <f>'OddsRatio_working_3-way'!U428/(3*'OddsRatio_working_3-way'!X428^(1/3))*SIN(('OddsRatio_working_3-way'!Y428+4*PI())/3)</f>
        <v>0.53095285193655994</v>
      </c>
      <c r="AL428" s="11">
        <f>'OddsRatio_working_3-way'!Z428+'OddsRatio_working_3-way'!AF428</f>
        <v>1.0839098613342859</v>
      </c>
      <c r="AM428" s="11">
        <f>'OddsRatio_working_3-way'!AA428+'OddsRatio_working_3-way'!AG428</f>
        <v>-0.75536477062114826</v>
      </c>
      <c r="AN428" s="11">
        <f>'OddsRatio_working_3-way'!AB428+'OddsRatio_working_3-way'!AH428</f>
        <v>-0.32854509071313792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1.0839098613342859</v>
      </c>
      <c r="AS428" s="11">
        <f>IF(('OddsRatio_working_3-way'!X428=0),IF(Q428&gt;0,-Q428^(1/3),(-Q428)^(1/3)),'OddsRatio_working_3-way'!AM428-'OddsRatio_working_3-way'!R428/3)</f>
        <v>-0.75536477062114826</v>
      </c>
      <c r="AT428" s="11">
        <f>IF(('OddsRatio_working_3-way'!X428=0),IF(Q428&gt;0,-Q428^(1/3),(-Q428)^(1/3)),'OddsRatio_working_3-way'!AN428-'OddsRatio_working_3-way'!R428/3)</f>
        <v>-0.32854509071313792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IF('True_Odds_Calculator_3-way'!A426="","",'True_Odds_Calculator_3-way'!A426)</f>
        <v>3.92</v>
      </c>
      <c r="B429" s="4">
        <f>IF('True_Odds_Calculator_3-way'!B426="","",'True_Odds_Calculator_3-way'!B426)</f>
        <v>3.67</v>
      </c>
      <c r="C429" s="4">
        <f>IF('True_Odds_Calculator_3-way'!C426="","",'True_Odds_Calculator_3-way'!C426)</f>
        <v>1.93</v>
      </c>
      <c r="D429" s="9">
        <f t="shared" si="91"/>
        <v>0.2415901763691406</v>
      </c>
      <c r="E429" s="9">
        <f t="shared" si="92"/>
        <v>0.25836652121382331</v>
      </c>
      <c r="F429" s="9">
        <f t="shared" si="93"/>
        <v>0.50004330241703598</v>
      </c>
      <c r="G429" s="9">
        <f t="shared" si="94"/>
        <v>1.0750825863777975</v>
      </c>
      <c r="H429" s="9">
        <f t="shared" si="95"/>
        <v>4.1392411522231685</v>
      </c>
      <c r="I429" s="9">
        <f t="shared" si="96"/>
        <v>3.8704705056287194</v>
      </c>
      <c r="J429" s="9">
        <f t="shared" si="97"/>
        <v>1.9998268053313517</v>
      </c>
      <c r="K429" s="11">
        <f t="shared" si="98"/>
        <v>0.25510204081632654</v>
      </c>
      <c r="L429" s="11">
        <f t="shared" si="99"/>
        <v>0.27247956403269757</v>
      </c>
      <c r="M429" s="11">
        <f t="shared" si="100"/>
        <v>0.5181347150259068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-0.26113652531363096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0.23482166087199807</v>
      </c>
      <c r="Q429" s="11">
        <f>2*'OddsRatio_working_3-way'!K429*'OddsRatio_working_3-way'!L429*'OddsRatio_working_3-way'!M429</f>
        <v>7.2031184316563829E-2</v>
      </c>
      <c r="R429" s="11">
        <f t="shared" si="101"/>
        <v>0</v>
      </c>
      <c r="S429" s="11">
        <f t="shared" si="102"/>
        <v>-0.89922947619055538</v>
      </c>
      <c r="T429" s="11">
        <f t="shared" si="103"/>
        <v>-0.27583726263513969</v>
      </c>
      <c r="U429" s="11">
        <f>'OddsRatio_working_3-way'!S429-'OddsRatio_working_3-way'!R429^2/3</f>
        <v>-0.89922947619055538</v>
      </c>
      <c r="V429" s="11">
        <f>'OddsRatio_working_3-way'!S429*'OddsRatio_working_3-way'!R429/3-2*'OddsRatio_working_3-way'!R429^3/27-'OddsRatio_working_3-way'!T429</f>
        <v>0.27583726263513969</v>
      </c>
      <c r="W429" s="11">
        <f>'OddsRatio_working_3-way'!V429^2+4*'OddsRatio_working_3-way'!U429^3/27</f>
        <v>-3.1636653385556629E-2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0.16410579578704987</v>
      </c>
      <c r="Y429" s="11">
        <f>IF('OddsRatio_working_3-way'!W429&gt;=0,IF('OddsRatio_working_3-way'!V429+SQRT('OddsRatio_working_3-way'!W429)&gt;0,0,PI()),ACOS('OddsRatio_working_3-way'!V429/(2*'OddsRatio_working_3-way'!X429)))</f>
        <v>0.57272914225597149</v>
      </c>
      <c r="Z429" s="11">
        <f>'OddsRatio_working_3-way'!X429^(1/3)*COS('OddsRatio_working_3-way'!Y429/3)</f>
        <v>0.53754129318889887</v>
      </c>
      <c r="AA429" s="11">
        <f>'OddsRatio_working_3-way'!X429^(1/3)*COS(('OddsRatio_working_3-way'!Y429+2*PI())/3)</f>
        <v>-0.35873946138737428</v>
      </c>
      <c r="AB429" s="11">
        <f>'OddsRatio_working_3-way'!X429^(1/3)*COS(('OddsRatio_working_3-way'!Y429+4*PI())/3)</f>
        <v>-0.17880183180152465</v>
      </c>
      <c r="AC429" s="11">
        <f>'OddsRatio_working_3-way'!X429^(1/3)*SIN('OddsRatio_working_3-way'!Y429/3)</f>
        <v>0.10388703887873373</v>
      </c>
      <c r="AD429" s="11">
        <f>'OddsRatio_working_3-way'!X429^(1/3)*SIN(('OddsRatio_working_3-way'!Y429+2*PI())/3)</f>
        <v>0.41358089604535869</v>
      </c>
      <c r="AE429" s="11">
        <f>'OddsRatio_working_3-way'!X429^(1/3)*SIN(('OddsRatio_working_3-way'!Y429+4*PI())/3)</f>
        <v>-0.51746793492409215</v>
      </c>
      <c r="AF429" s="11">
        <f>-'OddsRatio_working_3-way'!U429/(3*'OddsRatio_working_3-way'!X429^(1/3))*COS(('OddsRatio_working_3-way'!Y429)/3)</f>
        <v>0.53754129318889876</v>
      </c>
      <c r="AG429" s="11">
        <f>-'OddsRatio_working_3-way'!U429/(3*'OddsRatio_working_3-way'!X429^(1/3))*COS(('OddsRatio_working_3-way'!Y429+2*PI())/3)</f>
        <v>-0.35873946138737423</v>
      </c>
      <c r="AH429" s="11">
        <f>-'OddsRatio_working_3-way'!U429/(3*'OddsRatio_working_3-way'!X429^(1/3))*COS(('OddsRatio_working_3-way'!Y429+4*PI())/3)</f>
        <v>-0.17880183180152459</v>
      </c>
      <c r="AI429" s="11">
        <f>'OddsRatio_working_3-way'!U429/(3*'OddsRatio_working_3-way'!X429^(1/3))*SIN(('OddsRatio_working_3-way'!Y429)/3)</f>
        <v>-0.1038870388787337</v>
      </c>
      <c r="AJ429" s="11">
        <f>'OddsRatio_working_3-way'!U429/(3*'OddsRatio_working_3-way'!X429^(1/3))*SIN(('OddsRatio_working_3-way'!Y429+2*PI())/3)</f>
        <v>-0.41358089604535858</v>
      </c>
      <c r="AK429" s="11">
        <f>'OddsRatio_working_3-way'!U429/(3*'OddsRatio_working_3-way'!X429^(1/3))*SIN(('OddsRatio_working_3-way'!Y429+4*PI())/3)</f>
        <v>0.51746793492409204</v>
      </c>
      <c r="AL429" s="11">
        <f>'OddsRatio_working_3-way'!Z429+'OddsRatio_working_3-way'!AF429</f>
        <v>1.0750825863777975</v>
      </c>
      <c r="AM429" s="11">
        <f>'OddsRatio_working_3-way'!AA429+'OddsRatio_working_3-way'!AG429</f>
        <v>-0.71747892277474845</v>
      </c>
      <c r="AN429" s="11">
        <f>'OddsRatio_working_3-way'!AB429+'OddsRatio_working_3-way'!AH429</f>
        <v>-0.35760366360304924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1.0750825863777975</v>
      </c>
      <c r="AS429" s="11">
        <f>IF(('OddsRatio_working_3-way'!X429=0),IF(Q429&gt;0,-Q429^(1/3),(-Q429)^(1/3)),'OddsRatio_working_3-way'!AM429-'OddsRatio_working_3-way'!R429/3)</f>
        <v>-0.71747892277474845</v>
      </c>
      <c r="AT429" s="11">
        <f>IF(('OddsRatio_working_3-way'!X429=0),IF(Q429&gt;0,-Q429^(1/3),(-Q429)^(1/3)),'OddsRatio_working_3-way'!AN429-'OddsRatio_working_3-way'!R429/3)</f>
        <v>-0.35760366360304924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IF('True_Odds_Calculator_3-way'!A427="","",'True_Odds_Calculator_3-way'!A427)</f>
        <v>3.19</v>
      </c>
      <c r="B430" s="4">
        <f>IF('True_Odds_Calculator_3-way'!B427="","",'True_Odds_Calculator_3-way'!B427)</f>
        <v>3.6</v>
      </c>
      <c r="C430" s="4">
        <f>IF('True_Odds_Calculator_3-way'!C427="","",'True_Odds_Calculator_3-way'!C427)</f>
        <v>2.1800000000000002</v>
      </c>
      <c r="D430" s="9">
        <f t="shared" si="91"/>
        <v>0.29733922573767685</v>
      </c>
      <c r="E430" s="9">
        <f t="shared" si="92"/>
        <v>0.26277199911463467</v>
      </c>
      <c r="F430" s="9">
        <f t="shared" si="93"/>
        <v>0.43988877514768848</v>
      </c>
      <c r="G430" s="9">
        <f t="shared" si="94"/>
        <v>1.0790694292585461</v>
      </c>
      <c r="H430" s="9">
        <f t="shared" si="95"/>
        <v>3.363162050076216</v>
      </c>
      <c r="I430" s="9">
        <f t="shared" si="96"/>
        <v>3.8055805160722187</v>
      </c>
      <c r="J430" s="9">
        <f t="shared" si="97"/>
        <v>2.2733019265250847</v>
      </c>
      <c r="K430" s="11">
        <f t="shared" si="98"/>
        <v>0.31347962382445144</v>
      </c>
      <c r="L430" s="11">
        <f t="shared" si="99"/>
        <v>0.27777777777777779</v>
      </c>
      <c r="M430" s="11">
        <f t="shared" si="100"/>
        <v>0.4587155963302752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-0.26837978008493668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0.23846500436187251</v>
      </c>
      <c r="Q430" s="11">
        <f>2*'OddsRatio_working_3-way'!K430*'OddsRatio_working_3-way'!L430*'OddsRatio_working_3-way'!M430</f>
        <v>7.9887773655568664E-2</v>
      </c>
      <c r="R430" s="11">
        <f t="shared" si="101"/>
        <v>0</v>
      </c>
      <c r="S430" s="11">
        <f t="shared" si="102"/>
        <v>-0.88853565751638686</v>
      </c>
      <c r="T430" s="11">
        <f t="shared" si="103"/>
        <v>-0.29766688694016302</v>
      </c>
      <c r="U430" s="11">
        <f>'OddsRatio_working_3-way'!S430-'OddsRatio_working_3-way'!R430^2/3</f>
        <v>-0.88853565751638686</v>
      </c>
      <c r="V430" s="11">
        <f>'OddsRatio_working_3-way'!S430*'OddsRatio_working_3-way'!R430/3-2*'OddsRatio_working_3-way'!R430^3/27-'OddsRatio_working_3-way'!T430</f>
        <v>0.29766688694016302</v>
      </c>
      <c r="W430" s="11">
        <f>'OddsRatio_working_3-way'!V430^2+4*'OddsRatio_working_3-way'!U430^3/27</f>
        <v>-1.5319610359247005E-2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0.16118714739387163</v>
      </c>
      <c r="Y430" s="11">
        <f>IF('OddsRatio_working_3-way'!W430&gt;=0,IF('OddsRatio_working_3-way'!V430+SQRT('OddsRatio_working_3-way'!W430)&gt;0,0,PI()),ACOS('OddsRatio_working_3-way'!V430/(2*'OddsRatio_working_3-way'!X430)))</f>
        <v>0.3940596545708106</v>
      </c>
      <c r="Z430" s="11">
        <f>'OddsRatio_working_3-way'!X430^(1/3)*COS('OddsRatio_working_3-way'!Y430/3)</f>
        <v>0.53953471462927316</v>
      </c>
      <c r="AA430" s="11">
        <f>'OddsRatio_working_3-way'!X430^(1/3)*COS(('OddsRatio_working_3-way'!Y430+2*PI())/3)</f>
        <v>-0.33149768342367586</v>
      </c>
      <c r="AB430" s="11">
        <f>'OddsRatio_working_3-way'!X430^(1/3)*COS(('OddsRatio_working_3-way'!Y430+4*PI())/3)</f>
        <v>-0.20803703120559741</v>
      </c>
      <c r="AC430" s="11">
        <f>'OddsRatio_working_3-way'!X430^(1/3)*SIN('OddsRatio_working_3-way'!Y430/3)</f>
        <v>7.1280040792434607E-2</v>
      </c>
      <c r="AD430" s="11">
        <f>'OddsRatio_working_3-way'!X430^(1/3)*SIN(('OddsRatio_working_3-way'!Y430+2*PI())/3)</f>
        <v>0.43161074869632093</v>
      </c>
      <c r="AE430" s="11">
        <f>'OddsRatio_working_3-way'!X430^(1/3)*SIN(('OddsRatio_working_3-way'!Y430+4*PI())/3)</f>
        <v>-0.50289078948875532</v>
      </c>
      <c r="AF430" s="11">
        <f>-'OddsRatio_working_3-way'!U430/(3*'OddsRatio_working_3-way'!X430^(1/3))*COS(('OddsRatio_working_3-way'!Y430)/3)</f>
        <v>0.53953471462927305</v>
      </c>
      <c r="AG430" s="11">
        <f>-'OddsRatio_working_3-way'!U430/(3*'OddsRatio_working_3-way'!X430^(1/3))*COS(('OddsRatio_working_3-way'!Y430+2*PI())/3)</f>
        <v>-0.3314976834236758</v>
      </c>
      <c r="AH430" s="11">
        <f>-'OddsRatio_working_3-way'!U430/(3*'OddsRatio_working_3-way'!X430^(1/3))*COS(('OddsRatio_working_3-way'!Y430+4*PI())/3)</f>
        <v>-0.20803703120559736</v>
      </c>
      <c r="AI430" s="11">
        <f>'OddsRatio_working_3-way'!U430/(3*'OddsRatio_working_3-way'!X430^(1/3))*SIN(('OddsRatio_working_3-way'!Y430)/3)</f>
        <v>-7.1280040792434593E-2</v>
      </c>
      <c r="AJ430" s="11">
        <f>'OddsRatio_working_3-way'!U430/(3*'OddsRatio_working_3-way'!X430^(1/3))*SIN(('OddsRatio_working_3-way'!Y430+2*PI())/3)</f>
        <v>-0.43161074869632088</v>
      </c>
      <c r="AK430" s="11">
        <f>'OddsRatio_working_3-way'!U430/(3*'OddsRatio_working_3-way'!X430^(1/3))*SIN(('OddsRatio_working_3-way'!Y430+4*PI())/3)</f>
        <v>0.50289078948875521</v>
      </c>
      <c r="AL430" s="11">
        <f>'OddsRatio_working_3-way'!Z430+'OddsRatio_working_3-way'!AF430</f>
        <v>1.0790694292585461</v>
      </c>
      <c r="AM430" s="11">
        <f>'OddsRatio_working_3-way'!AA430+'OddsRatio_working_3-way'!AG430</f>
        <v>-0.66299536684735161</v>
      </c>
      <c r="AN430" s="11">
        <f>'OddsRatio_working_3-way'!AB430+'OddsRatio_working_3-way'!AH430</f>
        <v>-0.41607406241119477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1.0790694292585461</v>
      </c>
      <c r="AS430" s="11">
        <f>IF(('OddsRatio_working_3-way'!X430=0),IF(Q430&gt;0,-Q430^(1/3),(-Q430)^(1/3)),'OddsRatio_working_3-way'!AM430-'OddsRatio_working_3-way'!R430/3)</f>
        <v>-0.66299536684735161</v>
      </c>
      <c r="AT430" s="11">
        <f>IF(('OddsRatio_working_3-way'!X430=0),IF(Q430&gt;0,-Q430^(1/3),(-Q430)^(1/3)),'OddsRatio_working_3-way'!AN430-'OddsRatio_working_3-way'!R430/3)</f>
        <v>-0.41607406241119477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IF('True_Odds_Calculator_3-way'!A428="","",'True_Odds_Calculator_3-way'!A428)</f>
        <v>3.83</v>
      </c>
      <c r="B431" s="4">
        <f>IF('True_Odds_Calculator_3-way'!B428="","",'True_Odds_Calculator_3-way'!B428)</f>
        <v>3.57</v>
      </c>
      <c r="C431" s="4">
        <f>IF('True_Odds_Calculator_3-way'!C428="","",'True_Odds_Calculator_3-way'!C428)</f>
        <v>1.98</v>
      </c>
      <c r="D431" s="9">
        <f t="shared" si="91"/>
        <v>0.24735054166430698</v>
      </c>
      <c r="E431" s="9">
        <f t="shared" si="92"/>
        <v>0.26572488802090194</v>
      </c>
      <c r="F431" s="9">
        <f t="shared" si="93"/>
        <v>0.48692457031479108</v>
      </c>
      <c r="G431" s="9">
        <f t="shared" si="94"/>
        <v>1.0752103893282179</v>
      </c>
      <c r="H431" s="9">
        <f t="shared" si="95"/>
        <v>4.0428454017988571</v>
      </c>
      <c r="I431" s="9">
        <f t="shared" si="96"/>
        <v>3.7632907005735192</v>
      </c>
      <c r="J431" s="9">
        <f t="shared" si="97"/>
        <v>2.0537061815416537</v>
      </c>
      <c r="K431" s="11">
        <f t="shared" si="98"/>
        <v>0.2610966057441253</v>
      </c>
      <c r="L431" s="11">
        <f t="shared" si="99"/>
        <v>0.28011204481792717</v>
      </c>
      <c r="M431" s="11">
        <f t="shared" si="100"/>
        <v>0.50505050505050508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-0.26327732348312893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0.23566142441891175</v>
      </c>
      <c r="Q431" s="11">
        <f>2*'OddsRatio_working_3-way'!K431*'OddsRatio_working_3-way'!L431*'OddsRatio_working_3-way'!M431</f>
        <v>7.387505467677484E-2</v>
      </c>
      <c r="R431" s="11">
        <f t="shared" si="101"/>
        <v>0</v>
      </c>
      <c r="S431" s="11">
        <f t="shared" si="102"/>
        <v>-0.89510718698115743</v>
      </c>
      <c r="T431" s="11">
        <f t="shared" si="103"/>
        <v>-0.28059786425741612</v>
      </c>
      <c r="U431" s="11">
        <f>'OddsRatio_working_3-way'!S431-'OddsRatio_working_3-way'!R431^2/3</f>
        <v>-0.89510718698115743</v>
      </c>
      <c r="V431" s="11">
        <f>'OddsRatio_working_3-way'!S431*'OddsRatio_working_3-way'!R431/3-2*'OddsRatio_working_3-way'!R431^3/27-'OddsRatio_working_3-way'!T431</f>
        <v>0.28059786425741612</v>
      </c>
      <c r="W431" s="11">
        <f>'OddsRatio_working_3-way'!V431^2+4*'OddsRatio_working_3-way'!U431^3/27</f>
        <v>-2.7512984382187466E-2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0.1629786380235235</v>
      </c>
      <c r="Y431" s="11">
        <f>IF('OddsRatio_working_3-way'!W431&gt;=0,IF('OddsRatio_working_3-way'!V431+SQRT('OddsRatio_working_3-way'!W431)&gt;0,0,PI()),ACOS('OddsRatio_working_3-way'!V431/(2*'OddsRatio_working_3-way'!X431)))</f>
        <v>0.53387341454009385</v>
      </c>
      <c r="Z431" s="11">
        <f>'OddsRatio_working_3-way'!X431^(1/3)*COS('OddsRatio_working_3-way'!Y431/3)</f>
        <v>0.53760519466410894</v>
      </c>
      <c r="AA431" s="11">
        <f>'OddsRatio_working_3-way'!X431^(1/3)*COS(('OddsRatio_working_3-way'!Y431+2*PI())/3)</f>
        <v>-0.3525420011268835</v>
      </c>
      <c r="AB431" s="11">
        <f>'OddsRatio_working_3-way'!X431^(1/3)*COS(('OddsRatio_working_3-way'!Y431+4*PI())/3)</f>
        <v>-0.18506319353722522</v>
      </c>
      <c r="AC431" s="11">
        <f>'OddsRatio_working_3-way'!X431^(1/3)*SIN('OddsRatio_working_3-way'!Y431/3)</f>
        <v>9.6693934645446705E-2</v>
      </c>
      <c r="AD431" s="11">
        <f>'OddsRatio_working_3-way'!X431^(1/3)*SIN(('OddsRatio_working_3-way'!Y431+2*PI())/3)</f>
        <v>0.41723278846287348</v>
      </c>
      <c r="AE431" s="11">
        <f>'OddsRatio_working_3-way'!X431^(1/3)*SIN(('OddsRatio_working_3-way'!Y431+4*PI())/3)</f>
        <v>-0.51392672310832022</v>
      </c>
      <c r="AF431" s="11">
        <f>-'OddsRatio_working_3-way'!U431/(3*'OddsRatio_working_3-way'!X431^(1/3))*COS(('OddsRatio_working_3-way'!Y431)/3)</f>
        <v>0.53760519466410894</v>
      </c>
      <c r="AG431" s="11">
        <f>-'OddsRatio_working_3-way'!U431/(3*'OddsRatio_working_3-way'!X431^(1/3))*COS(('OddsRatio_working_3-way'!Y431+2*PI())/3)</f>
        <v>-0.3525420011268835</v>
      </c>
      <c r="AH431" s="11">
        <f>-'OddsRatio_working_3-way'!U431/(3*'OddsRatio_working_3-way'!X431^(1/3))*COS(('OddsRatio_working_3-way'!Y431+4*PI())/3)</f>
        <v>-0.18506319353722522</v>
      </c>
      <c r="AI431" s="11">
        <f>'OddsRatio_working_3-way'!U431/(3*'OddsRatio_working_3-way'!X431^(1/3))*SIN(('OddsRatio_working_3-way'!Y431)/3)</f>
        <v>-9.6693934645446705E-2</v>
      </c>
      <c r="AJ431" s="11">
        <f>'OddsRatio_working_3-way'!U431/(3*'OddsRatio_working_3-way'!X431^(1/3))*SIN(('OddsRatio_working_3-way'!Y431+2*PI())/3)</f>
        <v>-0.41723278846287348</v>
      </c>
      <c r="AK431" s="11">
        <f>'OddsRatio_working_3-way'!U431/(3*'OddsRatio_working_3-way'!X431^(1/3))*SIN(('OddsRatio_working_3-way'!Y431+4*PI())/3)</f>
        <v>0.51392672310832022</v>
      </c>
      <c r="AL431" s="11">
        <f>'OddsRatio_working_3-way'!Z431+'OddsRatio_working_3-way'!AF431</f>
        <v>1.0752103893282179</v>
      </c>
      <c r="AM431" s="11">
        <f>'OddsRatio_working_3-way'!AA431+'OddsRatio_working_3-way'!AG431</f>
        <v>-0.70508400225376699</v>
      </c>
      <c r="AN431" s="11">
        <f>'OddsRatio_working_3-way'!AB431+'OddsRatio_working_3-way'!AH431</f>
        <v>-0.37012638707445045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1.0752103893282179</v>
      </c>
      <c r="AS431" s="11">
        <f>IF(('OddsRatio_working_3-way'!X431=0),IF(Q431&gt;0,-Q431^(1/3),(-Q431)^(1/3)),'OddsRatio_working_3-way'!AM431-'OddsRatio_working_3-way'!R431/3)</f>
        <v>-0.70508400225376699</v>
      </c>
      <c r="AT431" s="11">
        <f>IF(('OddsRatio_working_3-way'!X431=0),IF(Q431&gt;0,-Q431^(1/3),(-Q431)^(1/3)),'OddsRatio_working_3-way'!AN431-'OddsRatio_working_3-way'!R431/3)</f>
        <v>-0.37012638707445045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IF('True_Odds_Calculator_3-way'!A429="","",'True_Odds_Calculator_3-way'!A429)</f>
        <v>5.73</v>
      </c>
      <c r="B432" s="4">
        <f>IF('True_Odds_Calculator_3-way'!B429="","",'True_Odds_Calculator_3-way'!B429)</f>
        <v>3.92</v>
      </c>
      <c r="C432" s="4">
        <f>IF('True_Odds_Calculator_3-way'!C429="","",'True_Odds_Calculator_3-way'!C429)</f>
        <v>1.6</v>
      </c>
      <c r="D432" s="9">
        <f t="shared" si="91"/>
        <v>0.16095966306732323</v>
      </c>
      <c r="E432" s="9">
        <f t="shared" si="92"/>
        <v>0.23707857775226432</v>
      </c>
      <c r="F432" s="9">
        <f t="shared" si="93"/>
        <v>0.6019617591804125</v>
      </c>
      <c r="G432" s="9">
        <f t="shared" si="94"/>
        <v>1.102058491117242</v>
      </c>
      <c r="H432" s="9">
        <f t="shared" si="95"/>
        <v>6.2127366629845548</v>
      </c>
      <c r="I432" s="9">
        <f t="shared" si="96"/>
        <v>4.2180107940623461</v>
      </c>
      <c r="J432" s="9">
        <f t="shared" si="97"/>
        <v>1.6612350946703451</v>
      </c>
      <c r="K432" s="11">
        <f t="shared" si="98"/>
        <v>0.17452006980802792</v>
      </c>
      <c r="L432" s="11">
        <f t="shared" si="99"/>
        <v>0.25510204081632654</v>
      </c>
      <c r="M432" s="11">
        <f t="shared" si="100"/>
        <v>0.625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-0.2305868682551554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0.22955844641521531</v>
      </c>
      <c r="Q432" s="11">
        <f>2*'OddsRatio_working_3-way'!K432*'OddsRatio_working_3-way'!L432*'OddsRatio_working_3-way'!M432</f>
        <v>5.5650532464294619E-2</v>
      </c>
      <c r="R432" s="11">
        <f t="shared" si="101"/>
        <v>0</v>
      </c>
      <c r="S432" s="11">
        <f t="shared" si="102"/>
        <v>-0.99553998088563267</v>
      </c>
      <c r="T432" s="11">
        <f t="shared" si="103"/>
        <v>-0.24134302566924429</v>
      </c>
      <c r="U432" s="11">
        <f>'OddsRatio_working_3-way'!S432-'OddsRatio_working_3-way'!R432^2/3</f>
        <v>-0.99553998088563267</v>
      </c>
      <c r="V432" s="11">
        <f>'OddsRatio_working_3-way'!S432*'OddsRatio_working_3-way'!R432/3-2*'OddsRatio_working_3-way'!R432^3/27-'OddsRatio_working_3-way'!T432</f>
        <v>0.24134302566924429</v>
      </c>
      <c r="W432" s="11">
        <f>'OddsRatio_working_3-way'!V432^2+4*'OddsRatio_working_3-way'!U432^3/27</f>
        <v>-8.792828903499568E-2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0.19116402974551802</v>
      </c>
      <c r="Y432" s="11">
        <f>IF('OddsRatio_working_3-way'!W432&gt;=0,IF('OddsRatio_working_3-way'!V432+SQRT('OddsRatio_working_3-way'!W432)&gt;0,0,PI()),ACOS('OddsRatio_working_3-way'!V432/(2*'OddsRatio_working_3-way'!X432)))</f>
        <v>0.8876377392557937</v>
      </c>
      <c r="Z432" s="11">
        <f>'OddsRatio_working_3-way'!X432^(1/3)*COS('OddsRatio_working_3-way'!Y432/3)</f>
        <v>0.55102924555862109</v>
      </c>
      <c r="AA432" s="11">
        <f>'OddsRatio_working_3-way'!X432^(1/3)*COS(('OddsRatio_working_3-way'!Y432+2*PI())/3)</f>
        <v>-0.42097964649886616</v>
      </c>
      <c r="AB432" s="11">
        <f>'OddsRatio_working_3-way'!X432^(1/3)*COS(('OddsRatio_working_3-way'!Y432+4*PI())/3)</f>
        <v>-0.1300495990597548</v>
      </c>
      <c r="AC432" s="11">
        <f>'OddsRatio_working_3-way'!X432^(1/3)*SIN('OddsRatio_working_3-way'!Y432/3)</f>
        <v>0.16796854120432148</v>
      </c>
      <c r="AD432" s="11">
        <f>'OddsRatio_working_3-way'!X432^(1/3)*SIN(('OddsRatio_working_3-way'!Y432+2*PI())/3)</f>
        <v>0.39322105427977871</v>
      </c>
      <c r="AE432" s="11">
        <f>'OddsRatio_working_3-way'!X432^(1/3)*SIN(('OddsRatio_working_3-way'!Y432+4*PI())/3)</f>
        <v>-0.5611895954841003</v>
      </c>
      <c r="AF432" s="11">
        <f>-'OddsRatio_working_3-way'!U432/(3*'OddsRatio_working_3-way'!X432^(1/3))*COS(('OddsRatio_working_3-way'!Y432)/3)</f>
        <v>0.55102924555862087</v>
      </c>
      <c r="AG432" s="11">
        <f>-'OddsRatio_working_3-way'!U432/(3*'OddsRatio_working_3-way'!X432^(1/3))*COS(('OddsRatio_working_3-way'!Y432+2*PI())/3)</f>
        <v>-0.42097964649886604</v>
      </c>
      <c r="AH432" s="11">
        <f>-'OddsRatio_working_3-way'!U432/(3*'OddsRatio_working_3-way'!X432^(1/3))*COS(('OddsRatio_working_3-way'!Y432+4*PI())/3)</f>
        <v>-0.13004959905975474</v>
      </c>
      <c r="AI432" s="11">
        <f>'OddsRatio_working_3-way'!U432/(3*'OddsRatio_working_3-way'!X432^(1/3))*SIN(('OddsRatio_working_3-way'!Y432)/3)</f>
        <v>-0.16796854120432139</v>
      </c>
      <c r="AJ432" s="11">
        <f>'OddsRatio_working_3-way'!U432/(3*'OddsRatio_working_3-way'!X432^(1/3))*SIN(('OddsRatio_working_3-way'!Y432+2*PI())/3)</f>
        <v>-0.39322105427977855</v>
      </c>
      <c r="AK432" s="11">
        <f>'OddsRatio_working_3-way'!U432/(3*'OddsRatio_working_3-way'!X432^(1/3))*SIN(('OddsRatio_working_3-way'!Y432+4*PI())/3)</f>
        <v>0.56118959548410008</v>
      </c>
      <c r="AL432" s="11">
        <f>'OddsRatio_working_3-way'!Z432+'OddsRatio_working_3-way'!AF432</f>
        <v>1.102058491117242</v>
      </c>
      <c r="AM432" s="11">
        <f>'OddsRatio_working_3-way'!AA432+'OddsRatio_working_3-way'!AG432</f>
        <v>-0.8419592929977322</v>
      </c>
      <c r="AN432" s="11">
        <f>'OddsRatio_working_3-way'!AB432+'OddsRatio_working_3-way'!AH432</f>
        <v>-0.26009919811950954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1.102058491117242</v>
      </c>
      <c r="AS432" s="11">
        <f>IF(('OddsRatio_working_3-way'!X432=0),IF(Q432&gt;0,-Q432^(1/3),(-Q432)^(1/3)),'OddsRatio_working_3-way'!AM432-'OddsRatio_working_3-way'!R432/3)</f>
        <v>-0.8419592929977322</v>
      </c>
      <c r="AT432" s="11">
        <f>IF(('OddsRatio_working_3-way'!X432=0),IF(Q432&gt;0,-Q432^(1/3),(-Q432)^(1/3)),'OddsRatio_working_3-way'!AN432-'OddsRatio_working_3-way'!R432/3)</f>
        <v>-0.26009919811950954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IF('True_Odds_Calculator_3-way'!A430="","",'True_Odds_Calculator_3-way'!A430)</f>
        <v>1.42</v>
      </c>
      <c r="B433" s="4">
        <f>IF('True_Odds_Calculator_3-way'!B430="","",'True_Odds_Calculator_3-way'!B430)</f>
        <v>4.78</v>
      </c>
      <c r="C433" s="4">
        <f>IF('True_Odds_Calculator_3-way'!C430="","",'True_Odds_Calculator_3-way'!C430)</f>
        <v>7.16</v>
      </c>
      <c r="D433" s="9">
        <f t="shared" si="91"/>
        <v>0.68109751237253746</v>
      </c>
      <c r="E433" s="9">
        <f t="shared" si="92"/>
        <v>0.19179254773182758</v>
      </c>
      <c r="F433" s="9">
        <f t="shared" si="93"/>
        <v>0.12710993989563504</v>
      </c>
      <c r="G433" s="9">
        <f t="shared" si="94"/>
        <v>1.1148060643524094</v>
      </c>
      <c r="H433" s="9">
        <f t="shared" si="95"/>
        <v>1.4682185470280114</v>
      </c>
      <c r="I433" s="9">
        <f t="shared" si="96"/>
        <v>5.2139669232521078</v>
      </c>
      <c r="J433" s="9">
        <f t="shared" si="97"/>
        <v>7.8672053564108406</v>
      </c>
      <c r="K433" s="11">
        <f t="shared" si="98"/>
        <v>0.70422535211267612</v>
      </c>
      <c r="L433" s="11">
        <f t="shared" si="99"/>
        <v>0.20920502092050208</v>
      </c>
      <c r="M433" s="11">
        <f t="shared" si="100"/>
        <v>0.13966480446927373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-0.2012299128446845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0.21317216310649945</v>
      </c>
      <c r="Q433" s="11">
        <f>2*'OddsRatio_working_3-way'!K433*'OddsRatio_working_3-way'!L433*'OddsRatio_working_3-way'!M433</f>
        <v>4.1152927240636968E-2</v>
      </c>
      <c r="R433" s="11">
        <f t="shared" si="101"/>
        <v>0</v>
      </c>
      <c r="S433" s="11">
        <f t="shared" si="102"/>
        <v>-1.0593462974415357</v>
      </c>
      <c r="T433" s="11">
        <f t="shared" si="103"/>
        <v>-0.20450700722809573</v>
      </c>
      <c r="U433" s="11">
        <f>'OddsRatio_working_3-way'!S433-'OddsRatio_working_3-way'!R433^2/3</f>
        <v>-1.0593462974415357</v>
      </c>
      <c r="V433" s="11">
        <f>'OddsRatio_working_3-way'!S433*'OddsRatio_working_3-way'!R433/3-2*'OddsRatio_working_3-way'!R433^3/27-'OddsRatio_working_3-way'!T433</f>
        <v>0.20450700722809573</v>
      </c>
      <c r="W433" s="11">
        <f>'OddsRatio_working_3-way'!V433^2+4*'OddsRatio_working_3-way'!U433^3/27</f>
        <v>-0.1342974555555787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0.2098336076281461</v>
      </c>
      <c r="Y433" s="11">
        <f>IF('OddsRatio_working_3-way'!W433&gt;=0,IF('OddsRatio_working_3-way'!V433+SQRT('OddsRatio_working_3-way'!W433)&gt;0,0,PI()),ACOS('OddsRatio_working_3-way'!V433/(2*'OddsRatio_working_3-way'!X433)))</f>
        <v>1.0617925444324348</v>
      </c>
      <c r="Z433" s="11">
        <f>'OddsRatio_working_3-way'!X433^(1/3)*COS('OddsRatio_working_3-way'!Y433/3)</f>
        <v>0.55740303217620468</v>
      </c>
      <c r="AA433" s="11">
        <f>'OddsRatio_working_3-way'!X433^(1/3)*COS(('OddsRatio_working_3-way'!Y433+2*PI())/3)</f>
        <v>-0.4570634210761455</v>
      </c>
      <c r="AB433" s="11">
        <f>'OddsRatio_working_3-way'!X433^(1/3)*COS(('OddsRatio_working_3-way'!Y433+4*PI())/3)</f>
        <v>-0.10033961110005925</v>
      </c>
      <c r="AC433" s="11">
        <f>'OddsRatio_working_3-way'!X433^(1/3)*SIN('OddsRatio_working_3-way'!Y433/3)</f>
        <v>0.20595458771604233</v>
      </c>
      <c r="AD433" s="11">
        <f>'OddsRatio_working_3-way'!X433^(1/3)*SIN(('OddsRatio_working_3-way'!Y433+2*PI())/3)</f>
        <v>0.37974789215304683</v>
      </c>
      <c r="AE433" s="11">
        <f>'OddsRatio_working_3-way'!X433^(1/3)*SIN(('OddsRatio_working_3-way'!Y433+4*PI())/3)</f>
        <v>-0.58570247986908919</v>
      </c>
      <c r="AF433" s="11">
        <f>-'OddsRatio_working_3-way'!U433/(3*'OddsRatio_working_3-way'!X433^(1/3))*COS(('OddsRatio_working_3-way'!Y433)/3)</f>
        <v>0.55740303217620457</v>
      </c>
      <c r="AG433" s="11">
        <f>-'OddsRatio_working_3-way'!U433/(3*'OddsRatio_working_3-way'!X433^(1/3))*COS(('OddsRatio_working_3-way'!Y433+2*PI())/3)</f>
        <v>-0.45706342107614539</v>
      </c>
      <c r="AH433" s="11">
        <f>-'OddsRatio_working_3-way'!U433/(3*'OddsRatio_working_3-way'!X433^(1/3))*COS(('OddsRatio_working_3-way'!Y433+4*PI())/3)</f>
        <v>-0.10033961110005922</v>
      </c>
      <c r="AI433" s="11">
        <f>'OddsRatio_working_3-way'!U433/(3*'OddsRatio_working_3-way'!X433^(1/3))*SIN(('OddsRatio_working_3-way'!Y433)/3)</f>
        <v>-0.2059545877160423</v>
      </c>
      <c r="AJ433" s="11">
        <f>'OddsRatio_working_3-way'!U433/(3*'OddsRatio_working_3-way'!X433^(1/3))*SIN(('OddsRatio_working_3-way'!Y433+2*PI())/3)</f>
        <v>-0.37974789215304677</v>
      </c>
      <c r="AK433" s="11">
        <f>'OddsRatio_working_3-way'!U433/(3*'OddsRatio_working_3-way'!X433^(1/3))*SIN(('OddsRatio_working_3-way'!Y433+4*PI())/3)</f>
        <v>0.58570247986908908</v>
      </c>
      <c r="AL433" s="11">
        <f>'OddsRatio_working_3-way'!Z433+'OddsRatio_working_3-way'!AF433</f>
        <v>1.1148060643524094</v>
      </c>
      <c r="AM433" s="11">
        <f>'OddsRatio_working_3-way'!AA433+'OddsRatio_working_3-way'!AG433</f>
        <v>-0.9141268421522909</v>
      </c>
      <c r="AN433" s="11">
        <f>'OddsRatio_working_3-way'!AB433+'OddsRatio_working_3-way'!AH433</f>
        <v>-0.20067922220011847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1.1148060643524094</v>
      </c>
      <c r="AS433" s="11">
        <f>IF(('OddsRatio_working_3-way'!X433=0),IF(Q433&gt;0,-Q433^(1/3),(-Q433)^(1/3)),'OddsRatio_working_3-way'!AM433-'OddsRatio_working_3-way'!R433/3)</f>
        <v>-0.9141268421522909</v>
      </c>
      <c r="AT433" s="11">
        <f>IF(('OddsRatio_working_3-way'!X433=0),IF(Q433&gt;0,-Q433^(1/3),(-Q433)^(1/3)),'OddsRatio_working_3-way'!AN433-'OddsRatio_working_3-way'!R433/3)</f>
        <v>-0.20067922220011847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IF('True_Odds_Calculator_3-way'!A431="","",'True_Odds_Calculator_3-way'!A431)</f>
        <v>2.2799999999999998</v>
      </c>
      <c r="B434" s="4">
        <f>IF('True_Odds_Calculator_3-way'!B431="","",'True_Odds_Calculator_3-way'!B431)</f>
        <v>3.96</v>
      </c>
      <c r="C434" s="4">
        <f>IF('True_Odds_Calculator_3-way'!C431="","",'True_Odds_Calculator_3-way'!C431)</f>
        <v>2.82</v>
      </c>
      <c r="D434" s="9">
        <f t="shared" si="91"/>
        <v>0.421538279301855</v>
      </c>
      <c r="E434" s="9">
        <f t="shared" si="92"/>
        <v>0.23961508027381218</v>
      </c>
      <c r="F434" s="9">
        <f t="shared" si="93"/>
        <v>0.33884664042433282</v>
      </c>
      <c r="G434" s="9">
        <f t="shared" si="94"/>
        <v>1.0720810931901461</v>
      </c>
      <c r="H434" s="9">
        <f t="shared" si="95"/>
        <v>2.3722637992833868</v>
      </c>
      <c r="I434" s="9">
        <f t="shared" si="96"/>
        <v>4.1733600358428324</v>
      </c>
      <c r="J434" s="9">
        <f t="shared" si="97"/>
        <v>2.9511875896060658</v>
      </c>
      <c r="K434" s="11">
        <f t="shared" si="98"/>
        <v>0.43859649122807021</v>
      </c>
      <c r="L434" s="11">
        <f t="shared" si="99"/>
        <v>0.25252525252525254</v>
      </c>
      <c r="M434" s="11">
        <f t="shared" si="100"/>
        <v>0.3546099290780142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-0.27082822752848879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0.23800905659808236</v>
      </c>
      <c r="Q434" s="11">
        <f>2*'OddsRatio_working_3-way'!K434*'OddsRatio_working_3-way'!L434*'OddsRatio_working_3-way'!M434</f>
        <v>7.8550843761743358E-2</v>
      </c>
      <c r="R434" s="11">
        <f t="shared" si="101"/>
        <v>0</v>
      </c>
      <c r="S434" s="11">
        <f t="shared" si="102"/>
        <v>-0.87881923819423835</v>
      </c>
      <c r="T434" s="11">
        <f t="shared" si="103"/>
        <v>-0.29003935253935259</v>
      </c>
      <c r="U434" s="11">
        <f>'OddsRatio_working_3-way'!S434-'OddsRatio_working_3-way'!R434^2/3</f>
        <v>-0.87881923819423835</v>
      </c>
      <c r="V434" s="11">
        <f>'OddsRatio_working_3-way'!S434*'OddsRatio_working_3-way'!R434/3-2*'OddsRatio_working_3-way'!R434^3/27-'OddsRatio_working_3-way'!T434</f>
        <v>0.29003935253935259</v>
      </c>
      <c r="W434" s="11">
        <f>'OddsRatio_working_3-way'!V434^2+4*'OddsRatio_working_3-way'!U434^3/27</f>
        <v>-1.6430141861593875E-2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0.15855043983149394</v>
      </c>
      <c r="Y434" s="11">
        <f>IF('OddsRatio_working_3-way'!W434&gt;=0,IF('OddsRatio_working_3-way'!V434+SQRT('OddsRatio_working_3-way'!W434)&gt;0,0,PI()),ACOS('OddsRatio_working_3-way'!V434/(2*'OddsRatio_working_3-way'!X434)))</f>
        <v>0.41613140287128747</v>
      </c>
      <c r="Z434" s="11">
        <f>'OddsRatio_working_3-way'!X434^(1/3)*COS('OddsRatio_working_3-way'!Y434/3)</f>
        <v>0.53604054659507305</v>
      </c>
      <c r="AA434" s="11">
        <f>'OddsRatio_working_3-way'!X434^(1/3)*COS(('OddsRatio_working_3-way'!Y434+2*PI())/3)</f>
        <v>-0.33282929159824121</v>
      </c>
      <c r="AB434" s="11">
        <f>'OddsRatio_working_3-way'!X434^(1/3)*COS(('OddsRatio_working_3-way'!Y434+4*PI())/3)</f>
        <v>-0.20321125499683204</v>
      </c>
      <c r="AC434" s="11">
        <f>'OddsRatio_working_3-way'!X434^(1/3)*SIN('OddsRatio_working_3-way'!Y434/3)</f>
        <v>7.4835008323654542E-2</v>
      </c>
      <c r="AD434" s="11">
        <f>'OddsRatio_working_3-way'!X434^(1/3)*SIN(('OddsRatio_working_3-way'!Y434+2*PI())/3)</f>
        <v>0.42680722664800214</v>
      </c>
      <c r="AE434" s="11">
        <f>'OddsRatio_working_3-way'!X434^(1/3)*SIN(('OddsRatio_working_3-way'!Y434+4*PI())/3)</f>
        <v>-0.5016422349716565</v>
      </c>
      <c r="AF434" s="11">
        <f>-'OddsRatio_working_3-way'!U434/(3*'OddsRatio_working_3-way'!X434^(1/3))*COS(('OddsRatio_working_3-way'!Y434)/3)</f>
        <v>0.53604054659507294</v>
      </c>
      <c r="AG434" s="11">
        <f>-'OddsRatio_working_3-way'!U434/(3*'OddsRatio_working_3-way'!X434^(1/3))*COS(('OddsRatio_working_3-way'!Y434+2*PI())/3)</f>
        <v>-0.33282929159824109</v>
      </c>
      <c r="AH434" s="11">
        <f>-'OddsRatio_working_3-way'!U434/(3*'OddsRatio_working_3-way'!X434^(1/3))*COS(('OddsRatio_working_3-way'!Y434+4*PI())/3)</f>
        <v>-0.20321125499683199</v>
      </c>
      <c r="AI434" s="11">
        <f>'OddsRatio_working_3-way'!U434/(3*'OddsRatio_working_3-way'!X434^(1/3))*SIN(('OddsRatio_working_3-way'!Y434)/3)</f>
        <v>-7.4835008323654528E-2</v>
      </c>
      <c r="AJ434" s="11">
        <f>'OddsRatio_working_3-way'!U434/(3*'OddsRatio_working_3-way'!X434^(1/3))*SIN(('OddsRatio_working_3-way'!Y434+2*PI())/3)</f>
        <v>-0.42680722664800208</v>
      </c>
      <c r="AK434" s="11">
        <f>'OddsRatio_working_3-way'!U434/(3*'OddsRatio_working_3-way'!X434^(1/3))*SIN(('OddsRatio_working_3-way'!Y434+4*PI())/3)</f>
        <v>0.50164223497165639</v>
      </c>
      <c r="AL434" s="11">
        <f>'OddsRatio_working_3-way'!Z434+'OddsRatio_working_3-way'!AF434</f>
        <v>1.0720810931901461</v>
      </c>
      <c r="AM434" s="11">
        <f>'OddsRatio_working_3-way'!AA434+'OddsRatio_working_3-way'!AG434</f>
        <v>-0.6656585831964823</v>
      </c>
      <c r="AN434" s="11">
        <f>'OddsRatio_working_3-way'!AB434+'OddsRatio_working_3-way'!AH434</f>
        <v>-0.40642250999366403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1.0720810931901461</v>
      </c>
      <c r="AS434" s="11">
        <f>IF(('OddsRatio_working_3-way'!X434=0),IF(Q434&gt;0,-Q434^(1/3),(-Q434)^(1/3)),'OddsRatio_working_3-way'!AM434-'OddsRatio_working_3-way'!R434/3)</f>
        <v>-0.6656585831964823</v>
      </c>
      <c r="AT434" s="11">
        <f>IF(('OddsRatio_working_3-way'!X434=0),IF(Q434&gt;0,-Q434^(1/3),(-Q434)^(1/3)),'OddsRatio_working_3-way'!AN434-'OddsRatio_working_3-way'!R434/3)</f>
        <v>-0.40642250999366403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IF('True_Odds_Calculator_3-way'!A432="","",'True_Odds_Calculator_3-way'!A432)</f>
        <v>1.1599999999999999</v>
      </c>
      <c r="B435" s="4">
        <f>IF('True_Odds_Calculator_3-way'!B432="","",'True_Odds_Calculator_3-way'!B432)</f>
        <v>7.07</v>
      </c>
      <c r="C435" s="4">
        <f>IF('True_Odds_Calculator_3-way'!C432="","",'True_Odds_Calculator_3-way'!C432)</f>
        <v>18.809999999999999</v>
      </c>
      <c r="D435" s="9">
        <f t="shared" si="91"/>
        <v>0.8368489486428965</v>
      </c>
      <c r="E435" s="9">
        <f t="shared" si="92"/>
        <v>0.11910080642613173</v>
      </c>
      <c r="F435" s="9">
        <f t="shared" si="93"/>
        <v>4.4050244930971684E-2</v>
      </c>
      <c r="G435" s="9">
        <f t="shared" si="94"/>
        <v>1.2184923846000131</v>
      </c>
      <c r="H435" s="9">
        <f t="shared" si="95"/>
        <v>1.1949587815360021</v>
      </c>
      <c r="I435" s="9">
        <f t="shared" si="96"/>
        <v>8.3962487745220802</v>
      </c>
      <c r="J435" s="9">
        <f t="shared" si="97"/>
        <v>22.701349369726227</v>
      </c>
      <c r="K435" s="11">
        <f t="shared" si="98"/>
        <v>0.86206896551724144</v>
      </c>
      <c r="L435" s="11">
        <f t="shared" si="99"/>
        <v>0.14144271570014144</v>
      </c>
      <c r="M435" s="11">
        <f t="shared" si="100"/>
        <v>5.3163211057947905E-2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-0.11212601685369461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0.15583616956458415</v>
      </c>
      <c r="Q435" s="11">
        <f>2*'OddsRatio_working_3-way'!K435*'OddsRatio_working_3-way'!L435*'OddsRatio_working_3-way'!M435</f>
        <v>1.296473956444128E-2</v>
      </c>
      <c r="R435" s="11">
        <f t="shared" si="101"/>
        <v>0</v>
      </c>
      <c r="S435" s="11">
        <f t="shared" si="102"/>
        <v>-1.3898306025435994</v>
      </c>
      <c r="T435" s="11">
        <f t="shared" si="103"/>
        <v>-0.11562650603524123</v>
      </c>
      <c r="U435" s="11">
        <f>'OddsRatio_working_3-way'!S435-'OddsRatio_working_3-way'!R435^2/3</f>
        <v>-1.3898306025435994</v>
      </c>
      <c r="V435" s="11">
        <f>'OddsRatio_working_3-way'!S435*'OddsRatio_working_3-way'!R435/3-2*'OddsRatio_working_3-way'!R435^3/27-'OddsRatio_working_3-way'!T435</f>
        <v>0.11562650603524123</v>
      </c>
      <c r="W435" s="11">
        <f>'OddsRatio_working_3-way'!V435^2+4*'OddsRatio_working_3-way'!U435^3/27</f>
        <v>-0.3843545468322796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0.31532682875478468</v>
      </c>
      <c r="Y435" s="11">
        <f>IF('OddsRatio_working_3-way'!W435&gt;=0,IF('OddsRatio_working_3-way'!V435+SQRT('OddsRatio_working_3-way'!W435)&gt;0,0,PI()),ACOS('OddsRatio_working_3-way'!V435/(2*'OddsRatio_working_3-way'!X435)))</f>
        <v>1.3864093789641341</v>
      </c>
      <c r="Z435" s="11">
        <f>'OddsRatio_working_3-way'!X435^(1/3)*COS('OddsRatio_working_3-way'!Y435/3)</f>
        <v>0.60924619230000654</v>
      </c>
      <c r="AA435" s="11">
        <f>'OddsRatio_working_3-way'!X435^(1/3)*COS(('OddsRatio_working_3-way'!Y435+2*PI())/3)</f>
        <v>-0.56743854187543508</v>
      </c>
      <c r="AB435" s="11">
        <f>'OddsRatio_working_3-way'!X435^(1/3)*COS(('OddsRatio_working_3-way'!Y435+4*PI())/3)</f>
        <v>-4.1807650424571643E-2</v>
      </c>
      <c r="AC435" s="11">
        <f>'OddsRatio_working_3-way'!X435^(1/3)*SIN('OddsRatio_working_3-way'!Y435/3)</f>
        <v>0.30347313667353892</v>
      </c>
      <c r="AD435" s="11">
        <f>'OddsRatio_working_3-way'!X435^(1/3)*SIN(('OddsRatio_working_3-way'!Y435+2*PI())/3)</f>
        <v>0.37588611135397543</v>
      </c>
      <c r="AE435" s="11">
        <f>'OddsRatio_working_3-way'!X435^(1/3)*SIN(('OddsRatio_working_3-way'!Y435+4*PI())/3)</f>
        <v>-0.67935924802751446</v>
      </c>
      <c r="AF435" s="11">
        <f>-'OddsRatio_working_3-way'!U435/(3*'OddsRatio_working_3-way'!X435^(1/3))*COS(('OddsRatio_working_3-way'!Y435)/3)</f>
        <v>0.60924619230000665</v>
      </c>
      <c r="AG435" s="11">
        <f>-'OddsRatio_working_3-way'!U435/(3*'OddsRatio_working_3-way'!X435^(1/3))*COS(('OddsRatio_working_3-way'!Y435+2*PI())/3)</f>
        <v>-0.56743854187543519</v>
      </c>
      <c r="AH435" s="11">
        <f>-'OddsRatio_working_3-way'!U435/(3*'OddsRatio_working_3-way'!X435^(1/3))*COS(('OddsRatio_working_3-way'!Y435+4*PI())/3)</f>
        <v>-4.1807650424571643E-2</v>
      </c>
      <c r="AI435" s="11">
        <f>'OddsRatio_working_3-way'!U435/(3*'OddsRatio_working_3-way'!X435^(1/3))*SIN(('OddsRatio_working_3-way'!Y435)/3)</f>
        <v>-0.30347313667353898</v>
      </c>
      <c r="AJ435" s="11">
        <f>'OddsRatio_working_3-way'!U435/(3*'OddsRatio_working_3-way'!X435^(1/3))*SIN(('OddsRatio_working_3-way'!Y435+2*PI())/3)</f>
        <v>-0.37588611135397548</v>
      </c>
      <c r="AK435" s="11">
        <f>'OddsRatio_working_3-way'!U435/(3*'OddsRatio_working_3-way'!X435^(1/3))*SIN(('OddsRatio_working_3-way'!Y435+4*PI())/3)</f>
        <v>0.67935924802751457</v>
      </c>
      <c r="AL435" s="11">
        <f>'OddsRatio_working_3-way'!Z435+'OddsRatio_working_3-way'!AF435</f>
        <v>1.2184923846000131</v>
      </c>
      <c r="AM435" s="11">
        <f>'OddsRatio_working_3-way'!AA435+'OddsRatio_working_3-way'!AG435</f>
        <v>-1.1348770837508702</v>
      </c>
      <c r="AN435" s="11">
        <f>'OddsRatio_working_3-way'!AB435+'OddsRatio_working_3-way'!AH435</f>
        <v>-8.3615300849143287E-2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1.2184923846000131</v>
      </c>
      <c r="AS435" s="11">
        <f>IF(('OddsRatio_working_3-way'!X435=0),IF(Q435&gt;0,-Q435^(1/3),(-Q435)^(1/3)),'OddsRatio_working_3-way'!AM435-'OddsRatio_working_3-way'!R435/3)</f>
        <v>-1.1348770837508702</v>
      </c>
      <c r="AT435" s="11">
        <f>IF(('OddsRatio_working_3-way'!X435=0),IF(Q435&gt;0,-Q435^(1/3),(-Q435)^(1/3)),'OddsRatio_working_3-way'!AN435-'OddsRatio_working_3-way'!R435/3)</f>
        <v>-8.3615300849143287E-2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IF('True_Odds_Calculator_3-way'!A433="","",'True_Odds_Calculator_3-way'!A433)</f>
        <v>1.43</v>
      </c>
      <c r="B436" s="4">
        <f>IF('True_Odds_Calculator_3-way'!B433="","",'True_Odds_Calculator_3-way'!B433)</f>
        <v>4.6900000000000004</v>
      </c>
      <c r="C436" s="4">
        <f>IF('True_Odds_Calculator_3-way'!C433="","",'True_Odds_Calculator_3-way'!C433)</f>
        <v>7.16</v>
      </c>
      <c r="D436" s="9">
        <f t="shared" si="91"/>
        <v>0.67658003769229325</v>
      </c>
      <c r="E436" s="9">
        <f t="shared" si="92"/>
        <v>0.19599797695266385</v>
      </c>
      <c r="F436" s="9">
        <f t="shared" si="93"/>
        <v>0.12742198535504287</v>
      </c>
      <c r="G436" s="9">
        <f t="shared" si="94"/>
        <v>1.1116784494450256</v>
      </c>
      <c r="H436" s="9">
        <f t="shared" si="95"/>
        <v>1.4780217332613608</v>
      </c>
      <c r="I436" s="9">
        <f t="shared" si="96"/>
        <v>5.1020934784521446</v>
      </c>
      <c r="J436" s="9">
        <f t="shared" si="97"/>
        <v>7.8479392485813584</v>
      </c>
      <c r="K436" s="11">
        <f t="shared" si="98"/>
        <v>0.69930069930069938</v>
      </c>
      <c r="L436" s="11">
        <f t="shared" si="99"/>
        <v>0.21321961620469082</v>
      </c>
      <c r="M436" s="11">
        <f t="shared" si="100"/>
        <v>0.13966480446927373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-0.20354180964536994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0.21407759254836717</v>
      </c>
      <c r="Q436" s="11">
        <f>2*'OddsRatio_working_3-way'!K436*'OddsRatio_working_3-way'!L436*'OddsRatio_working_3-way'!M436</f>
        <v>4.1649337071666764E-2</v>
      </c>
      <c r="R436" s="11">
        <f t="shared" si="101"/>
        <v>0</v>
      </c>
      <c r="S436" s="11">
        <f t="shared" si="102"/>
        <v>-1.0517622542580007</v>
      </c>
      <c r="T436" s="11">
        <f t="shared" si="103"/>
        <v>-0.20462300666498068</v>
      </c>
      <c r="U436" s="11">
        <f>'OddsRatio_working_3-way'!S436-'OddsRatio_working_3-way'!R436^2/3</f>
        <v>-1.0517622542580007</v>
      </c>
      <c r="V436" s="11">
        <f>'OddsRatio_working_3-way'!S436*'OddsRatio_working_3-way'!R436/3-2*'OddsRatio_working_3-way'!R436^3/27-'OddsRatio_working_3-way'!T436</f>
        <v>0.20462300666498068</v>
      </c>
      <c r="W436" s="11">
        <f>'OddsRatio_working_3-way'!V436^2+4*'OddsRatio_working_3-way'!U436^3/27</f>
        <v>-0.13049437979261419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0.20758429290846581</v>
      </c>
      <c r="Y436" s="11">
        <f>IF('OddsRatio_working_3-way'!W436&gt;=0,IF('OddsRatio_working_3-way'!V436+SQRT('OddsRatio_working_3-way'!W436)&gt;0,0,PI()),ACOS('OddsRatio_working_3-way'!V436/(2*'OddsRatio_working_3-way'!X436)))</f>
        <v>1.0554143232067923</v>
      </c>
      <c r="Z436" s="11">
        <f>'OddsRatio_working_3-way'!X436^(1/3)*COS('OddsRatio_working_3-way'!Y436/3)</f>
        <v>0.55583922472251279</v>
      </c>
      <c r="AA436" s="11">
        <f>'OddsRatio_working_3-way'!X436^(1/3)*COS(('OddsRatio_working_3-way'!Y436+2*PI())/3)</f>
        <v>-0.45461887879835033</v>
      </c>
      <c r="AB436" s="11">
        <f>'OddsRatio_working_3-way'!X436^(1/3)*COS(('OddsRatio_working_3-way'!Y436+4*PI())/3)</f>
        <v>-0.10122034592416236</v>
      </c>
      <c r="AC436" s="11">
        <f>'OddsRatio_working_3-way'!X436^(1/3)*SIN('OddsRatio_working_3-way'!Y436/3)</f>
        <v>0.20403473808613132</v>
      </c>
      <c r="AD436" s="11">
        <f>'OddsRatio_working_3-way'!X436^(1/3)*SIN(('OddsRatio_working_3-way'!Y436+2*PI())/3)</f>
        <v>0.37935351998647793</v>
      </c>
      <c r="AE436" s="11">
        <f>'OddsRatio_working_3-way'!X436^(1/3)*SIN(('OddsRatio_working_3-way'!Y436+4*PI())/3)</f>
        <v>-0.58338825807260908</v>
      </c>
      <c r="AF436" s="11">
        <f>-'OddsRatio_working_3-way'!U436/(3*'OddsRatio_working_3-way'!X436^(1/3))*COS(('OddsRatio_working_3-way'!Y436)/3)</f>
        <v>0.55583922472251268</v>
      </c>
      <c r="AG436" s="11">
        <f>-'OddsRatio_working_3-way'!U436/(3*'OddsRatio_working_3-way'!X436^(1/3))*COS(('OddsRatio_working_3-way'!Y436+2*PI())/3)</f>
        <v>-0.45461887879835028</v>
      </c>
      <c r="AH436" s="11">
        <f>-'OddsRatio_working_3-way'!U436/(3*'OddsRatio_working_3-way'!X436^(1/3))*COS(('OddsRatio_working_3-way'!Y436+4*PI())/3)</f>
        <v>-0.10122034592416233</v>
      </c>
      <c r="AI436" s="11">
        <f>'OddsRatio_working_3-way'!U436/(3*'OddsRatio_working_3-way'!X436^(1/3))*SIN(('OddsRatio_working_3-way'!Y436)/3)</f>
        <v>-0.20403473808613129</v>
      </c>
      <c r="AJ436" s="11">
        <f>'OddsRatio_working_3-way'!U436/(3*'OddsRatio_working_3-way'!X436^(1/3))*SIN(('OddsRatio_working_3-way'!Y436+2*PI())/3)</f>
        <v>-0.37935351998647782</v>
      </c>
      <c r="AK436" s="11">
        <f>'OddsRatio_working_3-way'!U436/(3*'OddsRatio_working_3-way'!X436^(1/3))*SIN(('OddsRatio_working_3-way'!Y436+4*PI())/3)</f>
        <v>0.58338825807260908</v>
      </c>
      <c r="AL436" s="11">
        <f>'OddsRatio_working_3-way'!Z436+'OddsRatio_working_3-way'!AF436</f>
        <v>1.1116784494450256</v>
      </c>
      <c r="AM436" s="11">
        <f>'OddsRatio_working_3-way'!AA436+'OddsRatio_working_3-way'!AG436</f>
        <v>-0.90923775759670056</v>
      </c>
      <c r="AN436" s="11">
        <f>'OddsRatio_working_3-way'!AB436+'OddsRatio_working_3-way'!AH436</f>
        <v>-0.20244069184832469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1.1116784494450256</v>
      </c>
      <c r="AS436" s="11">
        <f>IF(('OddsRatio_working_3-way'!X436=0),IF(Q436&gt;0,-Q436^(1/3),(-Q436)^(1/3)),'OddsRatio_working_3-way'!AM436-'OddsRatio_working_3-way'!R436/3)</f>
        <v>-0.90923775759670056</v>
      </c>
      <c r="AT436" s="11">
        <f>IF(('OddsRatio_working_3-way'!X436=0),IF(Q436&gt;0,-Q436^(1/3),(-Q436)^(1/3)),'OddsRatio_working_3-way'!AN436-'OddsRatio_working_3-way'!R436/3)</f>
        <v>-0.20244069184832469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IF('True_Odds_Calculator_3-way'!A434="","",'True_Odds_Calculator_3-way'!A434)</f>
        <v>2.4</v>
      </c>
      <c r="B437" s="4">
        <f>IF('True_Odds_Calculator_3-way'!B434="","",'True_Odds_Calculator_3-way'!B434)</f>
        <v>3.33</v>
      </c>
      <c r="C437" s="4">
        <f>IF('True_Odds_Calculator_3-way'!C434="","",'True_Odds_Calculator_3-way'!C434)</f>
        <v>3.21</v>
      </c>
      <c r="D437" s="9">
        <f t="shared" si="91"/>
        <v>0.40626257913668951</v>
      </c>
      <c r="E437" s="9">
        <f t="shared" si="92"/>
        <v>0.29135061011545976</v>
      </c>
      <c r="F437" s="9">
        <f t="shared" si="93"/>
        <v>0.30238681074785095</v>
      </c>
      <c r="G437" s="9">
        <f t="shared" si="94"/>
        <v>1.043901603393349</v>
      </c>
      <c r="H437" s="9">
        <f t="shared" si="95"/>
        <v>2.4614622447506886</v>
      </c>
      <c r="I437" s="9">
        <f t="shared" si="96"/>
        <v>3.4322907359065029</v>
      </c>
      <c r="J437" s="9">
        <f t="shared" si="97"/>
        <v>3.3070225434993015</v>
      </c>
      <c r="K437" s="11">
        <f t="shared" si="98"/>
        <v>0.41666666666666669</v>
      </c>
      <c r="L437" s="11">
        <f t="shared" si="99"/>
        <v>0.3003003003003003</v>
      </c>
      <c r="M437" s="11">
        <f t="shared" si="100"/>
        <v>0.3115264797507788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-0.28100608396558557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0.23153995116611939</v>
      </c>
      <c r="Q437" s="11">
        <f>2*'OddsRatio_working_3-way'!K437*'OddsRatio_working_3-way'!L437*'OddsRatio_working_3-way'!M437</f>
        <v>7.7959579517211913E-2</v>
      </c>
      <c r="R437" s="11">
        <f t="shared" si="101"/>
        <v>0</v>
      </c>
      <c r="S437" s="11">
        <f t="shared" si="102"/>
        <v>-0.82396775151130097</v>
      </c>
      <c r="T437" s="11">
        <f t="shared" si="103"/>
        <v>-0.27743021936407442</v>
      </c>
      <c r="U437" s="11">
        <f>'OddsRatio_working_3-way'!S437-'OddsRatio_working_3-way'!R437^2/3</f>
        <v>-0.82396775151130097</v>
      </c>
      <c r="V437" s="11">
        <f>'OddsRatio_working_3-way'!S437*'OddsRatio_working_3-way'!R437/3-2*'OddsRatio_working_3-way'!R437^3/27-'OddsRatio_working_3-way'!T437</f>
        <v>0.27743021936407442</v>
      </c>
      <c r="W437" s="11">
        <f>'OddsRatio_working_3-way'!V437^2+4*'OddsRatio_working_3-way'!U437^3/27</f>
        <v>-5.908108749700991E-3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0.14394064346641244</v>
      </c>
      <c r="Y437" s="11">
        <f>IF('OddsRatio_working_3-way'!W437&gt;=0,IF('OddsRatio_working_3-way'!V437+SQRT('OddsRatio_working_3-way'!W437)&gt;0,0,PI()),ACOS('OddsRatio_working_3-way'!V437/(2*'OddsRatio_working_3-way'!X437)))</f>
        <v>0.27027837840929214</v>
      </c>
      <c r="Z437" s="11">
        <f>'OddsRatio_working_3-way'!X437^(1/3)*COS('OddsRatio_working_3-way'!Y437/3)</f>
        <v>0.52195080169667463</v>
      </c>
      <c r="AA437" s="11">
        <f>'OddsRatio_working_3-way'!X437^(1/3)*COS(('OddsRatio_working_3-way'!Y437+2*PI())/3)</f>
        <v>-0.3018099246483551</v>
      </c>
      <c r="AB437" s="11">
        <f>'OddsRatio_working_3-way'!X437^(1/3)*COS(('OddsRatio_working_3-way'!Y437+4*PI())/3)</f>
        <v>-0.22014087704831944</v>
      </c>
      <c r="AC437" s="11">
        <f>'OddsRatio_working_3-way'!X437^(1/3)*SIN('OddsRatio_working_3-way'!Y437/3)</f>
        <v>4.7151646616340866E-2</v>
      </c>
      <c r="AD437" s="11">
        <f>'OddsRatio_working_3-way'!X437^(1/3)*SIN(('OddsRatio_working_3-way'!Y437+2*PI())/3)</f>
        <v>0.42844683048680365</v>
      </c>
      <c r="AE437" s="11">
        <f>'OddsRatio_working_3-way'!X437^(1/3)*SIN(('OddsRatio_working_3-way'!Y437+4*PI())/3)</f>
        <v>-0.47559847710314462</v>
      </c>
      <c r="AF437" s="11">
        <f>-'OddsRatio_working_3-way'!U437/(3*'OddsRatio_working_3-way'!X437^(1/3))*COS(('OddsRatio_working_3-way'!Y437)/3)</f>
        <v>0.52195080169667452</v>
      </c>
      <c r="AG437" s="11">
        <f>-'OddsRatio_working_3-way'!U437/(3*'OddsRatio_working_3-way'!X437^(1/3))*COS(('OddsRatio_working_3-way'!Y437+2*PI())/3)</f>
        <v>-0.30180992464835504</v>
      </c>
      <c r="AH437" s="11">
        <f>-'OddsRatio_working_3-way'!U437/(3*'OddsRatio_working_3-way'!X437^(1/3))*COS(('OddsRatio_working_3-way'!Y437+4*PI())/3)</f>
        <v>-0.22014087704831939</v>
      </c>
      <c r="AI437" s="11">
        <f>'OddsRatio_working_3-way'!U437/(3*'OddsRatio_working_3-way'!X437^(1/3))*SIN(('OddsRatio_working_3-way'!Y437)/3)</f>
        <v>-4.7151646616340859E-2</v>
      </c>
      <c r="AJ437" s="11">
        <f>'OddsRatio_working_3-way'!U437/(3*'OddsRatio_working_3-way'!X437^(1/3))*SIN(('OddsRatio_working_3-way'!Y437+2*PI())/3)</f>
        <v>-0.42844683048680354</v>
      </c>
      <c r="AK437" s="11">
        <f>'OddsRatio_working_3-way'!U437/(3*'OddsRatio_working_3-way'!X437^(1/3))*SIN(('OddsRatio_working_3-way'!Y437+4*PI())/3)</f>
        <v>0.47559847710314451</v>
      </c>
      <c r="AL437" s="11">
        <f>'OddsRatio_working_3-way'!Z437+'OddsRatio_working_3-way'!AF437</f>
        <v>1.043901603393349</v>
      </c>
      <c r="AM437" s="11">
        <f>'OddsRatio_working_3-way'!AA437+'OddsRatio_working_3-way'!AG437</f>
        <v>-0.6036198492967102</v>
      </c>
      <c r="AN437" s="11">
        <f>'OddsRatio_working_3-way'!AB437+'OddsRatio_working_3-way'!AH437</f>
        <v>-0.44028175409663883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1.043901603393349</v>
      </c>
      <c r="AS437" s="11">
        <f>IF(('OddsRatio_working_3-way'!X437=0),IF(Q437&gt;0,-Q437^(1/3),(-Q437)^(1/3)),'OddsRatio_working_3-way'!AM437-'OddsRatio_working_3-way'!R437/3)</f>
        <v>-0.6036198492967102</v>
      </c>
      <c r="AT437" s="11">
        <f>IF(('OddsRatio_working_3-way'!X437=0),IF(Q437&gt;0,-Q437^(1/3),(-Q437)^(1/3)),'OddsRatio_working_3-way'!AN437-'OddsRatio_working_3-way'!R437/3)</f>
        <v>-0.44028175409663883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IF('True_Odds_Calculator_3-way'!A435="","",'True_Odds_Calculator_3-way'!A435)</f>
        <v>2.39</v>
      </c>
      <c r="B438" s="4">
        <f>IF('True_Odds_Calculator_3-way'!B435="","",'True_Odds_Calculator_3-way'!B435)</f>
        <v>3.46</v>
      </c>
      <c r="C438" s="4">
        <f>IF('True_Odds_Calculator_3-way'!C435="","",'True_Odds_Calculator_3-way'!C435)</f>
        <v>3.12</v>
      </c>
      <c r="D438" s="9">
        <f t="shared" si="91"/>
        <v>0.40817988959687118</v>
      </c>
      <c r="E438" s="9">
        <f t="shared" si="92"/>
        <v>0.28042542568576517</v>
      </c>
      <c r="F438" s="9">
        <f t="shared" si="93"/>
        <v>0.31139468471736359</v>
      </c>
      <c r="G438" s="9">
        <f t="shared" si="94"/>
        <v>1.043093681121513</v>
      </c>
      <c r="H438" s="9">
        <f t="shared" si="95"/>
        <v>2.4499002167589037</v>
      </c>
      <c r="I438" s="9">
        <f t="shared" si="96"/>
        <v>3.5660104555589216</v>
      </c>
      <c r="J438" s="9">
        <f t="shared" si="97"/>
        <v>3.2113586039776076</v>
      </c>
      <c r="K438" s="11">
        <f t="shared" si="98"/>
        <v>0.41841004184100417</v>
      </c>
      <c r="L438" s="11">
        <f t="shared" si="99"/>
        <v>0.28901734104046245</v>
      </c>
      <c r="M438" s="11">
        <f t="shared" si="100"/>
        <v>0.32051282051282048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-0.28096820344141793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0.23139061340140016</v>
      </c>
      <c r="Q438" s="11">
        <f>2*'OddsRatio_working_3-way'!K438*'OddsRatio_working_3-way'!L438*'OddsRatio_working_3-way'!M438</f>
        <v>7.7517793434304899E-2</v>
      </c>
      <c r="R438" s="11">
        <f t="shared" si="101"/>
        <v>0</v>
      </c>
      <c r="S438" s="11">
        <f t="shared" si="102"/>
        <v>-0.82354732872698622</v>
      </c>
      <c r="T438" s="11">
        <f t="shared" si="103"/>
        <v>-0.27589525250485297</v>
      </c>
      <c r="U438" s="11">
        <f>'OddsRatio_working_3-way'!S438-'OddsRatio_working_3-way'!R438^2/3</f>
        <v>-0.82354732872698622</v>
      </c>
      <c r="V438" s="11">
        <f>'OddsRatio_working_3-way'!S438*'OddsRatio_working_3-way'!R438/3-2*'OddsRatio_working_3-way'!R438^3/27-'OddsRatio_working_3-way'!T438</f>
        <v>0.27589525250485297</v>
      </c>
      <c r="W438" s="11">
        <f>'OddsRatio_working_3-way'!V438^2+4*'OddsRatio_working_3-way'!U438^3/27</f>
        <v>-6.6306498907845735E-3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0.14383049072215282</v>
      </c>
      <c r="Y438" s="11">
        <f>IF('OddsRatio_working_3-way'!W438&gt;=0,IF('OddsRatio_working_3-way'!V438+SQRT('OddsRatio_working_3-way'!W438)&gt;0,0,PI()),ACOS('OddsRatio_working_3-way'!V438/(2*'OddsRatio_working_3-way'!X438)))</f>
        <v>0.28699572991867006</v>
      </c>
      <c r="Z438" s="11">
        <f>'OddsRatio_working_3-way'!X438^(1/3)*COS('OddsRatio_working_3-way'!Y438/3)</f>
        <v>0.52154684056075651</v>
      </c>
      <c r="AA438" s="11">
        <f>'OddsRatio_working_3-way'!X438^(1/3)*COS(('OddsRatio_working_3-way'!Y438+2*PI())/3)</f>
        <v>-0.30411510930568258</v>
      </c>
      <c r="AB438" s="11">
        <f>'OddsRatio_working_3-way'!X438^(1/3)*COS(('OddsRatio_working_3-way'!Y438+4*PI())/3)</f>
        <v>-0.21743173125507406</v>
      </c>
      <c r="AC438" s="11">
        <f>'OddsRatio_working_3-way'!X438^(1/3)*SIN('OddsRatio_working_3-way'!Y438/3)</f>
        <v>5.004667165178503E-2</v>
      </c>
      <c r="AD438" s="11">
        <f>'OddsRatio_working_3-way'!X438^(1/3)*SIN(('OddsRatio_working_3-way'!Y438+2*PI())/3)</f>
        <v>0.42664947736323489</v>
      </c>
      <c r="AE438" s="11">
        <f>'OddsRatio_working_3-way'!X438^(1/3)*SIN(('OddsRatio_working_3-way'!Y438+4*PI())/3)</f>
        <v>-0.47669614901501983</v>
      </c>
      <c r="AF438" s="11">
        <f>-'OddsRatio_working_3-way'!U438/(3*'OddsRatio_working_3-way'!X438^(1/3))*COS(('OddsRatio_working_3-way'!Y438)/3)</f>
        <v>0.52154684056075651</v>
      </c>
      <c r="AG438" s="11">
        <f>-'OddsRatio_working_3-way'!U438/(3*'OddsRatio_working_3-way'!X438^(1/3))*COS(('OddsRatio_working_3-way'!Y438+2*PI())/3)</f>
        <v>-0.30411510930568258</v>
      </c>
      <c r="AH438" s="11">
        <f>-'OddsRatio_working_3-way'!U438/(3*'OddsRatio_working_3-way'!X438^(1/3))*COS(('OddsRatio_working_3-way'!Y438+4*PI())/3)</f>
        <v>-0.21743173125507406</v>
      </c>
      <c r="AI438" s="11">
        <f>'OddsRatio_working_3-way'!U438/(3*'OddsRatio_working_3-way'!X438^(1/3))*SIN(('OddsRatio_working_3-way'!Y438)/3)</f>
        <v>-5.004667165178503E-2</v>
      </c>
      <c r="AJ438" s="11">
        <f>'OddsRatio_working_3-way'!U438/(3*'OddsRatio_working_3-way'!X438^(1/3))*SIN(('OddsRatio_working_3-way'!Y438+2*PI())/3)</f>
        <v>-0.42664947736323489</v>
      </c>
      <c r="AK438" s="11">
        <f>'OddsRatio_working_3-way'!U438/(3*'OddsRatio_working_3-way'!X438^(1/3))*SIN(('OddsRatio_working_3-way'!Y438+4*PI())/3)</f>
        <v>0.47669614901501983</v>
      </c>
      <c r="AL438" s="11">
        <f>'OddsRatio_working_3-way'!Z438+'OddsRatio_working_3-way'!AF438</f>
        <v>1.043093681121513</v>
      </c>
      <c r="AM438" s="11">
        <f>'OddsRatio_working_3-way'!AA438+'OddsRatio_working_3-way'!AG438</f>
        <v>-0.60823021861136517</v>
      </c>
      <c r="AN438" s="11">
        <f>'OddsRatio_working_3-way'!AB438+'OddsRatio_working_3-way'!AH438</f>
        <v>-0.43486346251014812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1.043093681121513</v>
      </c>
      <c r="AS438" s="11">
        <f>IF(('OddsRatio_working_3-way'!X438=0),IF(Q438&gt;0,-Q438^(1/3),(-Q438)^(1/3)),'OddsRatio_working_3-way'!AM438-'OddsRatio_working_3-way'!R438/3)</f>
        <v>-0.60823021861136517</v>
      </c>
      <c r="AT438" s="11">
        <f>IF(('OddsRatio_working_3-way'!X438=0),IF(Q438&gt;0,-Q438^(1/3),(-Q438)^(1/3)),'OddsRatio_working_3-way'!AN438-'OddsRatio_working_3-way'!R438/3)</f>
        <v>-0.43486346251014812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IF('True_Odds_Calculator_3-way'!A436="","",'True_Odds_Calculator_3-way'!A436)</f>
        <v>1.71</v>
      </c>
      <c r="B439" s="4">
        <f>IF('True_Odds_Calculator_3-way'!B436="","",'True_Odds_Calculator_3-way'!B436)</f>
        <v>3.73</v>
      </c>
      <c r="C439" s="4">
        <f>IF('True_Odds_Calculator_3-way'!C436="","",'True_Odds_Calculator_3-way'!C436)</f>
        <v>5.57</v>
      </c>
      <c r="D439" s="9">
        <f t="shared" si="91"/>
        <v>0.57121279696889682</v>
      </c>
      <c r="E439" s="9">
        <f t="shared" si="92"/>
        <v>0.25731119958102444</v>
      </c>
      <c r="F439" s="9">
        <f t="shared" si="93"/>
        <v>0.17147600345007877</v>
      </c>
      <c r="G439" s="9">
        <f t="shared" si="94"/>
        <v>1.0572690970452134</v>
      </c>
      <c r="H439" s="9">
        <f t="shared" si="95"/>
        <v>1.7506610589021014</v>
      </c>
      <c r="I439" s="9">
        <f t="shared" si="96"/>
        <v>3.8863446349334323</v>
      </c>
      <c r="J439" s="9">
        <f t="shared" si="97"/>
        <v>5.8317197734966255</v>
      </c>
      <c r="K439" s="11">
        <f t="shared" si="98"/>
        <v>0.58479532163742687</v>
      </c>
      <c r="L439" s="11">
        <f t="shared" si="99"/>
        <v>0.26809651474530832</v>
      </c>
      <c r="M439" s="11">
        <f t="shared" si="100"/>
        <v>0.17953321364452424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-0.24933144756327219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0.22546149307693883</v>
      </c>
      <c r="Q439" s="11">
        <f>2*'OddsRatio_working_3-way'!K439*'OddsRatio_working_3-way'!L439*'OddsRatio_working_3-way'!M439</f>
        <v>5.6295004513592727E-2</v>
      </c>
      <c r="R439" s="11">
        <f t="shared" si="101"/>
        <v>0</v>
      </c>
      <c r="S439" s="11">
        <f t="shared" si="102"/>
        <v>-0.90426416434984225</v>
      </c>
      <c r="T439" s="11">
        <f t="shared" si="103"/>
        <v>-0.22578381132330647</v>
      </c>
      <c r="U439" s="11">
        <f>'OddsRatio_working_3-way'!S439-'OddsRatio_working_3-way'!R439^2/3</f>
        <v>-0.90426416434984225</v>
      </c>
      <c r="V439" s="11">
        <f>'OddsRatio_working_3-way'!S439*'OddsRatio_working_3-way'!R439/3-2*'OddsRatio_working_3-way'!R439^3/27-'OddsRatio_working_3-way'!T439</f>
        <v>0.22578381132330647</v>
      </c>
      <c r="W439" s="11">
        <f>'OddsRatio_working_3-way'!V439^2+4*'OddsRatio_working_3-way'!U439^3/27</f>
        <v>-5.8564054436078566E-2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0.16548593889795971</v>
      </c>
      <c r="Y439" s="11">
        <f>IF('OddsRatio_working_3-way'!W439&gt;=0,IF('OddsRatio_working_3-way'!V439+SQRT('OddsRatio_working_3-way'!W439)&gt;0,0,PI()),ACOS('OddsRatio_working_3-way'!V439/(2*'OddsRatio_working_3-way'!X439)))</f>
        <v>0.82005050829419757</v>
      </c>
      <c r="Z439" s="11">
        <f>'OddsRatio_working_3-way'!X439^(1/3)*COS('OddsRatio_working_3-way'!Y439/3)</f>
        <v>0.52863454852260661</v>
      </c>
      <c r="AA439" s="11">
        <f>'OddsRatio_working_3-way'!X439^(1/3)*COS(('OddsRatio_working_3-way'!Y439+2*PI())/3)</f>
        <v>-0.39267293899288197</v>
      </c>
      <c r="AB439" s="11">
        <f>'OddsRatio_working_3-way'!X439^(1/3)*COS(('OddsRatio_working_3-way'!Y439+4*PI())/3)</f>
        <v>-0.13596160952972478</v>
      </c>
      <c r="AC439" s="11">
        <f>'OddsRatio_working_3-way'!X439^(1/3)*SIN('OddsRatio_working_3-way'!Y439/3)</f>
        <v>0.14821235516958059</v>
      </c>
      <c r="AD439" s="11">
        <f>'OddsRatio_working_3-way'!X439^(1/3)*SIN(('OddsRatio_working_3-way'!Y439+2*PI())/3)</f>
        <v>0.38370477075390447</v>
      </c>
      <c r="AE439" s="11">
        <f>'OddsRatio_working_3-way'!X439^(1/3)*SIN(('OddsRatio_working_3-way'!Y439+4*PI())/3)</f>
        <v>-0.53191712592348506</v>
      </c>
      <c r="AF439" s="11">
        <f>-'OddsRatio_working_3-way'!U439/(3*'OddsRatio_working_3-way'!X439^(1/3))*COS(('OddsRatio_working_3-way'!Y439)/3)</f>
        <v>0.52863454852260672</v>
      </c>
      <c r="AG439" s="11">
        <f>-'OddsRatio_working_3-way'!U439/(3*'OddsRatio_working_3-way'!X439^(1/3))*COS(('OddsRatio_working_3-way'!Y439+2*PI())/3)</f>
        <v>-0.39267293899288203</v>
      </c>
      <c r="AH439" s="11">
        <f>-'OddsRatio_working_3-way'!U439/(3*'OddsRatio_working_3-way'!X439^(1/3))*COS(('OddsRatio_working_3-way'!Y439+4*PI())/3)</f>
        <v>-0.1359616095297248</v>
      </c>
      <c r="AI439" s="11">
        <f>'OddsRatio_working_3-way'!U439/(3*'OddsRatio_working_3-way'!X439^(1/3))*SIN(('OddsRatio_working_3-way'!Y439)/3)</f>
        <v>-0.14821235516958062</v>
      </c>
      <c r="AJ439" s="11">
        <f>'OddsRatio_working_3-way'!U439/(3*'OddsRatio_working_3-way'!X439^(1/3))*SIN(('OddsRatio_working_3-way'!Y439+2*PI())/3)</f>
        <v>-0.38370477075390458</v>
      </c>
      <c r="AK439" s="11">
        <f>'OddsRatio_working_3-way'!U439/(3*'OddsRatio_working_3-way'!X439^(1/3))*SIN(('OddsRatio_working_3-way'!Y439+4*PI())/3)</f>
        <v>0.53191712592348517</v>
      </c>
      <c r="AL439" s="11">
        <f>'OddsRatio_working_3-way'!Z439+'OddsRatio_working_3-way'!AF439</f>
        <v>1.0572690970452134</v>
      </c>
      <c r="AM439" s="11">
        <f>'OddsRatio_working_3-way'!AA439+'OddsRatio_working_3-way'!AG439</f>
        <v>-0.78534587798576405</v>
      </c>
      <c r="AN439" s="11">
        <f>'OddsRatio_working_3-way'!AB439+'OddsRatio_working_3-way'!AH439</f>
        <v>-0.27192321905944961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1.0572690970452134</v>
      </c>
      <c r="AS439" s="11">
        <f>IF(('OddsRatio_working_3-way'!X439=0),IF(Q439&gt;0,-Q439^(1/3),(-Q439)^(1/3)),'OddsRatio_working_3-way'!AM439-'OddsRatio_working_3-way'!R439/3)</f>
        <v>-0.78534587798576405</v>
      </c>
      <c r="AT439" s="11">
        <f>IF(('OddsRatio_working_3-way'!X439=0),IF(Q439&gt;0,-Q439^(1/3),(-Q439)^(1/3)),'OddsRatio_working_3-way'!AN439-'OddsRatio_working_3-way'!R439/3)</f>
        <v>-0.27192321905944961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IF('True_Odds_Calculator_3-way'!A437="","",'True_Odds_Calculator_3-way'!A437)</f>
        <v>2.87</v>
      </c>
      <c r="B440" s="4">
        <f>IF('True_Odds_Calculator_3-way'!B437="","",'True_Odds_Calculator_3-way'!B437)</f>
        <v>3.64</v>
      </c>
      <c r="C440" s="4">
        <f>IF('True_Odds_Calculator_3-way'!C437="","",'True_Odds_Calculator_3-way'!C437)</f>
        <v>2.41</v>
      </c>
      <c r="D440" s="9">
        <f t="shared" si="91"/>
        <v>0.3355069407921642</v>
      </c>
      <c r="E440" s="9">
        <f t="shared" si="92"/>
        <v>0.26342889833514649</v>
      </c>
      <c r="F440" s="9">
        <f t="shared" si="93"/>
        <v>0.40106416087268915</v>
      </c>
      <c r="G440" s="9">
        <f t="shared" si="94"/>
        <v>1.059125277975838</v>
      </c>
      <c r="H440" s="9">
        <f t="shared" si="95"/>
        <v>2.9805642698148174</v>
      </c>
      <c r="I440" s="9">
        <f t="shared" si="96"/>
        <v>3.7960907338562131</v>
      </c>
      <c r="J440" s="9">
        <f t="shared" si="97"/>
        <v>2.4933666419459319</v>
      </c>
      <c r="K440" s="11">
        <f t="shared" si="98"/>
        <v>0.34843205574912889</v>
      </c>
      <c r="L440" s="11">
        <f t="shared" si="99"/>
        <v>0.27472527472527469</v>
      </c>
      <c r="M440" s="11">
        <f t="shared" si="100"/>
        <v>0.41493775933609955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-0.27648038343890402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0.23513722242884991</v>
      </c>
      <c r="Q440" s="11">
        <f>2*'OddsRatio_working_3-way'!K440*'OddsRatio_working_3-way'!L440*'OddsRatio_working_3-way'!M440</f>
        <v>7.9438250820557388E-2</v>
      </c>
      <c r="R440" s="11">
        <f t="shared" si="101"/>
        <v>0</v>
      </c>
      <c r="S440" s="11">
        <f t="shared" si="102"/>
        <v>-0.85046620488650315</v>
      </c>
      <c r="T440" s="11">
        <f t="shared" si="103"/>
        <v>-0.28731966381300778</v>
      </c>
      <c r="U440" s="11">
        <f>'OddsRatio_working_3-way'!S440-'OddsRatio_working_3-way'!R440^2/3</f>
        <v>-0.85046620488650315</v>
      </c>
      <c r="V440" s="11">
        <f>'OddsRatio_working_3-way'!S440*'OddsRatio_working_3-way'!R440/3-2*'OddsRatio_working_3-way'!R440^3/27-'OddsRatio_working_3-way'!T440</f>
        <v>0.28731966381300778</v>
      </c>
      <c r="W440" s="11">
        <f>'OddsRatio_working_3-way'!V440^2+4*'OddsRatio_working_3-way'!U440^3/27</f>
        <v>-8.578677960848935E-3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0.15093977869871542</v>
      </c>
      <c r="Y440" s="11">
        <f>IF('OddsRatio_working_3-way'!W440&gt;=0,IF('OddsRatio_working_3-way'!V440+SQRT('OddsRatio_working_3-way'!W440)&gt;0,0,PI()),ACOS('OddsRatio_working_3-way'!V440/(2*'OddsRatio_working_3-way'!X440)))</f>
        <v>0.31184473776150323</v>
      </c>
      <c r="Z440" s="11">
        <f>'OddsRatio_working_3-way'!X440^(1/3)*COS('OddsRatio_working_3-way'!Y440/3)</f>
        <v>0.529562638987919</v>
      </c>
      <c r="AA440" s="11">
        <f>'OddsRatio_working_3-way'!X440^(1/3)*COS(('OddsRatio_working_3-way'!Y440+2*PI())/3)</f>
        <v>-0.31262596143784899</v>
      </c>
      <c r="AB440" s="11">
        <f>'OddsRatio_working_3-way'!X440^(1/3)*COS(('OddsRatio_working_3-way'!Y440+4*PI())/3)</f>
        <v>-0.21693667755006998</v>
      </c>
      <c r="AC440" s="11">
        <f>'OddsRatio_working_3-way'!X440^(1/3)*SIN('OddsRatio_working_3-way'!Y440/3)</f>
        <v>5.5246233811171712E-2</v>
      </c>
      <c r="AD440" s="11">
        <f>'OddsRatio_working_3-way'!X440^(1/3)*SIN(('OddsRatio_working_3-way'!Y440+2*PI())/3)</f>
        <v>0.43099158135307969</v>
      </c>
      <c r="AE440" s="11">
        <f>'OddsRatio_working_3-way'!X440^(1/3)*SIN(('OddsRatio_working_3-way'!Y440+4*PI())/3)</f>
        <v>-0.48623781516425141</v>
      </c>
      <c r="AF440" s="11">
        <f>-'OddsRatio_working_3-way'!U440/(3*'OddsRatio_working_3-way'!X440^(1/3))*COS(('OddsRatio_working_3-way'!Y440)/3)</f>
        <v>0.529562638987919</v>
      </c>
      <c r="AG440" s="11">
        <f>-'OddsRatio_working_3-way'!U440/(3*'OddsRatio_working_3-way'!X440^(1/3))*COS(('OddsRatio_working_3-way'!Y440+2*PI())/3)</f>
        <v>-0.31262596143784899</v>
      </c>
      <c r="AH440" s="11">
        <f>-'OddsRatio_working_3-way'!U440/(3*'OddsRatio_working_3-way'!X440^(1/3))*COS(('OddsRatio_working_3-way'!Y440+4*PI())/3)</f>
        <v>-0.21693667755006998</v>
      </c>
      <c r="AI440" s="11">
        <f>'OddsRatio_working_3-way'!U440/(3*'OddsRatio_working_3-way'!X440^(1/3))*SIN(('OddsRatio_working_3-way'!Y440)/3)</f>
        <v>-5.5246233811171712E-2</v>
      </c>
      <c r="AJ440" s="11">
        <f>'OddsRatio_working_3-way'!U440/(3*'OddsRatio_working_3-way'!X440^(1/3))*SIN(('OddsRatio_working_3-way'!Y440+2*PI())/3)</f>
        <v>-0.43099158135307969</v>
      </c>
      <c r="AK440" s="11">
        <f>'OddsRatio_working_3-way'!U440/(3*'OddsRatio_working_3-way'!X440^(1/3))*SIN(('OddsRatio_working_3-way'!Y440+4*PI())/3)</f>
        <v>0.48623781516425141</v>
      </c>
      <c r="AL440" s="11">
        <f>'OddsRatio_working_3-way'!Z440+'OddsRatio_working_3-way'!AF440</f>
        <v>1.059125277975838</v>
      </c>
      <c r="AM440" s="11">
        <f>'OddsRatio_working_3-way'!AA440+'OddsRatio_working_3-way'!AG440</f>
        <v>-0.62525192287569797</v>
      </c>
      <c r="AN440" s="11">
        <f>'OddsRatio_working_3-way'!AB440+'OddsRatio_working_3-way'!AH440</f>
        <v>-0.43387335510013997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1.059125277975838</v>
      </c>
      <c r="AS440" s="11">
        <f>IF(('OddsRatio_working_3-way'!X440=0),IF(Q440&gt;0,-Q440^(1/3),(-Q440)^(1/3)),'OddsRatio_working_3-way'!AM440-'OddsRatio_working_3-way'!R440/3)</f>
        <v>-0.62525192287569797</v>
      </c>
      <c r="AT440" s="11">
        <f>IF(('OddsRatio_working_3-way'!X440=0),IF(Q440&gt;0,-Q440^(1/3),(-Q440)^(1/3)),'OddsRatio_working_3-way'!AN440-'OddsRatio_working_3-way'!R440/3)</f>
        <v>-0.43387335510013997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IF('True_Odds_Calculator_3-way'!A438="","",'True_Odds_Calculator_3-way'!A438)</f>
        <v>1.37</v>
      </c>
      <c r="B441" s="4">
        <f>IF('True_Odds_Calculator_3-way'!B438="","",'True_Odds_Calculator_3-way'!B438)</f>
        <v>5.43</v>
      </c>
      <c r="C441" s="4">
        <f>IF('True_Odds_Calculator_3-way'!C438="","",'True_Odds_Calculator_3-way'!C438)</f>
        <v>9.07</v>
      </c>
      <c r="D441" s="9">
        <f t="shared" si="91"/>
        <v>0.7189655666427085</v>
      </c>
      <c r="E441" s="9">
        <f t="shared" si="92"/>
        <v>0.17605380209715879</v>
      </c>
      <c r="F441" s="9">
        <f t="shared" si="93"/>
        <v>0.10498063126013285</v>
      </c>
      <c r="G441" s="9">
        <f t="shared" si="94"/>
        <v>1.0564518772909965</v>
      </c>
      <c r="H441" s="9">
        <f t="shared" si="95"/>
        <v>1.3908871945976686</v>
      </c>
      <c r="I441" s="9">
        <f t="shared" si="96"/>
        <v>5.6800818163991149</v>
      </c>
      <c r="J441" s="9">
        <f t="shared" si="97"/>
        <v>9.5255666497383427</v>
      </c>
      <c r="K441" s="11">
        <f t="shared" si="98"/>
        <v>0.72992700729927007</v>
      </c>
      <c r="L441" s="11">
        <f t="shared" si="99"/>
        <v>0.18416206261510129</v>
      </c>
      <c r="M441" s="11">
        <f t="shared" si="100"/>
        <v>0.11025358324145534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-0.19604298257973829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0.19074399004147413</v>
      </c>
      <c r="Q441" s="11">
        <f>2*'OddsRatio_working_3-way'!K441*'OddsRatio_working_3-way'!L441*'OddsRatio_working_3-way'!M441</f>
        <v>2.9641645694090776E-2</v>
      </c>
      <c r="R441" s="11">
        <f t="shared" si="101"/>
        <v>0</v>
      </c>
      <c r="S441" s="11">
        <f t="shared" si="102"/>
        <v>-0.97297025137786375</v>
      </c>
      <c r="T441" s="11">
        <f t="shared" si="103"/>
        <v>-0.15119972826384831</v>
      </c>
      <c r="U441" s="11">
        <f>'OddsRatio_working_3-way'!S441-'OddsRatio_working_3-way'!R441^2/3</f>
        <v>-0.97297025137786375</v>
      </c>
      <c r="V441" s="11">
        <f>'OddsRatio_working_3-way'!S441*'OddsRatio_working_3-way'!R441/3-2*'OddsRatio_working_3-way'!R441^3/27-'OddsRatio_working_3-way'!T441</f>
        <v>0.15119972826384831</v>
      </c>
      <c r="W441" s="11">
        <f>'OddsRatio_working_3-way'!V441^2+4*'OddsRatio_working_3-way'!U441^3/27</f>
        <v>-0.11359535742232695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0.18470024042308966</v>
      </c>
      <c r="Y441" s="11">
        <f>IF('OddsRatio_working_3-way'!W441&gt;=0,IF('OddsRatio_working_3-way'!V441+SQRT('OddsRatio_working_3-way'!W441)&gt;0,0,PI()),ACOS('OddsRatio_working_3-way'!V441/(2*'OddsRatio_working_3-way'!X441)))</f>
        <v>1.1490974055231824</v>
      </c>
      <c r="Z441" s="11">
        <f>'OddsRatio_working_3-way'!X441^(1/3)*COS('OddsRatio_working_3-way'!Y441/3)</f>
        <v>0.52822593864549827</v>
      </c>
      <c r="AA441" s="11">
        <f>'OddsRatio_working_3-way'!X441^(1/3)*COS(('OddsRatio_working_3-way'!Y441+2*PI())/3)</f>
        <v>-0.44843763167433909</v>
      </c>
      <c r="AB441" s="11">
        <f>'OddsRatio_working_3-way'!X441^(1/3)*COS(('OddsRatio_working_3-way'!Y441+4*PI())/3)</f>
        <v>-7.9788306971159309E-2</v>
      </c>
      <c r="AC441" s="11">
        <f>'OddsRatio_working_3-way'!X441^(1/3)*SIN('OddsRatio_working_3-way'!Y441/3)</f>
        <v>0.21283978685395466</v>
      </c>
      <c r="AD441" s="11">
        <f>'OddsRatio_working_3-way'!X441^(1/3)*SIN(('OddsRatio_working_3-way'!Y441+2*PI())/3)</f>
        <v>0.35103718837790443</v>
      </c>
      <c r="AE441" s="11">
        <f>'OddsRatio_working_3-way'!X441^(1/3)*SIN(('OddsRatio_working_3-way'!Y441+4*PI())/3)</f>
        <v>-0.56387697523185909</v>
      </c>
      <c r="AF441" s="11">
        <f>-'OddsRatio_working_3-way'!U441/(3*'OddsRatio_working_3-way'!X441^(1/3))*COS(('OddsRatio_working_3-way'!Y441)/3)</f>
        <v>0.52822593864549827</v>
      </c>
      <c r="AG441" s="11">
        <f>-'OddsRatio_working_3-way'!U441/(3*'OddsRatio_working_3-way'!X441^(1/3))*COS(('OddsRatio_working_3-way'!Y441+2*PI())/3)</f>
        <v>-0.44843763167433909</v>
      </c>
      <c r="AH441" s="11">
        <f>-'OddsRatio_working_3-way'!U441/(3*'OddsRatio_working_3-way'!X441^(1/3))*COS(('OddsRatio_working_3-way'!Y441+4*PI())/3)</f>
        <v>-7.9788306971159309E-2</v>
      </c>
      <c r="AI441" s="11">
        <f>'OddsRatio_working_3-way'!U441/(3*'OddsRatio_working_3-way'!X441^(1/3))*SIN(('OddsRatio_working_3-way'!Y441)/3)</f>
        <v>-0.21283978685395466</v>
      </c>
      <c r="AJ441" s="11">
        <f>'OddsRatio_working_3-way'!U441/(3*'OddsRatio_working_3-way'!X441^(1/3))*SIN(('OddsRatio_working_3-way'!Y441+2*PI())/3)</f>
        <v>-0.35103718837790443</v>
      </c>
      <c r="AK441" s="11">
        <f>'OddsRatio_working_3-way'!U441/(3*'OddsRatio_working_3-way'!X441^(1/3))*SIN(('OddsRatio_working_3-way'!Y441+4*PI())/3)</f>
        <v>0.56387697523185909</v>
      </c>
      <c r="AL441" s="11">
        <f>'OddsRatio_working_3-way'!Z441+'OddsRatio_working_3-way'!AF441</f>
        <v>1.0564518772909965</v>
      </c>
      <c r="AM441" s="11">
        <f>'OddsRatio_working_3-way'!AA441+'OddsRatio_working_3-way'!AG441</f>
        <v>-0.89687526334867818</v>
      </c>
      <c r="AN441" s="11">
        <f>'OddsRatio_working_3-way'!AB441+'OddsRatio_working_3-way'!AH441</f>
        <v>-0.15957661394231862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1.0564518772909965</v>
      </c>
      <c r="AS441" s="11">
        <f>IF(('OddsRatio_working_3-way'!X441=0),IF(Q441&gt;0,-Q441^(1/3),(-Q441)^(1/3)),'OddsRatio_working_3-way'!AM441-'OddsRatio_working_3-way'!R441/3)</f>
        <v>-0.89687526334867818</v>
      </c>
      <c r="AT441" s="11">
        <f>IF(('OddsRatio_working_3-way'!X441=0),IF(Q441&gt;0,-Q441^(1/3),(-Q441)^(1/3)),'OddsRatio_working_3-way'!AN441-'OddsRatio_working_3-way'!R441/3)</f>
        <v>-0.15957661394231862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IF('True_Odds_Calculator_3-way'!A439="","",'True_Odds_Calculator_3-way'!A439)</f>
        <v>2.0099999999999998</v>
      </c>
      <c r="B442" s="4">
        <f>IF('True_Odds_Calculator_3-way'!B439="","",'True_Odds_Calculator_3-way'!B439)</f>
        <v>3.69</v>
      </c>
      <c r="C442" s="4">
        <f>IF('True_Odds_Calculator_3-way'!C439="","",'True_Odds_Calculator_3-way'!C439)</f>
        <v>3.93</v>
      </c>
      <c r="D442" s="9">
        <f t="shared" si="91"/>
        <v>0.48845580565209479</v>
      </c>
      <c r="E442" s="9">
        <f t="shared" si="92"/>
        <v>0.26390386331352872</v>
      </c>
      <c r="F442" s="9">
        <f t="shared" si="93"/>
        <v>0.24764033103437655</v>
      </c>
      <c r="G442" s="9">
        <f t="shared" si="94"/>
        <v>1.0368991308605788</v>
      </c>
      <c r="H442" s="9">
        <f t="shared" si="95"/>
        <v>2.047268122169184</v>
      </c>
      <c r="I442" s="9">
        <f t="shared" si="96"/>
        <v>3.7892586620149573</v>
      </c>
      <c r="J442" s="9">
        <f t="shared" si="97"/>
        <v>4.038114453421497</v>
      </c>
      <c r="K442" s="11">
        <f t="shared" si="98"/>
        <v>0.49751243781094534</v>
      </c>
      <c r="L442" s="11">
        <f t="shared" si="99"/>
        <v>0.2710027100271003</v>
      </c>
      <c r="M442" s="11">
        <f t="shared" si="100"/>
        <v>0.2544529262086514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-0.27310289268882071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0.22745660596251252</v>
      </c>
      <c r="Q442" s="11">
        <f>2*'OddsRatio_working_3-way'!K442*'OddsRatio_working_3-way'!L442*'OddsRatio_working_3-way'!M442</f>
        <v>6.8614360773005284E-2</v>
      </c>
      <c r="R442" s="11">
        <f t="shared" si="101"/>
        <v>0</v>
      </c>
      <c r="S442" s="11">
        <f t="shared" si="102"/>
        <v>-0.83286047878548641</v>
      </c>
      <c r="T442" s="11">
        <f t="shared" si="103"/>
        <v>-0.25123996343453586</v>
      </c>
      <c r="U442" s="11">
        <f>'OddsRatio_working_3-way'!S442-'OddsRatio_working_3-way'!R442^2/3</f>
        <v>-0.83286047878548641</v>
      </c>
      <c r="V442" s="11">
        <f>'OddsRatio_working_3-way'!S442*'OddsRatio_working_3-way'!R442/3-2*'OddsRatio_working_3-way'!R442^3/27-'OddsRatio_working_3-way'!T442</f>
        <v>0.25123996343453586</v>
      </c>
      <c r="W442" s="11">
        <f>'OddsRatio_working_3-way'!V442^2+4*'OddsRatio_working_3-way'!U442^3/27</f>
        <v>-2.2466502837885427E-2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0.14627715309000955</v>
      </c>
      <c r="Y442" s="11">
        <f>IF('OddsRatio_working_3-way'!W442&gt;=0,IF('OddsRatio_working_3-way'!V442+SQRT('OddsRatio_working_3-way'!W442)&gt;0,0,PI()),ACOS('OddsRatio_working_3-way'!V442/(2*'OddsRatio_working_3-way'!X442)))</f>
        <v>0.53791146123344191</v>
      </c>
      <c r="Z442" s="11">
        <f>'OddsRatio_working_3-way'!X442^(1/3)*COS('OddsRatio_working_3-way'!Y442/3)</f>
        <v>0.51844956543028953</v>
      </c>
      <c r="AA442" s="11">
        <f>'OddsRatio_working_3-way'!X442^(1/3)*COS(('OddsRatio_working_3-way'!Y442+2*PI())/3)</f>
        <v>-0.34060448396324194</v>
      </c>
      <c r="AB442" s="11">
        <f>'OddsRatio_working_3-way'!X442^(1/3)*COS(('OddsRatio_working_3-way'!Y442+4*PI())/3)</f>
        <v>-0.1778450814670475</v>
      </c>
      <c r="AC442" s="11">
        <f>'OddsRatio_working_3-way'!X442^(1/3)*SIN('OddsRatio_working_3-way'!Y442/3)</f>
        <v>9.3969184844320486E-2</v>
      </c>
      <c r="AD442" s="11">
        <f>'OddsRatio_working_3-way'!X442^(1/3)*SIN(('OddsRatio_working_3-way'!Y442+2*PI())/3)</f>
        <v>0.402005901821473</v>
      </c>
      <c r="AE442" s="11">
        <f>'OddsRatio_working_3-way'!X442^(1/3)*SIN(('OddsRatio_working_3-way'!Y442+4*PI())/3)</f>
        <v>-0.49597508666579349</v>
      </c>
      <c r="AF442" s="11">
        <f>-'OddsRatio_working_3-way'!U442/(3*'OddsRatio_working_3-way'!X442^(1/3))*COS(('OddsRatio_working_3-way'!Y442)/3)</f>
        <v>0.51844956543028942</v>
      </c>
      <c r="AG442" s="11">
        <f>-'OddsRatio_working_3-way'!U442/(3*'OddsRatio_working_3-way'!X442^(1/3))*COS(('OddsRatio_working_3-way'!Y442+2*PI())/3)</f>
        <v>-0.34060448396324183</v>
      </c>
      <c r="AH442" s="11">
        <f>-'OddsRatio_working_3-way'!U442/(3*'OddsRatio_working_3-way'!X442^(1/3))*COS(('OddsRatio_working_3-way'!Y442+4*PI())/3)</f>
        <v>-0.17784508146704747</v>
      </c>
      <c r="AI442" s="11">
        <f>'OddsRatio_working_3-way'!U442/(3*'OddsRatio_working_3-way'!X442^(1/3))*SIN(('OddsRatio_working_3-way'!Y442)/3)</f>
        <v>-9.3969184844320472E-2</v>
      </c>
      <c r="AJ442" s="11">
        <f>'OddsRatio_working_3-way'!U442/(3*'OddsRatio_working_3-way'!X442^(1/3))*SIN(('OddsRatio_working_3-way'!Y442+2*PI())/3)</f>
        <v>-0.40200590182147294</v>
      </c>
      <c r="AK442" s="11">
        <f>'OddsRatio_working_3-way'!U442/(3*'OddsRatio_working_3-way'!X442^(1/3))*SIN(('OddsRatio_working_3-way'!Y442+4*PI())/3)</f>
        <v>0.49597508666579337</v>
      </c>
      <c r="AL442" s="11">
        <f>'OddsRatio_working_3-way'!Z442+'OddsRatio_working_3-way'!AF442</f>
        <v>1.0368991308605788</v>
      </c>
      <c r="AM442" s="11">
        <f>'OddsRatio_working_3-way'!AA442+'OddsRatio_working_3-way'!AG442</f>
        <v>-0.68120896792648378</v>
      </c>
      <c r="AN442" s="11">
        <f>'OddsRatio_working_3-way'!AB442+'OddsRatio_working_3-way'!AH442</f>
        <v>-0.35569016293409494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1.0368991308605788</v>
      </c>
      <c r="AS442" s="11">
        <f>IF(('OddsRatio_working_3-way'!X442=0),IF(Q442&gt;0,-Q442^(1/3),(-Q442)^(1/3)),'OddsRatio_working_3-way'!AM442-'OddsRatio_working_3-way'!R442/3)</f>
        <v>-0.68120896792648378</v>
      </c>
      <c r="AT442" s="11">
        <f>IF(('OddsRatio_working_3-way'!X442=0),IF(Q442&gt;0,-Q442^(1/3),(-Q442)^(1/3)),'OddsRatio_working_3-way'!AN442-'OddsRatio_working_3-way'!R442/3)</f>
        <v>-0.35569016293409494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IF('True_Odds_Calculator_3-way'!A440="","",'True_Odds_Calculator_3-way'!A440)</f>
        <v>2.25</v>
      </c>
      <c r="B443" s="4">
        <f>IF('True_Odds_Calculator_3-way'!B440="","",'True_Odds_Calculator_3-way'!B440)</f>
        <v>3.22</v>
      </c>
      <c r="C443" s="4">
        <f>IF('True_Odds_Calculator_3-way'!C440="","",'True_Odds_Calculator_3-way'!C440)</f>
        <v>3.75</v>
      </c>
      <c r="D443" s="9">
        <f t="shared" si="91"/>
        <v>0.43626917773332768</v>
      </c>
      <c r="E443" s="9">
        <f t="shared" si="92"/>
        <v>0.30350107787460673</v>
      </c>
      <c r="F443" s="9">
        <f t="shared" si="93"/>
        <v>0.26022974439206564</v>
      </c>
      <c r="G443" s="9">
        <f t="shared" si="94"/>
        <v>1.033730276698587</v>
      </c>
      <c r="H443" s="9">
        <f t="shared" si="95"/>
        <v>2.2921628458732339</v>
      </c>
      <c r="I443" s="9">
        <f t="shared" si="96"/>
        <v>3.294881214270863</v>
      </c>
      <c r="J443" s="9">
        <f t="shared" si="97"/>
        <v>3.8427582609211131</v>
      </c>
      <c r="K443" s="11">
        <f t="shared" si="98"/>
        <v>0.44444444444444442</v>
      </c>
      <c r="L443" s="11">
        <f t="shared" si="99"/>
        <v>0.3105590062111801</v>
      </c>
      <c r="M443" s="11">
        <f t="shared" si="100"/>
        <v>0.26666666666666666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-0.28088336783988954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0.22893949850471584</v>
      </c>
      <c r="Q443" s="11">
        <f>2*'OddsRatio_working_3-way'!K443*'OddsRatio_working_3-way'!L443*'OddsRatio_working_3-way'!M443</f>
        <v>7.3613986657464908E-2</v>
      </c>
      <c r="R443" s="11">
        <f t="shared" si="101"/>
        <v>0</v>
      </c>
      <c r="S443" s="11">
        <f t="shared" si="102"/>
        <v>-0.81506961506961495</v>
      </c>
      <c r="T443" s="11">
        <f t="shared" si="103"/>
        <v>-0.26208026208026208</v>
      </c>
      <c r="U443" s="11">
        <f>'OddsRatio_working_3-way'!S443-'OddsRatio_working_3-way'!R443^2/3</f>
        <v>-0.81506961506961495</v>
      </c>
      <c r="V443" s="11">
        <f>'OddsRatio_working_3-way'!S443*'OddsRatio_working_3-way'!R443/3-2*'OddsRatio_working_3-way'!R443^3/27-'OddsRatio_working_3-way'!T443</f>
        <v>0.26208026208026208</v>
      </c>
      <c r="W443" s="11">
        <f>'OddsRatio_working_3-way'!V443^2+4*'OddsRatio_working_3-way'!U443^3/27</f>
        <v>-1.153350764398306E-2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0.14161529879928397</v>
      </c>
      <c r="Y443" s="11">
        <f>IF('OddsRatio_working_3-way'!W443&gt;=0,IF('OddsRatio_working_3-way'!V443+SQRT('OddsRatio_working_3-way'!W443)&gt;0,0,PI()),ACOS('OddsRatio_working_3-way'!V443/(2*'OddsRatio_working_3-way'!X443)))</f>
        <v>0.38890534713578173</v>
      </c>
      <c r="Z443" s="11">
        <f>'OddsRatio_working_3-way'!X443^(1/3)*COS('OddsRatio_working_3-way'!Y443/3)</f>
        <v>0.51686513834929337</v>
      </c>
      <c r="AA443" s="11">
        <f>'OddsRatio_working_3-way'!X443^(1/3)*COS(('OddsRatio_working_3-way'!Y443+2*PI())/3)</f>
        <v>-0.31678687781400972</v>
      </c>
      <c r="AB443" s="11">
        <f>'OddsRatio_working_3-way'!X443^(1/3)*COS(('OddsRatio_working_3-way'!Y443+4*PI())/3)</f>
        <v>-0.2000782605352838</v>
      </c>
      <c r="AC443" s="11">
        <f>'OddsRatio_working_3-way'!X443^(1/3)*SIN('OddsRatio_working_3-way'!Y443/3)</f>
        <v>6.7381751602621456E-2</v>
      </c>
      <c r="AD443" s="11">
        <f>'OddsRatio_working_3-way'!X443^(1/3)*SIN(('OddsRatio_working_3-way'!Y443+2*PI())/3)</f>
        <v>0.41392746433973582</v>
      </c>
      <c r="AE443" s="11">
        <f>'OddsRatio_working_3-way'!X443^(1/3)*SIN(('OddsRatio_working_3-way'!Y443+4*PI())/3)</f>
        <v>-0.48130921594235726</v>
      </c>
      <c r="AF443" s="11">
        <f>-'OddsRatio_working_3-way'!U443/(3*'OddsRatio_working_3-way'!X443^(1/3))*COS(('OddsRatio_working_3-way'!Y443)/3)</f>
        <v>0.51686513834929348</v>
      </c>
      <c r="AG443" s="11">
        <f>-'OddsRatio_working_3-way'!U443/(3*'OddsRatio_working_3-way'!X443^(1/3))*COS(('OddsRatio_working_3-way'!Y443+2*PI())/3)</f>
        <v>-0.31678687781400977</v>
      </c>
      <c r="AH443" s="11">
        <f>-'OddsRatio_working_3-way'!U443/(3*'OddsRatio_working_3-way'!X443^(1/3))*COS(('OddsRatio_working_3-way'!Y443+4*PI())/3)</f>
        <v>-0.20007826053528383</v>
      </c>
      <c r="AI443" s="11">
        <f>'OddsRatio_working_3-way'!U443/(3*'OddsRatio_working_3-way'!X443^(1/3))*SIN(('OddsRatio_working_3-way'!Y443)/3)</f>
        <v>-6.738175160262147E-2</v>
      </c>
      <c r="AJ443" s="11">
        <f>'OddsRatio_working_3-way'!U443/(3*'OddsRatio_working_3-way'!X443^(1/3))*SIN(('OddsRatio_working_3-way'!Y443+2*PI())/3)</f>
        <v>-0.41392746433973587</v>
      </c>
      <c r="AK443" s="11">
        <f>'OddsRatio_working_3-way'!U443/(3*'OddsRatio_working_3-way'!X443^(1/3))*SIN(('OddsRatio_working_3-way'!Y443+4*PI())/3)</f>
        <v>0.48130921594235737</v>
      </c>
      <c r="AL443" s="11">
        <f>'OddsRatio_working_3-way'!Z443+'OddsRatio_working_3-way'!AF443</f>
        <v>1.033730276698587</v>
      </c>
      <c r="AM443" s="11">
        <f>'OddsRatio_working_3-way'!AA443+'OddsRatio_working_3-way'!AG443</f>
        <v>-0.63357375562801943</v>
      </c>
      <c r="AN443" s="11">
        <f>'OddsRatio_working_3-way'!AB443+'OddsRatio_working_3-way'!AH443</f>
        <v>-0.40015652107056765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1.033730276698587</v>
      </c>
      <c r="AS443" s="11">
        <f>IF(('OddsRatio_working_3-way'!X443=0),IF(Q443&gt;0,-Q443^(1/3),(-Q443)^(1/3)),'OddsRatio_working_3-way'!AM443-'OddsRatio_working_3-way'!R443/3)</f>
        <v>-0.63357375562801943</v>
      </c>
      <c r="AT443" s="11">
        <f>IF(('OddsRatio_working_3-way'!X443=0),IF(Q443&gt;0,-Q443^(1/3),(-Q443)^(1/3)),'OddsRatio_working_3-way'!AN443-'OddsRatio_working_3-way'!R443/3)</f>
        <v>-0.40015652107056765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IF('True_Odds_Calculator_3-way'!A441="","",'True_Odds_Calculator_3-way'!A441)</f>
        <v>2.85</v>
      </c>
      <c r="B444" s="4">
        <f>IF('True_Odds_Calculator_3-way'!B441="","",'True_Odds_Calculator_3-way'!B441)</f>
        <v>3.46</v>
      </c>
      <c r="C444" s="4">
        <f>IF('True_Odds_Calculator_3-way'!C441="","",'True_Odds_Calculator_3-way'!C441)</f>
        <v>2.58</v>
      </c>
      <c r="D444" s="9">
        <f t="shared" si="91"/>
        <v>0.3415379533561036</v>
      </c>
      <c r="E444" s="9">
        <f t="shared" si="92"/>
        <v>0.28061283453506242</v>
      </c>
      <c r="F444" s="9">
        <f t="shared" si="93"/>
        <v>0.37784921210883382</v>
      </c>
      <c r="G444" s="9">
        <f t="shared" si="94"/>
        <v>1.0421255591679959</v>
      </c>
      <c r="H444" s="9">
        <f t="shared" si="95"/>
        <v>2.9279322844607925</v>
      </c>
      <c r="I444" s="9">
        <f t="shared" si="96"/>
        <v>3.563628875553269</v>
      </c>
      <c r="J444" s="9">
        <f t="shared" si="97"/>
        <v>2.6465583834854338</v>
      </c>
      <c r="K444" s="11">
        <f t="shared" si="98"/>
        <v>0.35087719298245612</v>
      </c>
      <c r="L444" s="11">
        <f t="shared" si="99"/>
        <v>0.28901734104046245</v>
      </c>
      <c r="M444" s="11">
        <f t="shared" si="100"/>
        <v>0.38759689922480617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-0.28263325338483991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0.2315125987662619</v>
      </c>
      <c r="Q444" s="11">
        <f>2*'OddsRatio_working_3-way'!K444*'OddsRatio_working_3-way'!L444*'OddsRatio_working_3-way'!M444</f>
        <v>7.8612087866302846E-2</v>
      </c>
      <c r="R444" s="11">
        <f t="shared" si="101"/>
        <v>0</v>
      </c>
      <c r="S444" s="11">
        <f t="shared" si="102"/>
        <v>-0.81912724703709594</v>
      </c>
      <c r="T444" s="11">
        <f t="shared" si="103"/>
        <v>-0.27814167980886106</v>
      </c>
      <c r="U444" s="11">
        <f>'OddsRatio_working_3-way'!S444-'OddsRatio_working_3-way'!R444^2/3</f>
        <v>-0.81912724703709594</v>
      </c>
      <c r="V444" s="11">
        <f>'OddsRatio_working_3-way'!S444*'OddsRatio_working_3-way'!R444/3-2*'OddsRatio_working_3-way'!R444^3/27-'OddsRatio_working_3-way'!T444</f>
        <v>0.27814167980886106</v>
      </c>
      <c r="W444" s="11">
        <f>'OddsRatio_working_3-way'!V444^2+4*'OddsRatio_working_3-way'!U444^3/27</f>
        <v>-4.0608142249394241E-3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0.14267411141464523</v>
      </c>
      <c r="Y444" s="11">
        <f>IF('OddsRatio_working_3-way'!W444&gt;=0,IF('OddsRatio_working_3-way'!V444+SQRT('OddsRatio_working_3-way'!W444)&gt;0,0,PI()),ACOS('OddsRatio_working_3-way'!V444/(2*'OddsRatio_working_3-way'!X444)))</f>
        <v>0.22522115616080596</v>
      </c>
      <c r="Z444" s="11">
        <f>'OddsRatio_working_3-way'!X444^(1/3)*COS('OddsRatio_working_3-way'!Y444/3)</f>
        <v>0.52106277958399783</v>
      </c>
      <c r="AA444" s="11">
        <f>'OddsRatio_working_3-way'!X444^(1/3)*COS(('OddsRatio_working_3-way'!Y444+2*PI())/3)</f>
        <v>-0.29447246458969123</v>
      </c>
      <c r="AB444" s="11">
        <f>'OddsRatio_working_3-way'!X444^(1/3)*COS(('OddsRatio_working_3-way'!Y444+4*PI())/3)</f>
        <v>-0.22659031499430671</v>
      </c>
      <c r="AC444" s="11">
        <f>'OddsRatio_working_3-way'!X444^(1/3)*SIN('OddsRatio_working_3-way'!Y444/3)</f>
        <v>3.9191777342065803E-2</v>
      </c>
      <c r="AD444" s="11">
        <f>'OddsRatio_working_3-way'!X444^(1/3)*SIN(('OddsRatio_working_3-way'!Y444+2*PI())/3)</f>
        <v>0.43165771541524078</v>
      </c>
      <c r="AE444" s="11">
        <f>'OddsRatio_working_3-way'!X444^(1/3)*SIN(('OddsRatio_working_3-way'!Y444+4*PI())/3)</f>
        <v>-0.47084949275730648</v>
      </c>
      <c r="AF444" s="11">
        <f>-'OddsRatio_working_3-way'!U444/(3*'OddsRatio_working_3-way'!X444^(1/3))*COS(('OddsRatio_working_3-way'!Y444)/3)</f>
        <v>0.52106277958399794</v>
      </c>
      <c r="AG444" s="11">
        <f>-'OddsRatio_working_3-way'!U444/(3*'OddsRatio_working_3-way'!X444^(1/3))*COS(('OddsRatio_working_3-way'!Y444+2*PI())/3)</f>
        <v>-0.29447246458969129</v>
      </c>
      <c r="AH444" s="11">
        <f>-'OddsRatio_working_3-way'!U444/(3*'OddsRatio_working_3-way'!X444^(1/3))*COS(('OddsRatio_working_3-way'!Y444+4*PI())/3)</f>
        <v>-0.22659031499430676</v>
      </c>
      <c r="AI444" s="11">
        <f>'OddsRatio_working_3-way'!U444/(3*'OddsRatio_working_3-way'!X444^(1/3))*SIN(('OddsRatio_working_3-way'!Y444)/3)</f>
        <v>-3.919177734206581E-2</v>
      </c>
      <c r="AJ444" s="11">
        <f>'OddsRatio_working_3-way'!U444/(3*'OddsRatio_working_3-way'!X444^(1/3))*SIN(('OddsRatio_working_3-way'!Y444+2*PI())/3)</f>
        <v>-0.43165771541524084</v>
      </c>
      <c r="AK444" s="11">
        <f>'OddsRatio_working_3-way'!U444/(3*'OddsRatio_working_3-way'!X444^(1/3))*SIN(('OddsRatio_working_3-way'!Y444+4*PI())/3)</f>
        <v>0.47084949275730659</v>
      </c>
      <c r="AL444" s="11">
        <f>'OddsRatio_working_3-way'!Z444+'OddsRatio_working_3-way'!AF444</f>
        <v>1.0421255591679959</v>
      </c>
      <c r="AM444" s="11">
        <f>'OddsRatio_working_3-way'!AA444+'OddsRatio_working_3-way'!AG444</f>
        <v>-0.58894492917938246</v>
      </c>
      <c r="AN444" s="11">
        <f>'OddsRatio_working_3-way'!AB444+'OddsRatio_working_3-way'!AH444</f>
        <v>-0.45318062998861347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1.0421255591679959</v>
      </c>
      <c r="AS444" s="11">
        <f>IF(('OddsRatio_working_3-way'!X444=0),IF(Q444&gt;0,-Q444^(1/3),(-Q444)^(1/3)),'OddsRatio_working_3-way'!AM444-'OddsRatio_working_3-way'!R444/3)</f>
        <v>-0.58894492917938246</v>
      </c>
      <c r="AT444" s="11">
        <f>IF(('OddsRatio_working_3-way'!X444=0),IF(Q444&gt;0,-Q444^(1/3),(-Q444)^(1/3)),'OddsRatio_working_3-way'!AN444-'OddsRatio_working_3-way'!R444/3)</f>
        <v>-0.45318062998861347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IF('True_Odds_Calculator_3-way'!A442="","",'True_Odds_Calculator_3-way'!A442)</f>
        <v>2.13</v>
      </c>
      <c r="B445" s="4">
        <f>IF('True_Odds_Calculator_3-way'!B442="","",'True_Odds_Calculator_3-way'!B442)</f>
        <v>3.35</v>
      </c>
      <c r="C445" s="4">
        <f>IF('True_Odds_Calculator_3-way'!C442="","",'True_Odds_Calculator_3-way'!C442)</f>
        <v>3.83</v>
      </c>
      <c r="D445" s="9">
        <f t="shared" si="91"/>
        <v>0.45830349437406276</v>
      </c>
      <c r="E445" s="9">
        <f t="shared" si="92"/>
        <v>0.28917957458461568</v>
      </c>
      <c r="F445" s="9">
        <f t="shared" si="93"/>
        <v>0.25251693104132122</v>
      </c>
      <c r="G445" s="9">
        <f t="shared" si="94"/>
        <v>1.0459825082977892</v>
      </c>
      <c r="H445" s="9">
        <f t="shared" si="95"/>
        <v>2.1819602343765023</v>
      </c>
      <c r="I445" s="9">
        <f t="shared" si="96"/>
        <v>3.4580588944998047</v>
      </c>
      <c r="J445" s="9">
        <f t="shared" si="97"/>
        <v>3.9601304984827435</v>
      </c>
      <c r="K445" s="11">
        <f t="shared" si="98"/>
        <v>0.46948356807511737</v>
      </c>
      <c r="L445" s="11">
        <f t="shared" si="99"/>
        <v>0.29850746268656714</v>
      </c>
      <c r="M445" s="11">
        <f t="shared" si="100"/>
        <v>0.2610966057441253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-0.27498534979279299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0.23089055878991394</v>
      </c>
      <c r="Q445" s="11">
        <f>2*'OddsRatio_working_3-way'!K445*'OddsRatio_working_3-way'!L445*'OddsRatio_working_3-way'!M445</f>
        <v>7.318242750868903E-2</v>
      </c>
      <c r="R445" s="11">
        <f t="shared" si="101"/>
        <v>0</v>
      </c>
      <c r="S445" s="11">
        <f t="shared" si="102"/>
        <v>-0.83964676286898421</v>
      </c>
      <c r="T445" s="11">
        <f t="shared" si="103"/>
        <v>-0.26613209599650844</v>
      </c>
      <c r="U445" s="11">
        <f>'OddsRatio_working_3-way'!S445-'OddsRatio_working_3-way'!R445^2/3</f>
        <v>-0.83964676286898421</v>
      </c>
      <c r="V445" s="11">
        <f>'OddsRatio_working_3-way'!S445*'OddsRatio_working_3-way'!R445/3-2*'OddsRatio_working_3-way'!R445^3/27-'OddsRatio_working_3-way'!T445</f>
        <v>0.26613209599650844</v>
      </c>
      <c r="W445" s="11">
        <f>'OddsRatio_working_3-way'!V445^2+4*'OddsRatio_working_3-way'!U445^3/27</f>
        <v>-1.6870978892904689E-2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0.14806862548527919</v>
      </c>
      <c r="Y445" s="11">
        <f>IF('OddsRatio_working_3-way'!W445&gt;=0,IF('OddsRatio_working_3-way'!V445+SQRT('OddsRatio_working_3-way'!W445)&gt;0,0,PI()),ACOS('OddsRatio_working_3-way'!V445/(2*'OddsRatio_working_3-way'!X445)))</f>
        <v>0.45404976588180879</v>
      </c>
      <c r="Z445" s="11">
        <f>'OddsRatio_working_3-way'!X445^(1/3)*COS('OddsRatio_working_3-way'!Y445/3)</f>
        <v>0.52299125414889469</v>
      </c>
      <c r="AA445" s="11">
        <f>'OddsRatio_working_3-way'!X445^(1/3)*COS(('OddsRatio_working_3-way'!Y445+2*PI())/3)</f>
        <v>-0.33057385649639215</v>
      </c>
      <c r="AB445" s="11">
        <f>'OddsRatio_working_3-way'!X445^(1/3)*COS(('OddsRatio_working_3-way'!Y445+4*PI())/3)</f>
        <v>-0.19241739765250238</v>
      </c>
      <c r="AC445" s="11">
        <f>'OddsRatio_working_3-way'!X445^(1/3)*SIN('OddsRatio_working_3-way'!Y445/3)</f>
        <v>7.9764668703805178E-2</v>
      </c>
      <c r="AD445" s="11">
        <f>'OddsRatio_working_3-way'!X445^(1/3)*SIN(('OddsRatio_working_3-way'!Y445+2*PI())/3)</f>
        <v>0.41304137769812388</v>
      </c>
      <c r="AE445" s="11">
        <f>'OddsRatio_working_3-way'!X445^(1/3)*SIN(('OddsRatio_working_3-way'!Y445+4*PI())/3)</f>
        <v>-0.49280604640192904</v>
      </c>
      <c r="AF445" s="11">
        <f>-'OddsRatio_working_3-way'!U445/(3*'OddsRatio_working_3-way'!X445^(1/3))*COS(('OddsRatio_working_3-way'!Y445)/3)</f>
        <v>0.52299125414889458</v>
      </c>
      <c r="AG445" s="11">
        <f>-'OddsRatio_working_3-way'!U445/(3*'OddsRatio_working_3-way'!X445^(1/3))*COS(('OddsRatio_working_3-way'!Y445+2*PI())/3)</f>
        <v>-0.33057385649639209</v>
      </c>
      <c r="AH445" s="11">
        <f>-'OddsRatio_working_3-way'!U445/(3*'OddsRatio_working_3-way'!X445^(1/3))*COS(('OddsRatio_working_3-way'!Y445+4*PI())/3)</f>
        <v>-0.19241739765250232</v>
      </c>
      <c r="AI445" s="11">
        <f>'OddsRatio_working_3-way'!U445/(3*'OddsRatio_working_3-way'!X445^(1/3))*SIN(('OddsRatio_working_3-way'!Y445)/3)</f>
        <v>-7.9764668703805164E-2</v>
      </c>
      <c r="AJ445" s="11">
        <f>'OddsRatio_working_3-way'!U445/(3*'OddsRatio_working_3-way'!X445^(1/3))*SIN(('OddsRatio_working_3-way'!Y445+2*PI())/3)</f>
        <v>-0.41304137769812377</v>
      </c>
      <c r="AK445" s="11">
        <f>'OddsRatio_working_3-way'!U445/(3*'OddsRatio_working_3-way'!X445^(1/3))*SIN(('OddsRatio_working_3-way'!Y445+4*PI())/3)</f>
        <v>0.49280604640192893</v>
      </c>
      <c r="AL445" s="11">
        <f>'OddsRatio_working_3-way'!Z445+'OddsRatio_working_3-way'!AF445</f>
        <v>1.0459825082977892</v>
      </c>
      <c r="AM445" s="11">
        <f>'OddsRatio_working_3-way'!AA445+'OddsRatio_working_3-way'!AG445</f>
        <v>-0.6611477129927843</v>
      </c>
      <c r="AN445" s="11">
        <f>'OddsRatio_working_3-way'!AB445+'OddsRatio_working_3-way'!AH445</f>
        <v>-0.3848347953050047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1.0459825082977892</v>
      </c>
      <c r="AS445" s="11">
        <f>IF(('OddsRatio_working_3-way'!X445=0),IF(Q445&gt;0,-Q445^(1/3),(-Q445)^(1/3)),'OddsRatio_working_3-way'!AM445-'OddsRatio_working_3-way'!R445/3)</f>
        <v>-0.6611477129927843</v>
      </c>
      <c r="AT445" s="11">
        <f>IF(('OddsRatio_working_3-way'!X445=0),IF(Q445&gt;0,-Q445^(1/3),(-Q445)^(1/3)),'OddsRatio_working_3-way'!AN445-'OddsRatio_working_3-way'!R445/3)</f>
        <v>-0.3848347953050047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IF('True_Odds_Calculator_3-way'!A443="","",'True_Odds_Calculator_3-way'!A443)</f>
        <v>2.98</v>
      </c>
      <c r="B446" s="4">
        <f>IF('True_Odds_Calculator_3-way'!B443="","",'True_Odds_Calculator_3-way'!B443)</f>
        <v>3.05</v>
      </c>
      <c r="C446" s="4">
        <f>IF('True_Odds_Calculator_3-way'!C443="","",'True_Odds_Calculator_3-way'!C443)</f>
        <v>2.75</v>
      </c>
      <c r="D446" s="9">
        <f t="shared" si="91"/>
        <v>0.32662604501185422</v>
      </c>
      <c r="E446" s="9">
        <f t="shared" si="92"/>
        <v>0.31903114181933451</v>
      </c>
      <c r="F446" s="9">
        <f t="shared" si="93"/>
        <v>0.35434281316881122</v>
      </c>
      <c r="G446" s="9">
        <f t="shared" si="94"/>
        <v>1.0412147507779925</v>
      </c>
      <c r="H446" s="9">
        <f t="shared" si="95"/>
        <v>3.0616052065404249</v>
      </c>
      <c r="I446" s="9">
        <f t="shared" si="96"/>
        <v>3.1344902390948852</v>
      </c>
      <c r="J446" s="9">
        <f t="shared" si="97"/>
        <v>2.8221258138614864</v>
      </c>
      <c r="K446" s="11">
        <f t="shared" si="98"/>
        <v>0.33557046979865773</v>
      </c>
      <c r="L446" s="11">
        <f t="shared" si="99"/>
        <v>0.32786885245901642</v>
      </c>
      <c r="M446" s="11">
        <f t="shared" si="100"/>
        <v>0.36363636363636365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-0.28418967983276477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0.23124856219806167</v>
      </c>
      <c r="Q446" s="11">
        <f>2*'OddsRatio_working_3-way'!K446*'OddsRatio_working_3-way'!L446*'OddsRatio_working_3-way'!M446</f>
        <v>8.0016803528741048E-2</v>
      </c>
      <c r="R446" s="11">
        <f t="shared" si="101"/>
        <v>0</v>
      </c>
      <c r="S446" s="11">
        <f t="shared" si="102"/>
        <v>-0.81371203322422891</v>
      </c>
      <c r="T446" s="11">
        <f t="shared" si="103"/>
        <v>-0.28156125717101343</v>
      </c>
      <c r="U446" s="11">
        <f>'OddsRatio_working_3-way'!S446-'OddsRatio_working_3-way'!R446^2/3</f>
        <v>-0.81371203322422891</v>
      </c>
      <c r="V446" s="11">
        <f>'OddsRatio_working_3-way'!S446*'OddsRatio_working_3-way'!R446/3-2*'OddsRatio_working_3-way'!R446^3/27-'OddsRatio_working_3-way'!T446</f>
        <v>0.28156125717101343</v>
      </c>
      <c r="W446" s="11">
        <f>'OddsRatio_working_3-way'!V446^2+4*'OddsRatio_working_3-way'!U446^3/27</f>
        <v>-5.426554347023882E-4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0.14126163401152483</v>
      </c>
      <c r="Y446" s="11">
        <f>IF('OddsRatio_working_3-way'!W446&gt;=0,IF('OddsRatio_working_3-way'!V446+SQRT('OddsRatio_working_3-way'!W446)&gt;0,0,PI()),ACOS('OddsRatio_working_3-way'!V446/(2*'OddsRatio_working_3-way'!X446)))</f>
        <v>8.2546978895645884E-2</v>
      </c>
      <c r="Z446" s="11">
        <f>'OddsRatio_working_3-way'!X446^(1/3)*COS('OddsRatio_working_3-way'!Y446/3)</f>
        <v>0.52060737538899626</v>
      </c>
      <c r="AA446" s="11">
        <f>'OddsRatio_working_3-way'!X446^(1/3)*COS(('OddsRatio_working_3-way'!Y446+2*PI())/3)</f>
        <v>-0.27271250810550957</v>
      </c>
      <c r="AB446" s="11">
        <f>'OddsRatio_working_3-way'!X446^(1/3)*COS(('OddsRatio_working_3-way'!Y446+4*PI())/3)</f>
        <v>-0.24789486728348667</v>
      </c>
      <c r="AC446" s="11">
        <f>'OddsRatio_working_3-way'!X446^(1/3)*SIN('OddsRatio_working_3-way'!Y446/3)</f>
        <v>1.4328471609246317E-2</v>
      </c>
      <c r="AD446" s="11">
        <f>'OddsRatio_working_3-way'!X446^(1/3)*SIN(('OddsRatio_working_3-way'!Y446+2*PI())/3)</f>
        <v>0.44369497667978919</v>
      </c>
      <c r="AE446" s="11">
        <f>'OddsRatio_working_3-way'!X446^(1/3)*SIN(('OddsRatio_working_3-way'!Y446+4*PI())/3)</f>
        <v>-0.45802344828903557</v>
      </c>
      <c r="AF446" s="11">
        <f>-'OddsRatio_working_3-way'!U446/(3*'OddsRatio_working_3-way'!X446^(1/3))*COS(('OddsRatio_working_3-way'!Y446)/3)</f>
        <v>0.52060737538899626</v>
      </c>
      <c r="AG446" s="11">
        <f>-'OddsRatio_working_3-way'!U446/(3*'OddsRatio_working_3-way'!X446^(1/3))*COS(('OddsRatio_working_3-way'!Y446+2*PI())/3)</f>
        <v>-0.27271250810550957</v>
      </c>
      <c r="AH446" s="11">
        <f>-'OddsRatio_working_3-way'!U446/(3*'OddsRatio_working_3-way'!X446^(1/3))*COS(('OddsRatio_working_3-way'!Y446+4*PI())/3)</f>
        <v>-0.24789486728348667</v>
      </c>
      <c r="AI446" s="11">
        <f>'OddsRatio_working_3-way'!U446/(3*'OddsRatio_working_3-way'!X446^(1/3))*SIN(('OddsRatio_working_3-way'!Y446)/3)</f>
        <v>-1.4328471609246317E-2</v>
      </c>
      <c r="AJ446" s="11">
        <f>'OddsRatio_working_3-way'!U446/(3*'OddsRatio_working_3-way'!X446^(1/3))*SIN(('OddsRatio_working_3-way'!Y446+2*PI())/3)</f>
        <v>-0.44369497667978919</v>
      </c>
      <c r="AK446" s="11">
        <f>'OddsRatio_working_3-way'!U446/(3*'OddsRatio_working_3-way'!X446^(1/3))*SIN(('OddsRatio_working_3-way'!Y446+4*PI())/3)</f>
        <v>0.45802344828903557</v>
      </c>
      <c r="AL446" s="11">
        <f>'OddsRatio_working_3-way'!Z446+'OddsRatio_working_3-way'!AF446</f>
        <v>1.0412147507779925</v>
      </c>
      <c r="AM446" s="11">
        <f>'OddsRatio_working_3-way'!AA446+'OddsRatio_working_3-way'!AG446</f>
        <v>-0.54542501621101913</v>
      </c>
      <c r="AN446" s="11">
        <f>'OddsRatio_working_3-way'!AB446+'OddsRatio_working_3-way'!AH446</f>
        <v>-0.49578973456697334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1.0412147507779925</v>
      </c>
      <c r="AS446" s="11">
        <f>IF(('OddsRatio_working_3-way'!X446=0),IF(Q446&gt;0,-Q446^(1/3),(-Q446)^(1/3)),'OddsRatio_working_3-way'!AM446-'OddsRatio_working_3-way'!R446/3)</f>
        <v>-0.54542501621101913</v>
      </c>
      <c r="AT446" s="11">
        <f>IF(('OddsRatio_working_3-way'!X446=0),IF(Q446&gt;0,-Q446^(1/3),(-Q446)^(1/3)),'OddsRatio_working_3-way'!AN446-'OddsRatio_working_3-way'!R446/3)</f>
        <v>-0.49578973456697334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IF('True_Odds_Calculator_3-way'!A444="","",'True_Odds_Calculator_3-way'!A444)</f>
        <v>1.85</v>
      </c>
      <c r="B447" s="4">
        <f>IF('True_Odds_Calculator_3-way'!B444="","",'True_Odds_Calculator_3-way'!B444)</f>
        <v>3.91</v>
      </c>
      <c r="C447" s="4">
        <f>IF('True_Odds_Calculator_3-way'!C444="","",'True_Odds_Calculator_3-way'!C444)</f>
        <v>4.28</v>
      </c>
      <c r="D447" s="9">
        <f t="shared" si="91"/>
        <v>0.52840043700757944</v>
      </c>
      <c r="E447" s="9">
        <f t="shared" si="92"/>
        <v>0.24657786425807005</v>
      </c>
      <c r="F447" s="9">
        <f t="shared" si="93"/>
        <v>0.22502169873435068</v>
      </c>
      <c r="G447" s="9">
        <f t="shared" si="94"/>
        <v>1.0500048380490687</v>
      </c>
      <c r="H447" s="9">
        <f t="shared" si="95"/>
        <v>1.8925041123417086</v>
      </c>
      <c r="I447" s="9">
        <f t="shared" si="96"/>
        <v>4.0555140787227897</v>
      </c>
      <c r="J447" s="9">
        <f t="shared" si="97"/>
        <v>4.4440158688009452</v>
      </c>
      <c r="K447" s="11">
        <f t="shared" si="98"/>
        <v>0.54054054054054046</v>
      </c>
      <c r="L447" s="11">
        <f t="shared" si="99"/>
        <v>0.25575447570332482</v>
      </c>
      <c r="M447" s="11">
        <f t="shared" si="100"/>
        <v>0.23364485981308411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-0.26205563548107236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0.22739473464907883</v>
      </c>
      <c r="Q447" s="11">
        <f>2*'OddsRatio_working_3-way'!K447*'OddsRatio_working_3-way'!L447*'OddsRatio_working_3-way'!M447</f>
        <v>6.4600776888942862E-2</v>
      </c>
      <c r="R447" s="11">
        <f t="shared" si="101"/>
        <v>0</v>
      </c>
      <c r="S447" s="11">
        <f t="shared" si="102"/>
        <v>-0.8677345718272218</v>
      </c>
      <c r="T447" s="11">
        <f t="shared" si="103"/>
        <v>-0.24651550336000624</v>
      </c>
      <c r="U447" s="11">
        <f>'OddsRatio_working_3-way'!S447-'OddsRatio_working_3-way'!R447^2/3</f>
        <v>-0.8677345718272218</v>
      </c>
      <c r="V447" s="11">
        <f>'OddsRatio_working_3-way'!S447*'OddsRatio_working_3-way'!R447/3-2*'OddsRatio_working_3-way'!R447^3/27-'OddsRatio_working_3-way'!T447</f>
        <v>0.24651550336000624</v>
      </c>
      <c r="W447" s="11">
        <f>'OddsRatio_working_3-way'!V447^2+4*'OddsRatio_working_3-way'!U447^3/27</f>
        <v>-3.6025999280446516E-2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0.15556019146722899</v>
      </c>
      <c r="Y447" s="11">
        <f>IF('OddsRatio_working_3-way'!W447&gt;=0,IF('OddsRatio_working_3-way'!V447+SQRT('OddsRatio_working_3-way'!W447)&gt;0,0,PI()),ACOS('OddsRatio_working_3-way'!V447/(2*'OddsRatio_working_3-way'!X447)))</f>
        <v>0.65614872751912945</v>
      </c>
      <c r="Z447" s="11">
        <f>'OddsRatio_working_3-way'!X447^(1/3)*COS('OddsRatio_working_3-way'!Y447/3)</f>
        <v>0.52500241902453437</v>
      </c>
      <c r="AA447" s="11">
        <f>'OddsRatio_working_3-way'!X447^(1/3)*COS(('OddsRatio_working_3-way'!Y447+2*PI())/3)</f>
        <v>-0.36356053847597952</v>
      </c>
      <c r="AB447" s="11">
        <f>'OddsRatio_working_3-way'!X447^(1/3)*COS(('OddsRatio_working_3-way'!Y447+4*PI())/3)</f>
        <v>-0.16144188054855504</v>
      </c>
      <c r="AC447" s="11">
        <f>'OddsRatio_working_3-way'!X447^(1/3)*SIN('OddsRatio_working_3-way'!Y447/3)</f>
        <v>0.11669326156264463</v>
      </c>
      <c r="AD447" s="11">
        <f>'OddsRatio_working_3-way'!X447^(1/3)*SIN(('OddsRatio_working_3-way'!Y447+2*PI())/3)</f>
        <v>0.39631880114220724</v>
      </c>
      <c r="AE447" s="11">
        <f>'OddsRatio_working_3-way'!X447^(1/3)*SIN(('OddsRatio_working_3-way'!Y447+4*PI())/3)</f>
        <v>-0.51301206270485178</v>
      </c>
      <c r="AF447" s="11">
        <f>-'OddsRatio_working_3-way'!U447/(3*'OddsRatio_working_3-way'!X447^(1/3))*COS(('OddsRatio_working_3-way'!Y447)/3)</f>
        <v>0.52500241902453426</v>
      </c>
      <c r="AG447" s="11">
        <f>-'OddsRatio_working_3-way'!U447/(3*'OddsRatio_working_3-way'!X447^(1/3))*COS(('OddsRatio_working_3-way'!Y447+2*PI())/3)</f>
        <v>-0.36356053847597947</v>
      </c>
      <c r="AH447" s="11">
        <f>-'OddsRatio_working_3-way'!U447/(3*'OddsRatio_working_3-way'!X447^(1/3))*COS(('OddsRatio_working_3-way'!Y447+4*PI())/3)</f>
        <v>-0.16144188054855502</v>
      </c>
      <c r="AI447" s="11">
        <f>'OddsRatio_working_3-way'!U447/(3*'OddsRatio_working_3-way'!X447^(1/3))*SIN(('OddsRatio_working_3-way'!Y447)/3)</f>
        <v>-0.1166932615626446</v>
      </c>
      <c r="AJ447" s="11">
        <f>'OddsRatio_working_3-way'!U447/(3*'OddsRatio_working_3-way'!X447^(1/3))*SIN(('OddsRatio_working_3-way'!Y447+2*PI())/3)</f>
        <v>-0.39631880114220719</v>
      </c>
      <c r="AK447" s="11">
        <f>'OddsRatio_working_3-way'!U447/(3*'OddsRatio_working_3-way'!X447^(1/3))*SIN(('OddsRatio_working_3-way'!Y447+4*PI())/3)</f>
        <v>0.51301206270485167</v>
      </c>
      <c r="AL447" s="11">
        <f>'OddsRatio_working_3-way'!Z447+'OddsRatio_working_3-way'!AF447</f>
        <v>1.0500048380490687</v>
      </c>
      <c r="AM447" s="11">
        <f>'OddsRatio_working_3-way'!AA447+'OddsRatio_working_3-way'!AG447</f>
        <v>-0.72712107695195893</v>
      </c>
      <c r="AN447" s="11">
        <f>'OddsRatio_working_3-way'!AB447+'OddsRatio_working_3-way'!AH447</f>
        <v>-0.32288376109711003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1.0500048380490687</v>
      </c>
      <c r="AS447" s="11">
        <f>IF(('OddsRatio_working_3-way'!X447=0),IF(Q447&gt;0,-Q447^(1/3),(-Q447)^(1/3)),'OddsRatio_working_3-way'!AM447-'OddsRatio_working_3-way'!R447/3)</f>
        <v>-0.72712107695195893</v>
      </c>
      <c r="AT447" s="11">
        <f>IF(('OddsRatio_working_3-way'!X447=0),IF(Q447&gt;0,-Q447^(1/3),(-Q447)^(1/3)),'OddsRatio_working_3-way'!AN447-'OddsRatio_working_3-way'!R447/3)</f>
        <v>-0.32288376109711003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IF('True_Odds_Calculator_3-way'!A445="","",'True_Odds_Calculator_3-way'!A445)</f>
        <v>1.62</v>
      </c>
      <c r="B448" s="4">
        <f>IF('True_Odds_Calculator_3-way'!B445="","",'True_Odds_Calculator_3-way'!B445)</f>
        <v>4.08</v>
      </c>
      <c r="C448" s="4">
        <f>IF('True_Odds_Calculator_3-way'!C445="","",'True_Odds_Calculator_3-way'!C445)</f>
        <v>5.71</v>
      </c>
      <c r="D448" s="9">
        <f t="shared" si="91"/>
        <v>0.60137395469934107</v>
      </c>
      <c r="E448" s="9">
        <f t="shared" si="92"/>
        <v>0.23294213196904565</v>
      </c>
      <c r="F448" s="9">
        <f t="shared" si="93"/>
        <v>0.16568391333161334</v>
      </c>
      <c r="G448" s="9">
        <f t="shared" si="94"/>
        <v>1.0691271700939295</v>
      </c>
      <c r="H448" s="9">
        <f t="shared" si="95"/>
        <v>1.6628588454582363</v>
      </c>
      <c r="I448" s="9">
        <f t="shared" si="96"/>
        <v>4.2929116838893027</v>
      </c>
      <c r="J448" s="9">
        <f t="shared" si="97"/>
        <v>6.035588971142408</v>
      </c>
      <c r="K448" s="11">
        <f t="shared" si="98"/>
        <v>0.61728395061728392</v>
      </c>
      <c r="L448" s="11">
        <f t="shared" si="99"/>
        <v>0.24509803921568626</v>
      </c>
      <c r="M448" s="11">
        <f t="shared" si="100"/>
        <v>0.17513134851138354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-0.23831535597958453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0.22283566947784067</v>
      </c>
      <c r="Q448" s="11">
        <f>2*'OddsRatio_working_3-way'!K448*'OddsRatio_working_3-way'!L448*'OddsRatio_working_3-way'!M448</f>
        <v>5.2993024846097657E-2</v>
      </c>
      <c r="R448" s="11">
        <f t="shared" si="101"/>
        <v>0</v>
      </c>
      <c r="S448" s="11">
        <f t="shared" si="102"/>
        <v>-0.93504536693359386</v>
      </c>
      <c r="T448" s="11">
        <f t="shared" si="103"/>
        <v>-0.22236512887838142</v>
      </c>
      <c r="U448" s="11">
        <f>'OddsRatio_working_3-way'!S448-'OddsRatio_working_3-way'!R448^2/3</f>
        <v>-0.93504536693359386</v>
      </c>
      <c r="V448" s="11">
        <f>'OddsRatio_working_3-way'!S448*'OddsRatio_working_3-way'!R448/3-2*'OddsRatio_working_3-way'!R448^3/27-'OddsRatio_working_3-way'!T448</f>
        <v>0.22236512887838142</v>
      </c>
      <c r="W448" s="11">
        <f>'OddsRatio_working_3-way'!V448^2+4*'OddsRatio_working_3-way'!U448^3/27</f>
        <v>-7.1667729236055161E-2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0.17400716923244453</v>
      </c>
      <c r="Y448" s="11">
        <f>IF('OddsRatio_working_3-way'!W448&gt;=0,IF('OddsRatio_working_3-way'!V448+SQRT('OddsRatio_working_3-way'!W448)&gt;0,0,PI()),ACOS('OddsRatio_working_3-way'!V448/(2*'OddsRatio_working_3-way'!X448)))</f>
        <v>0.8776586977237012</v>
      </c>
      <c r="Z448" s="11">
        <f>'OddsRatio_working_3-way'!X448^(1/3)*COS('OddsRatio_working_3-way'!Y448/3)</f>
        <v>0.53456358504696488</v>
      </c>
      <c r="AA448" s="11">
        <f>'OddsRatio_working_3-way'!X448^(1/3)*COS(('OddsRatio_working_3-way'!Y448+2*PI())/3)</f>
        <v>-0.40671877430988218</v>
      </c>
      <c r="AB448" s="11">
        <f>'OddsRatio_working_3-way'!X448^(1/3)*COS(('OddsRatio_working_3-way'!Y448+4*PI())/3)</f>
        <v>-0.12784481073708281</v>
      </c>
      <c r="AC448" s="11">
        <f>'OddsRatio_working_3-way'!X448^(1/3)*SIN('OddsRatio_working_3-way'!Y448/3)</f>
        <v>0.16100795793873363</v>
      </c>
      <c r="AD448" s="11">
        <f>'OddsRatio_working_3-way'!X448^(1/3)*SIN(('OddsRatio_working_3-way'!Y448+2*PI())/3)</f>
        <v>0.38244166561938803</v>
      </c>
      <c r="AE448" s="11">
        <f>'OddsRatio_working_3-way'!X448^(1/3)*SIN(('OddsRatio_working_3-way'!Y448+4*PI())/3)</f>
        <v>-0.54344962355812165</v>
      </c>
      <c r="AF448" s="11">
        <f>-'OddsRatio_working_3-way'!U448/(3*'OddsRatio_working_3-way'!X448^(1/3))*COS(('OddsRatio_working_3-way'!Y448)/3)</f>
        <v>0.53456358504696477</v>
      </c>
      <c r="AG448" s="11">
        <f>-'OddsRatio_working_3-way'!U448/(3*'OddsRatio_working_3-way'!X448^(1/3))*COS(('OddsRatio_working_3-way'!Y448+2*PI())/3)</f>
        <v>-0.40671877430988201</v>
      </c>
      <c r="AH448" s="11">
        <f>-'OddsRatio_working_3-way'!U448/(3*'OddsRatio_working_3-way'!X448^(1/3))*COS(('OddsRatio_working_3-way'!Y448+4*PI())/3)</f>
        <v>-0.12784481073708279</v>
      </c>
      <c r="AI448" s="11">
        <f>'OddsRatio_working_3-way'!U448/(3*'OddsRatio_working_3-way'!X448^(1/3))*SIN(('OddsRatio_working_3-way'!Y448)/3)</f>
        <v>-0.16100795793873357</v>
      </c>
      <c r="AJ448" s="11">
        <f>'OddsRatio_working_3-way'!U448/(3*'OddsRatio_working_3-way'!X448^(1/3))*SIN(('OddsRatio_working_3-way'!Y448+2*PI())/3)</f>
        <v>-0.38244166561938786</v>
      </c>
      <c r="AK448" s="11">
        <f>'OddsRatio_working_3-way'!U448/(3*'OddsRatio_working_3-way'!X448^(1/3))*SIN(('OddsRatio_working_3-way'!Y448+4*PI())/3)</f>
        <v>0.54344962355812143</v>
      </c>
      <c r="AL448" s="11">
        <f>'OddsRatio_working_3-way'!Z448+'OddsRatio_working_3-way'!AF448</f>
        <v>1.0691271700939295</v>
      </c>
      <c r="AM448" s="11">
        <f>'OddsRatio_working_3-way'!AA448+'OddsRatio_working_3-way'!AG448</f>
        <v>-0.81343754861976425</v>
      </c>
      <c r="AN448" s="11">
        <f>'OddsRatio_working_3-way'!AB448+'OddsRatio_working_3-way'!AH448</f>
        <v>-0.25568962147416563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1.0691271700939295</v>
      </c>
      <c r="AS448" s="11">
        <f>IF(('OddsRatio_working_3-way'!X448=0),IF(Q448&gt;0,-Q448^(1/3),(-Q448)^(1/3)),'OddsRatio_working_3-way'!AM448-'OddsRatio_working_3-way'!R448/3)</f>
        <v>-0.81343754861976425</v>
      </c>
      <c r="AT448" s="11">
        <f>IF(('OddsRatio_working_3-way'!X448=0),IF(Q448&gt;0,-Q448^(1/3),(-Q448)^(1/3)),'OddsRatio_working_3-way'!AN448-'OddsRatio_working_3-way'!R448/3)</f>
        <v>-0.25568962147416563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IF('True_Odds_Calculator_3-way'!A446="","",'True_Odds_Calculator_3-way'!A446)</f>
        <v>1.85</v>
      </c>
      <c r="B449" s="4">
        <f>IF('True_Odds_Calculator_3-way'!B446="","",'True_Odds_Calculator_3-way'!B446)</f>
        <v>3.87</v>
      </c>
      <c r="C449" s="4">
        <f>IF('True_Odds_Calculator_3-way'!C446="","",'True_Odds_Calculator_3-way'!C446)</f>
        <v>3.91</v>
      </c>
      <c r="D449" s="9">
        <f t="shared" si="91"/>
        <v>0.51866810164871446</v>
      </c>
      <c r="E449" s="9">
        <f t="shared" si="92"/>
        <v>0.24193063740761064</v>
      </c>
      <c r="F449" s="9">
        <f t="shared" si="93"/>
        <v>0.239401260943675</v>
      </c>
      <c r="G449" s="9">
        <f t="shared" si="94"/>
        <v>1.0917826251310032</v>
      </c>
      <c r="H449" s="9">
        <f t="shared" si="95"/>
        <v>1.928015231361353</v>
      </c>
      <c r="I449" s="9">
        <f t="shared" si="96"/>
        <v>4.1334161341259792</v>
      </c>
      <c r="J449" s="9">
        <f t="shared" si="97"/>
        <v>4.1770874391312187</v>
      </c>
      <c r="K449" s="11">
        <f t="shared" si="98"/>
        <v>0.54054054054054046</v>
      </c>
      <c r="L449" s="11">
        <f t="shared" si="99"/>
        <v>0.25839793281653745</v>
      </c>
      <c r="M449" s="11">
        <f t="shared" si="100"/>
        <v>0.25575447570332482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-0.25359130616966818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0.23683946838648551</v>
      </c>
      <c r="Q449" s="11">
        <f>2*'OddsRatio_working_3-way'!K449*'OddsRatio_working_3-way'!L449*'OddsRatio_working_3-way'!M449</f>
        <v>7.1444786843585378E-2</v>
      </c>
      <c r="R449" s="11">
        <f t="shared" si="101"/>
        <v>0</v>
      </c>
      <c r="S449" s="11">
        <f t="shared" si="102"/>
        <v>-0.93394159272962352</v>
      </c>
      <c r="T449" s="11">
        <f t="shared" si="103"/>
        <v>-0.28173200384000713</v>
      </c>
      <c r="U449" s="11">
        <f>'OddsRatio_working_3-way'!S449-'OddsRatio_working_3-way'!R449^2/3</f>
        <v>-0.93394159272962352</v>
      </c>
      <c r="V449" s="11">
        <f>'OddsRatio_working_3-way'!S449*'OddsRatio_working_3-way'!R449/3-2*'OddsRatio_working_3-way'!R449^3/27-'OddsRatio_working_3-way'!T449</f>
        <v>0.28173200384000713</v>
      </c>
      <c r="W449" s="11">
        <f>'OddsRatio_working_3-way'!V449^2+4*'OddsRatio_working_3-way'!U449^3/27</f>
        <v>-4.131265693974602E-2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0.17369915006085365</v>
      </c>
      <c r="Y449" s="11">
        <f>IF('OddsRatio_working_3-way'!W449&gt;=0,IF('OddsRatio_working_3-way'!V449+SQRT('OddsRatio_working_3-way'!W449)&gt;0,0,PI()),ACOS('OddsRatio_working_3-way'!V449/(2*'OddsRatio_working_3-way'!X449)))</f>
        <v>0.6249764110082332</v>
      </c>
      <c r="Z449" s="11">
        <f>'OddsRatio_working_3-way'!X449^(1/3)*COS('OddsRatio_working_3-way'!Y449/3)</f>
        <v>0.54589131256550172</v>
      </c>
      <c r="AA449" s="11">
        <f>'OddsRatio_working_3-way'!X449^(1/3)*COS(('OddsRatio_working_3-way'!Y449+2*PI())/3)</f>
        <v>-0.37288265809659965</v>
      </c>
      <c r="AB449" s="11">
        <f>'OddsRatio_working_3-way'!X449^(1/3)*COS(('OddsRatio_working_3-way'!Y449+4*PI())/3)</f>
        <v>-0.17300865446890212</v>
      </c>
      <c r="AC449" s="11">
        <f>'OddsRatio_working_3-way'!X449^(1/3)*SIN('OddsRatio_working_3-way'!Y449/3)</f>
        <v>0.11539730979845948</v>
      </c>
      <c r="AD449" s="11">
        <f>'OddsRatio_working_3-way'!X449^(1/3)*SIN(('OddsRatio_working_3-way'!Y449+2*PI())/3)</f>
        <v>0.41505708948772607</v>
      </c>
      <c r="AE449" s="11">
        <f>'OddsRatio_working_3-way'!X449^(1/3)*SIN(('OddsRatio_working_3-way'!Y449+4*PI())/3)</f>
        <v>-0.53045439928618554</v>
      </c>
      <c r="AF449" s="11">
        <f>-'OddsRatio_working_3-way'!U449/(3*'OddsRatio_working_3-way'!X449^(1/3))*COS(('OddsRatio_working_3-way'!Y449)/3)</f>
        <v>0.54589131256550161</v>
      </c>
      <c r="AG449" s="11">
        <f>-'OddsRatio_working_3-way'!U449/(3*'OddsRatio_working_3-way'!X449^(1/3))*COS(('OddsRatio_working_3-way'!Y449+2*PI())/3)</f>
        <v>-0.3728826580965996</v>
      </c>
      <c r="AH449" s="11">
        <f>-'OddsRatio_working_3-way'!U449/(3*'OddsRatio_working_3-way'!X449^(1/3))*COS(('OddsRatio_working_3-way'!Y449+4*PI())/3)</f>
        <v>-0.1730086544689021</v>
      </c>
      <c r="AI449" s="11">
        <f>'OddsRatio_working_3-way'!U449/(3*'OddsRatio_working_3-way'!X449^(1/3))*SIN(('OddsRatio_working_3-way'!Y449)/3)</f>
        <v>-0.11539730979845947</v>
      </c>
      <c r="AJ449" s="11">
        <f>'OddsRatio_working_3-way'!U449/(3*'OddsRatio_working_3-way'!X449^(1/3))*SIN(('OddsRatio_working_3-way'!Y449+2*PI())/3)</f>
        <v>-0.41505708948772602</v>
      </c>
      <c r="AK449" s="11">
        <f>'OddsRatio_working_3-way'!U449/(3*'OddsRatio_working_3-way'!X449^(1/3))*SIN(('OddsRatio_working_3-way'!Y449+4*PI())/3)</f>
        <v>0.53045439928618543</v>
      </c>
      <c r="AL449" s="11">
        <f>'OddsRatio_working_3-way'!Z449+'OddsRatio_working_3-way'!AF449</f>
        <v>1.0917826251310032</v>
      </c>
      <c r="AM449" s="11">
        <f>'OddsRatio_working_3-way'!AA449+'OddsRatio_working_3-way'!AG449</f>
        <v>-0.74576531619319919</v>
      </c>
      <c r="AN449" s="11">
        <f>'OddsRatio_working_3-way'!AB449+'OddsRatio_working_3-way'!AH449</f>
        <v>-0.34601730893780425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1.0917826251310032</v>
      </c>
      <c r="AS449" s="11">
        <f>IF(('OddsRatio_working_3-way'!X449=0),IF(Q449&gt;0,-Q449^(1/3),(-Q449)^(1/3)),'OddsRatio_working_3-way'!AM449-'OddsRatio_working_3-way'!R449/3)</f>
        <v>-0.74576531619319919</v>
      </c>
      <c r="AT449" s="11">
        <f>IF(('OddsRatio_working_3-way'!X449=0),IF(Q449&gt;0,-Q449^(1/3),(-Q449)^(1/3)),'OddsRatio_working_3-way'!AN449-'OddsRatio_working_3-way'!R449/3)</f>
        <v>-0.34601730893780425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IF('True_Odds_Calculator_3-way'!A447="","",'True_Odds_Calculator_3-way'!A447)</f>
        <v>3.66</v>
      </c>
      <c r="B450" s="4">
        <f>IF('True_Odds_Calculator_3-way'!B447="","",'True_Odds_Calculator_3-way'!B447)</f>
        <v>3.42</v>
      </c>
      <c r="C450" s="4">
        <f>IF('True_Odds_Calculator_3-way'!C447="","",'True_Odds_Calculator_3-way'!C447)</f>
        <v>2.0099999999999998</v>
      </c>
      <c r="D450" s="9">
        <f t="shared" si="91"/>
        <v>0.25426685522724196</v>
      </c>
      <c r="E450" s="9">
        <f t="shared" si="92"/>
        <v>0.27260914145436033</v>
      </c>
      <c r="F450" s="9">
        <f t="shared" si="93"/>
        <v>0.47312400331839777</v>
      </c>
      <c r="G450" s="9">
        <f t="shared" si="94"/>
        <v>1.1025849438968147</v>
      </c>
      <c r="H450" s="9">
        <f t="shared" si="95"/>
        <v>3.9328759507655278</v>
      </c>
      <c r="I450" s="9">
        <f t="shared" si="96"/>
        <v>3.6682555642302921</v>
      </c>
      <c r="J450" s="9">
        <f t="shared" si="97"/>
        <v>2.1136107933357824</v>
      </c>
      <c r="K450" s="11">
        <f t="shared" si="98"/>
        <v>0.27322404371584696</v>
      </c>
      <c r="L450" s="11">
        <f t="shared" si="99"/>
        <v>0.29239766081871343</v>
      </c>
      <c r="M450" s="11">
        <f t="shared" si="100"/>
        <v>0.49751243781094534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-0.25841345790778936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0.24205499203245584</v>
      </c>
      <c r="Q450" s="11">
        <f>2*'OddsRatio_working_3-way'!K450*'OddsRatio_working_3-way'!L450*'OddsRatio_working_3-way'!M450</f>
        <v>7.9492608220839367E-2</v>
      </c>
      <c r="R450" s="11">
        <f t="shared" si="101"/>
        <v>0</v>
      </c>
      <c r="S450" s="11">
        <f t="shared" si="102"/>
        <v>-0.93669654046744433</v>
      </c>
      <c r="T450" s="11">
        <f t="shared" si="103"/>
        <v>-0.30761791148356138</v>
      </c>
      <c r="U450" s="11">
        <f>'OddsRatio_working_3-way'!S450-'OddsRatio_working_3-way'!R450^2/3</f>
        <v>-0.93669654046744433</v>
      </c>
      <c r="V450" s="11">
        <f>'OddsRatio_working_3-way'!S450*'OddsRatio_working_3-way'!R450/3-2*'OddsRatio_working_3-way'!R450^3/27-'OddsRatio_working_3-way'!T450</f>
        <v>0.30761791148356138</v>
      </c>
      <c r="W450" s="11">
        <f>'OddsRatio_working_3-way'!V450^2+4*'OddsRatio_working_3-way'!U450^3/27</f>
        <v>-2.7127950555755592E-2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0.17446828509879939</v>
      </c>
      <c r="Y450" s="11">
        <f>IF('OddsRatio_working_3-way'!W450&gt;=0,IF('OddsRatio_working_3-way'!V450+SQRT('OddsRatio_working_3-way'!W450)&gt;0,0,PI()),ACOS('OddsRatio_working_3-way'!V450/(2*'OddsRatio_working_3-way'!X450)))</f>
        <v>0.49158267402185318</v>
      </c>
      <c r="Z450" s="11">
        <f>'OddsRatio_working_3-way'!X450^(1/3)*COS('OddsRatio_working_3-way'!Y450/3)</f>
        <v>0.55129247194840747</v>
      </c>
      <c r="AA450" s="11">
        <f>'OddsRatio_working_3-way'!X450^(1/3)*COS(('OddsRatio_working_3-way'!Y450+2*PI())/3)</f>
        <v>-0.35458667489255441</v>
      </c>
      <c r="AB450" s="11">
        <f>'OddsRatio_working_3-way'!X450^(1/3)*COS(('OddsRatio_working_3-way'!Y450+4*PI())/3)</f>
        <v>-0.19670579705585328</v>
      </c>
      <c r="AC450" s="11">
        <f>'OddsRatio_working_3-way'!X450^(1/3)*SIN('OddsRatio_working_3-way'!Y450/3)</f>
        <v>9.1152567318913927E-2</v>
      </c>
      <c r="AD450" s="11">
        <f>'OddsRatio_working_3-way'!X450^(1/3)*SIN(('OddsRatio_working_3-way'!Y450+2*PI())/3)</f>
        <v>0.43185700196298404</v>
      </c>
      <c r="AE450" s="11">
        <f>'OddsRatio_working_3-way'!X450^(1/3)*SIN(('OddsRatio_working_3-way'!Y450+4*PI())/3)</f>
        <v>-0.52300956928189779</v>
      </c>
      <c r="AF450" s="11">
        <f>-'OddsRatio_working_3-way'!U450/(3*'OddsRatio_working_3-way'!X450^(1/3))*COS(('OddsRatio_working_3-way'!Y450)/3)</f>
        <v>0.55129247194840736</v>
      </c>
      <c r="AG450" s="11">
        <f>-'OddsRatio_working_3-way'!U450/(3*'OddsRatio_working_3-way'!X450^(1/3))*COS(('OddsRatio_working_3-way'!Y450+2*PI())/3)</f>
        <v>-0.3545866748925543</v>
      </c>
      <c r="AH450" s="11">
        <f>-'OddsRatio_working_3-way'!U450/(3*'OddsRatio_working_3-way'!X450^(1/3))*COS(('OddsRatio_working_3-way'!Y450+4*PI())/3)</f>
        <v>-0.19670579705585325</v>
      </c>
      <c r="AI450" s="11">
        <f>'OddsRatio_working_3-way'!U450/(3*'OddsRatio_working_3-way'!X450^(1/3))*SIN(('OddsRatio_working_3-way'!Y450)/3)</f>
        <v>-9.1152567318913913E-2</v>
      </c>
      <c r="AJ450" s="11">
        <f>'OddsRatio_working_3-way'!U450/(3*'OddsRatio_working_3-way'!X450^(1/3))*SIN(('OddsRatio_working_3-way'!Y450+2*PI())/3)</f>
        <v>-0.43185700196298393</v>
      </c>
      <c r="AK450" s="11">
        <f>'OddsRatio_working_3-way'!U450/(3*'OddsRatio_working_3-way'!X450^(1/3))*SIN(('OddsRatio_working_3-way'!Y450+4*PI())/3)</f>
        <v>0.52300956928189768</v>
      </c>
      <c r="AL450" s="11">
        <f>'OddsRatio_working_3-way'!Z450+'OddsRatio_working_3-way'!AF450</f>
        <v>1.1025849438968147</v>
      </c>
      <c r="AM450" s="11">
        <f>'OddsRatio_working_3-way'!AA450+'OddsRatio_working_3-way'!AG450</f>
        <v>-0.70917334978510871</v>
      </c>
      <c r="AN450" s="11">
        <f>'OddsRatio_working_3-way'!AB450+'OddsRatio_working_3-way'!AH450</f>
        <v>-0.39341159411170656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1.1025849438968147</v>
      </c>
      <c r="AS450" s="11">
        <f>IF(('OddsRatio_working_3-way'!X450=0),IF(Q450&gt;0,-Q450^(1/3),(-Q450)^(1/3)),'OddsRatio_working_3-way'!AM450-'OddsRatio_working_3-way'!R450/3)</f>
        <v>-0.70917334978510871</v>
      </c>
      <c r="AT450" s="11">
        <f>IF(('OddsRatio_working_3-way'!X450=0),IF(Q450&gt;0,-Q450^(1/3),(-Q450)^(1/3)),'OddsRatio_working_3-way'!AN450-'OddsRatio_working_3-way'!R450/3)</f>
        <v>-0.39341159411170656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IF('True_Odds_Calculator_3-way'!A448="","",'True_Odds_Calculator_3-way'!A448)</f>
        <v>1.81</v>
      </c>
      <c r="B451" s="4">
        <f>IF('True_Odds_Calculator_3-way'!B448="","",'True_Odds_Calculator_3-way'!B448)</f>
        <v>3.73</v>
      </c>
      <c r="C451" s="4">
        <f>IF('True_Odds_Calculator_3-way'!C448="","",'True_Odds_Calculator_3-way'!C448)</f>
        <v>4.0999999999999996</v>
      </c>
      <c r="D451" s="9">
        <f t="shared" si="91"/>
        <v>0.52662231090119482</v>
      </c>
      <c r="E451" s="9">
        <f t="shared" si="92"/>
        <v>0.24816321706342473</v>
      </c>
      <c r="F451" s="9">
        <f t="shared" si="93"/>
        <v>0.22521447203538048</v>
      </c>
      <c r="G451" s="9">
        <f t="shared" si="94"/>
        <v>1.1097458045821966</v>
      </c>
      <c r="H451" s="9">
        <f t="shared" si="95"/>
        <v>1.8988941017115786</v>
      </c>
      <c r="I451" s="9">
        <f t="shared" si="96"/>
        <v>4.0296060465093957</v>
      </c>
      <c r="J451" s="9">
        <f t="shared" si="97"/>
        <v>4.4402119942048097</v>
      </c>
      <c r="K451" s="11">
        <f t="shared" si="98"/>
        <v>0.5524861878453039</v>
      </c>
      <c r="L451" s="11">
        <f t="shared" si="99"/>
        <v>0.26809651474530832</v>
      </c>
      <c r="M451" s="11">
        <f t="shared" si="100"/>
        <v>0.24390243902439027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-0.24764986544596823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0.23988153320426459</v>
      </c>
      <c r="Q451" s="11">
        <f>2*'OddsRatio_working_3-way'!K451*'OddsRatio_working_3-way'!L451*'OddsRatio_working_3-way'!M451</f>
        <v>7.2253473856706205E-2</v>
      </c>
      <c r="R451" s="11">
        <f t="shared" si="101"/>
        <v>0</v>
      </c>
      <c r="S451" s="11">
        <f t="shared" si="102"/>
        <v>-0.96863179300455338</v>
      </c>
      <c r="T451" s="11">
        <f t="shared" si="103"/>
        <v>-0.291756564157998</v>
      </c>
      <c r="U451" s="11">
        <f>'OddsRatio_working_3-way'!S451-'OddsRatio_working_3-way'!R451^2/3</f>
        <v>-0.96863179300455338</v>
      </c>
      <c r="V451" s="11">
        <f>'OddsRatio_working_3-way'!S451*'OddsRatio_working_3-way'!R451/3-2*'OddsRatio_working_3-way'!R451^3/27-'OddsRatio_working_3-way'!T451</f>
        <v>0.291756564157998</v>
      </c>
      <c r="W451" s="11">
        <f>'OddsRatio_working_3-way'!V451^2+4*'OddsRatio_working_3-way'!U451^3/27</f>
        <v>-4.9517574981045226E-2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0.18346625555556886</v>
      </c>
      <c r="Y451" s="11">
        <f>IF('OddsRatio_working_3-way'!W451&gt;=0,IF('OddsRatio_working_3-way'!V451+SQRT('OddsRatio_working_3-way'!W451)&gt;0,0,PI()),ACOS('OddsRatio_working_3-way'!V451/(2*'OddsRatio_working_3-way'!X451)))</f>
        <v>0.65158557141614204</v>
      </c>
      <c r="Z451" s="11">
        <f>'OddsRatio_working_3-way'!X451^(1/3)*COS('OddsRatio_working_3-way'!Y451/3)</f>
        <v>0.55487290229109831</v>
      </c>
      <c r="AA451" s="11">
        <f>'OddsRatio_working_3-way'!X451^(1/3)*COS(('OddsRatio_working_3-way'!Y451+2*PI())/3)</f>
        <v>-0.3834788718008148</v>
      </c>
      <c r="AB451" s="11">
        <f>'OddsRatio_working_3-way'!X451^(1/3)*COS(('OddsRatio_working_3-way'!Y451+4*PI())/3)</f>
        <v>-0.17139403049028357</v>
      </c>
      <c r="AC451" s="11">
        <f>'OddsRatio_working_3-way'!X451^(1/3)*SIN('OddsRatio_working_3-way'!Y451/3)</f>
        <v>0.12244724022167452</v>
      </c>
      <c r="AD451" s="11">
        <f>'OddsRatio_working_3-way'!X451^(1/3)*SIN(('OddsRatio_working_3-way'!Y451+2*PI())/3)</f>
        <v>0.41931040914485457</v>
      </c>
      <c r="AE451" s="11">
        <f>'OddsRatio_working_3-way'!X451^(1/3)*SIN(('OddsRatio_working_3-way'!Y451+4*PI())/3)</f>
        <v>-0.54175764936652893</v>
      </c>
      <c r="AF451" s="11">
        <f>-'OddsRatio_working_3-way'!U451/(3*'OddsRatio_working_3-way'!X451^(1/3))*COS(('OddsRatio_working_3-way'!Y451)/3)</f>
        <v>0.55487290229109831</v>
      </c>
      <c r="AG451" s="11">
        <f>-'OddsRatio_working_3-way'!U451/(3*'OddsRatio_working_3-way'!X451^(1/3))*COS(('OddsRatio_working_3-way'!Y451+2*PI())/3)</f>
        <v>-0.3834788718008148</v>
      </c>
      <c r="AH451" s="11">
        <f>-'OddsRatio_working_3-way'!U451/(3*'OddsRatio_working_3-way'!X451^(1/3))*COS(('OddsRatio_working_3-way'!Y451+4*PI())/3)</f>
        <v>-0.17139403049028357</v>
      </c>
      <c r="AI451" s="11">
        <f>'OddsRatio_working_3-way'!U451/(3*'OddsRatio_working_3-way'!X451^(1/3))*SIN(('OddsRatio_working_3-way'!Y451)/3)</f>
        <v>-0.12244724022167452</v>
      </c>
      <c r="AJ451" s="11">
        <f>'OddsRatio_working_3-way'!U451/(3*'OddsRatio_working_3-way'!X451^(1/3))*SIN(('OddsRatio_working_3-way'!Y451+2*PI())/3)</f>
        <v>-0.41931040914485457</v>
      </c>
      <c r="AK451" s="11">
        <f>'OddsRatio_working_3-way'!U451/(3*'OddsRatio_working_3-way'!X451^(1/3))*SIN(('OddsRatio_working_3-way'!Y451+4*PI())/3)</f>
        <v>0.54175764936652893</v>
      </c>
      <c r="AL451" s="11">
        <f>'OddsRatio_working_3-way'!Z451+'OddsRatio_working_3-way'!AF451</f>
        <v>1.1097458045821966</v>
      </c>
      <c r="AM451" s="11">
        <f>'OddsRatio_working_3-way'!AA451+'OddsRatio_working_3-way'!AG451</f>
        <v>-0.7669577436016296</v>
      </c>
      <c r="AN451" s="11">
        <f>'OddsRatio_working_3-way'!AB451+'OddsRatio_working_3-way'!AH451</f>
        <v>-0.34278806098056713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1.1097458045821966</v>
      </c>
      <c r="AS451" s="11">
        <f>IF(('OddsRatio_working_3-way'!X451=0),IF(Q451&gt;0,-Q451^(1/3),(-Q451)^(1/3)),'OddsRatio_working_3-way'!AM451-'OddsRatio_working_3-way'!R451/3)</f>
        <v>-0.7669577436016296</v>
      </c>
      <c r="AT451" s="11">
        <f>IF(('OddsRatio_working_3-way'!X451=0),IF(Q451&gt;0,-Q451^(1/3),(-Q451)^(1/3)),'OddsRatio_working_3-way'!AN451-'OddsRatio_working_3-way'!R451/3)</f>
        <v>-0.34278806098056713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IF('True_Odds_Calculator_3-way'!A449="","",'True_Odds_Calculator_3-way'!A449)</f>
        <v>2.96</v>
      </c>
      <c r="B452" s="4">
        <f>IF('True_Odds_Calculator_3-way'!B449="","",'True_Odds_Calculator_3-way'!B449)</f>
        <v>3.46</v>
      </c>
      <c r="C452" s="4">
        <f>IF('True_Odds_Calculator_3-way'!C449="","",'True_Odds_Calculator_3-way'!C449)</f>
        <v>2.46</v>
      </c>
      <c r="D452" s="9">
        <f t="shared" ref="D452:D515" si="104">(K452/(AR452+K452-(AR452*K452)))</f>
        <v>0.32671256895132639</v>
      </c>
      <c r="E452" s="9">
        <f t="shared" ref="E452:E515" si="105">(L452/(AR452+L452-(AR452*L452)))</f>
        <v>0.2788228016457498</v>
      </c>
      <c r="F452" s="9">
        <f t="shared" ref="F452:F515" si="106">(M452/(AR452+M452-(AR452*M452)))</f>
        <v>0.39446462940292387</v>
      </c>
      <c r="G452" s="9">
        <f t="shared" ref="G452:G515" si="107">AR452</f>
        <v>1.0514257120122406</v>
      </c>
      <c r="H452" s="9">
        <f t="shared" ref="H452:H515" si="108">IF(A452="","",1/D452)</f>
        <v>3.0607943955439922</v>
      </c>
      <c r="I452" s="9">
        <f t="shared" ref="I452:I515" si="109">IF(B452="","",1/E452)</f>
        <v>3.5865072515501115</v>
      </c>
      <c r="J452" s="9">
        <f t="shared" ref="J452:J515" si="110">IF(C452="","",1/F452)</f>
        <v>2.5350815395378712</v>
      </c>
      <c r="K452" s="11">
        <f t="shared" ref="K452:K515" si="111">1/A452</f>
        <v>0.33783783783783783</v>
      </c>
      <c r="L452" s="11">
        <f t="shared" ref="L452:L515" si="112">1/B452</f>
        <v>0.28901734104046245</v>
      </c>
      <c r="M452" s="11">
        <f t="shared" ref="M452:M515" si="113">1/C452</f>
        <v>0.4065040650406504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-0.27940946727073901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0.23338578956794098</v>
      </c>
      <c r="Q452" s="11">
        <f>2*'OddsRatio_working_3-way'!K452*'OddsRatio_working_3-way'!L452*'OddsRatio_working_3-way'!M452</f>
        <v>7.9382921621748634E-2</v>
      </c>
      <c r="R452" s="11">
        <f t="shared" ref="R452:R515" si="114">O452/N452</f>
        <v>0</v>
      </c>
      <c r="S452" s="11">
        <f t="shared" ref="S452:S515" si="115">P452/N452</f>
        <v>-0.83528232542599379</v>
      </c>
      <c r="T452" s="11">
        <f t="shared" ref="T452:T515" si="116">Q452/N452</f>
        <v>-0.28410963449863735</v>
      </c>
      <c r="U452" s="11">
        <f>'OddsRatio_working_3-way'!S452-'OddsRatio_working_3-way'!R452^2/3</f>
        <v>-0.83528232542599379</v>
      </c>
      <c r="V452" s="11">
        <f>'OddsRatio_working_3-way'!S452*'OddsRatio_working_3-way'!R452/3-2*'OddsRatio_working_3-way'!R452^3/27-'OddsRatio_working_3-way'!T452</f>
        <v>0.28410963449863735</v>
      </c>
      <c r="W452" s="11">
        <f>'OddsRatio_working_3-way'!V452^2+4*'OddsRatio_working_3-way'!U452^3/27</f>
        <v>-5.6185463592096085E-3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0.14691564822557102</v>
      </c>
      <c r="Y452" s="11">
        <f>IF('OddsRatio_working_3-way'!W452&gt;=0,IF('OddsRatio_working_3-way'!V452+SQRT('OddsRatio_working_3-way'!W452)&gt;0,0,PI()),ACOS('OddsRatio_working_3-way'!V452/(2*'OddsRatio_working_3-way'!X452)))</f>
        <v>0.257953234186592</v>
      </c>
      <c r="Z452" s="11">
        <f>'OddsRatio_working_3-way'!X452^(1/3)*COS('OddsRatio_working_3-way'!Y452/3)</f>
        <v>0.52571285600612028</v>
      </c>
      <c r="AA452" s="11">
        <f>'OddsRatio_working_3-way'!X452^(1/3)*COS(('OddsRatio_working_3-way'!Y452+2*PI())/3)</f>
        <v>-0.302100231703958</v>
      </c>
      <c r="AB452" s="11">
        <f>'OddsRatio_working_3-way'!X452^(1/3)*COS(('OddsRatio_working_3-way'!Y452+4*PI())/3)</f>
        <v>-0.22361262430216239</v>
      </c>
      <c r="AC452" s="11">
        <f>'OddsRatio_working_3-way'!X452^(1/3)*SIN('OddsRatio_working_3-way'!Y452/3)</f>
        <v>4.5314841261476474E-2</v>
      </c>
      <c r="AD452" s="11">
        <f>'OddsRatio_working_3-way'!X452^(1/3)*SIN(('OddsRatio_working_3-way'!Y452+2*PI())/3)</f>
        <v>0.43262326776663262</v>
      </c>
      <c r="AE452" s="11">
        <f>'OddsRatio_working_3-way'!X452^(1/3)*SIN(('OddsRatio_working_3-way'!Y452+4*PI())/3)</f>
        <v>-0.47793810902810896</v>
      </c>
      <c r="AF452" s="11">
        <f>-'OddsRatio_working_3-way'!U452/(3*'OddsRatio_working_3-way'!X452^(1/3))*COS(('OddsRatio_working_3-way'!Y452)/3)</f>
        <v>0.52571285600612028</v>
      </c>
      <c r="AG452" s="11">
        <f>-'OddsRatio_working_3-way'!U452/(3*'OddsRatio_working_3-way'!X452^(1/3))*COS(('OddsRatio_working_3-way'!Y452+2*PI())/3)</f>
        <v>-0.302100231703958</v>
      </c>
      <c r="AH452" s="11">
        <f>-'OddsRatio_working_3-way'!U452/(3*'OddsRatio_working_3-way'!X452^(1/3))*COS(('OddsRatio_working_3-way'!Y452+4*PI())/3)</f>
        <v>-0.22361262430216239</v>
      </c>
      <c r="AI452" s="11">
        <f>'OddsRatio_working_3-way'!U452/(3*'OddsRatio_working_3-way'!X452^(1/3))*SIN(('OddsRatio_working_3-way'!Y452)/3)</f>
        <v>-4.5314841261476474E-2</v>
      </c>
      <c r="AJ452" s="11">
        <f>'OddsRatio_working_3-way'!U452/(3*'OddsRatio_working_3-way'!X452^(1/3))*SIN(('OddsRatio_working_3-way'!Y452+2*PI())/3)</f>
        <v>-0.43262326776663262</v>
      </c>
      <c r="AK452" s="11">
        <f>'OddsRatio_working_3-way'!U452/(3*'OddsRatio_working_3-way'!X452^(1/3))*SIN(('OddsRatio_working_3-way'!Y452+4*PI())/3)</f>
        <v>0.47793810902810896</v>
      </c>
      <c r="AL452" s="11">
        <f>'OddsRatio_working_3-way'!Z452+'OddsRatio_working_3-way'!AF452</f>
        <v>1.0514257120122406</v>
      </c>
      <c r="AM452" s="11">
        <f>'OddsRatio_working_3-way'!AA452+'OddsRatio_working_3-way'!AG452</f>
        <v>-0.604200463407916</v>
      </c>
      <c r="AN452" s="11">
        <f>'OddsRatio_working_3-way'!AB452+'OddsRatio_working_3-way'!AH452</f>
        <v>-0.44722524860432478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1.0514257120122406</v>
      </c>
      <c r="AS452" s="11">
        <f>IF(('OddsRatio_working_3-way'!X452=0),IF(Q452&gt;0,-Q452^(1/3),(-Q452)^(1/3)),'OddsRatio_working_3-way'!AM452-'OddsRatio_working_3-way'!R452/3)</f>
        <v>-0.604200463407916</v>
      </c>
      <c r="AT452" s="11">
        <f>IF(('OddsRatio_working_3-way'!X452=0),IF(Q452&gt;0,-Q452^(1/3),(-Q452)^(1/3)),'OddsRatio_working_3-way'!AN452-'OddsRatio_working_3-way'!R452/3)</f>
        <v>-0.44722524860432478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IF('True_Odds_Calculator_3-way'!A450="","",'True_Odds_Calculator_3-way'!A450)</f>
        <v>2.8</v>
      </c>
      <c r="B453" s="4">
        <f>IF('True_Odds_Calculator_3-way'!B450="","",'True_Odds_Calculator_3-way'!B450)</f>
        <v>3.51</v>
      </c>
      <c r="C453" s="4">
        <f>IF('True_Odds_Calculator_3-way'!C450="","",'True_Odds_Calculator_3-way'!C450)</f>
        <v>2.59</v>
      </c>
      <c r="D453" s="9">
        <f t="shared" si="104"/>
        <v>0.34749912396430355</v>
      </c>
      <c r="E453" s="9">
        <f t="shared" si="105"/>
        <v>0.27636864775093523</v>
      </c>
      <c r="F453" s="9">
        <f t="shared" si="106"/>
        <v>0.37613222828476117</v>
      </c>
      <c r="G453" s="9">
        <f t="shared" si="107"/>
        <v>1.0431694979574551</v>
      </c>
      <c r="H453" s="9">
        <f t="shared" si="108"/>
        <v>2.8777050963234192</v>
      </c>
      <c r="I453" s="9">
        <f t="shared" si="109"/>
        <v>3.6183554398732118</v>
      </c>
      <c r="J453" s="9">
        <f t="shared" si="110"/>
        <v>2.6586395017523539</v>
      </c>
      <c r="K453" s="11">
        <f t="shared" si="111"/>
        <v>0.35714285714285715</v>
      </c>
      <c r="L453" s="11">
        <f t="shared" si="112"/>
        <v>0.28490028490028491</v>
      </c>
      <c r="M453" s="11">
        <f t="shared" si="113"/>
        <v>0.38610038610038611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-0.28221392507106802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0.23178594607166036</v>
      </c>
      <c r="Q453" s="11">
        <f>2*'OddsRatio_working_3-way'!K453*'OddsRatio_working_3-way'!L453*'OddsRatio_working_3-way'!M453</f>
        <v>7.8571507142935718E-2</v>
      </c>
      <c r="R453" s="11">
        <f t="shared" si="114"/>
        <v>0</v>
      </c>
      <c r="S453" s="11">
        <f t="shared" si="115"/>
        <v>-0.82131293136329575</v>
      </c>
      <c r="T453" s="11">
        <f t="shared" si="116"/>
        <v>-0.27841116317399855</v>
      </c>
      <c r="U453" s="11">
        <f>'OddsRatio_working_3-way'!S453-'OddsRatio_working_3-way'!R453^2/3</f>
        <v>-0.82131293136329575</v>
      </c>
      <c r="V453" s="11">
        <f>'OddsRatio_working_3-way'!S453*'OddsRatio_working_3-way'!R453/3-2*'OddsRatio_working_3-way'!R453^3/27-'OddsRatio_working_3-way'!T453</f>
        <v>0.27841116317399855</v>
      </c>
      <c r="W453" s="11">
        <f>'OddsRatio_working_3-way'!V453^2+4*'OddsRatio_working_3-way'!U453^3/27</f>
        <v>-4.5643631726371287E-3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0.14324554002877016</v>
      </c>
      <c r="Y453" s="11">
        <f>IF('OddsRatio_working_3-way'!W453&gt;=0,IF('OddsRatio_working_3-way'!V453+SQRT('OddsRatio_working_3-way'!W453)&gt;0,0,PI()),ACOS('OddsRatio_working_3-way'!V453/(2*'OddsRatio_working_3-way'!X453)))</f>
        <v>0.23806136140421619</v>
      </c>
      <c r="Z453" s="11">
        <f>'OddsRatio_working_3-way'!X453^(1/3)*COS('OddsRatio_working_3-way'!Y453/3)</f>
        <v>0.52158474897872742</v>
      </c>
      <c r="AA453" s="11">
        <f>'OddsRatio_working_3-way'!X453^(1/3)*COS(('OddsRatio_working_3-way'!Y453+2*PI())/3)</f>
        <v>-0.29671235591227563</v>
      </c>
      <c r="AB453" s="11">
        <f>'OddsRatio_working_3-way'!X453^(1/3)*COS(('OddsRatio_working_3-way'!Y453+4*PI())/3)</f>
        <v>-0.22487239306645193</v>
      </c>
      <c r="AC453" s="11">
        <f>'OddsRatio_working_3-way'!X453^(1/3)*SIN('OddsRatio_working_3-way'!Y453/3)</f>
        <v>4.1476821887609087E-2</v>
      </c>
      <c r="AD453" s="11">
        <f>'OddsRatio_working_3-way'!X453^(1/3)*SIN(('OddsRatio_working_3-way'!Y453+2*PI())/3)</f>
        <v>0.43096723189830294</v>
      </c>
      <c r="AE453" s="11">
        <f>'OddsRatio_working_3-way'!X453^(1/3)*SIN(('OddsRatio_working_3-way'!Y453+4*PI())/3)</f>
        <v>-0.47244405378591198</v>
      </c>
      <c r="AF453" s="11">
        <f>-'OddsRatio_working_3-way'!U453/(3*'OddsRatio_working_3-way'!X453^(1/3))*COS(('OddsRatio_working_3-way'!Y453)/3)</f>
        <v>0.52158474897872753</v>
      </c>
      <c r="AG453" s="11">
        <f>-'OddsRatio_working_3-way'!U453/(3*'OddsRatio_working_3-way'!X453^(1/3))*COS(('OddsRatio_working_3-way'!Y453+2*PI())/3)</f>
        <v>-0.29671235591227568</v>
      </c>
      <c r="AH453" s="11">
        <f>-'OddsRatio_working_3-way'!U453/(3*'OddsRatio_working_3-way'!X453^(1/3))*COS(('OddsRatio_working_3-way'!Y453+4*PI())/3)</f>
        <v>-0.22487239306645199</v>
      </c>
      <c r="AI453" s="11">
        <f>'OddsRatio_working_3-way'!U453/(3*'OddsRatio_working_3-way'!X453^(1/3))*SIN(('OddsRatio_working_3-way'!Y453)/3)</f>
        <v>-4.1476821887609094E-2</v>
      </c>
      <c r="AJ453" s="11">
        <f>'OddsRatio_working_3-way'!U453/(3*'OddsRatio_working_3-way'!X453^(1/3))*SIN(('OddsRatio_working_3-way'!Y453+2*PI())/3)</f>
        <v>-0.43096723189830305</v>
      </c>
      <c r="AK453" s="11">
        <f>'OddsRatio_working_3-way'!U453/(3*'OddsRatio_working_3-way'!X453^(1/3))*SIN(('OddsRatio_working_3-way'!Y453+4*PI())/3)</f>
        <v>0.47244405378591209</v>
      </c>
      <c r="AL453" s="11">
        <f>'OddsRatio_working_3-way'!Z453+'OddsRatio_working_3-way'!AF453</f>
        <v>1.0431694979574551</v>
      </c>
      <c r="AM453" s="11">
        <f>'OddsRatio_working_3-way'!AA453+'OddsRatio_working_3-way'!AG453</f>
        <v>-0.59342471182455125</v>
      </c>
      <c r="AN453" s="11">
        <f>'OddsRatio_working_3-way'!AB453+'OddsRatio_working_3-way'!AH453</f>
        <v>-0.44974478613290392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1.0431694979574551</v>
      </c>
      <c r="AS453" s="11">
        <f>IF(('OddsRatio_working_3-way'!X453=0),IF(Q453&gt;0,-Q453^(1/3),(-Q453)^(1/3)),'OddsRatio_working_3-way'!AM453-'OddsRatio_working_3-way'!R453/3)</f>
        <v>-0.59342471182455125</v>
      </c>
      <c r="AT453" s="11">
        <f>IF(('OddsRatio_working_3-way'!X453=0),IF(Q453&gt;0,-Q453^(1/3),(-Q453)^(1/3)),'OddsRatio_working_3-way'!AN453-'OddsRatio_working_3-way'!R453/3)</f>
        <v>-0.44974478613290392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IF('True_Odds_Calculator_3-way'!A451="","",'True_Odds_Calculator_3-way'!A451)</f>
        <v>4.79</v>
      </c>
      <c r="B454" s="4">
        <f>IF('True_Odds_Calculator_3-way'!B451="","",'True_Odds_Calculator_3-way'!B451)</f>
        <v>3.94</v>
      </c>
      <c r="C454" s="4">
        <f>IF('True_Odds_Calculator_3-way'!C451="","",'True_Odds_Calculator_3-way'!C451)</f>
        <v>1.76</v>
      </c>
      <c r="D454" s="9">
        <f t="shared" si="104"/>
        <v>0.2003695584533047</v>
      </c>
      <c r="E454" s="9">
        <f t="shared" si="105"/>
        <v>0.24415560489886484</v>
      </c>
      <c r="F454" s="9">
        <f t="shared" si="106"/>
        <v>0.55547483664783071</v>
      </c>
      <c r="G454" s="9">
        <f t="shared" si="107"/>
        <v>1.0529757464015683</v>
      </c>
      <c r="H454" s="9">
        <f t="shared" si="108"/>
        <v>4.9907780788619442</v>
      </c>
      <c r="I454" s="9">
        <f t="shared" si="109"/>
        <v>4.0957486944206103</v>
      </c>
      <c r="J454" s="9">
        <f t="shared" si="110"/>
        <v>1.8002615672651916</v>
      </c>
      <c r="K454" s="11">
        <f t="shared" si="111"/>
        <v>0.20876826722338204</v>
      </c>
      <c r="L454" s="11">
        <f t="shared" si="112"/>
        <v>0.25380710659898476</v>
      </c>
      <c r="M454" s="11">
        <f t="shared" si="113"/>
        <v>0.56818181818181823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-0.25495041874078161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0.22549525863854569</v>
      </c>
      <c r="Q454" s="11">
        <f>2*'OddsRatio_working_3-way'!K454*'OddsRatio_working_3-way'!L454*'OddsRatio_working_3-way'!M454</f>
        <v>6.0212352106420758E-2</v>
      </c>
      <c r="R454" s="11">
        <f t="shared" si="114"/>
        <v>0</v>
      </c>
      <c r="S454" s="11">
        <f t="shared" si="115"/>
        <v>-0.88446710443655252</v>
      </c>
      <c r="T454" s="11">
        <f t="shared" si="116"/>
        <v>-0.23617279157184318</v>
      </c>
      <c r="U454" s="11">
        <f>'OddsRatio_working_3-way'!S454-'OddsRatio_working_3-way'!R454^2/3</f>
        <v>-0.88446710443655252</v>
      </c>
      <c r="V454" s="11">
        <f>'OddsRatio_working_3-way'!S454*'OddsRatio_working_3-way'!R454/3-2*'OddsRatio_working_3-way'!R454^3/27-'OddsRatio_working_3-way'!T454</f>
        <v>0.23617279157184318</v>
      </c>
      <c r="W454" s="11">
        <f>'OddsRatio_working_3-way'!V454^2+4*'OddsRatio_working_3-way'!U454^3/27</f>
        <v>-4.6726523250995397E-2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0.16008131584434884</v>
      </c>
      <c r="Y454" s="11">
        <f>IF('OddsRatio_working_3-way'!W454&gt;=0,IF('OddsRatio_working_3-way'!V454+SQRT('OddsRatio_working_3-way'!W454)&gt;0,0,PI()),ACOS('OddsRatio_working_3-way'!V454/(2*'OddsRatio_working_3-way'!X454)))</f>
        <v>0.74119082777270795</v>
      </c>
      <c r="Z454" s="11">
        <f>'OddsRatio_working_3-way'!X454^(1/3)*COS('OddsRatio_working_3-way'!Y454/3)</f>
        <v>0.52648787320078416</v>
      </c>
      <c r="AA454" s="11">
        <f>'OddsRatio_working_3-way'!X454^(1/3)*COS(('OddsRatio_working_3-way'!Y454+2*PI())/3)</f>
        <v>-0.37824248284565742</v>
      </c>
      <c r="AB454" s="11">
        <f>'OddsRatio_working_3-way'!X454^(1/3)*COS(('OddsRatio_working_3-way'!Y454+4*PI())/3)</f>
        <v>-0.14824539035512679</v>
      </c>
      <c r="AC454" s="11">
        <f>'OddsRatio_working_3-way'!X454^(1/3)*SIN('OddsRatio_working_3-way'!Y454/3)</f>
        <v>0.13278888326223917</v>
      </c>
      <c r="AD454" s="11">
        <f>'OddsRatio_working_3-way'!X454^(1/3)*SIN(('OddsRatio_working_3-way'!Y454+2*PI())/3)</f>
        <v>0.38955743134519982</v>
      </c>
      <c r="AE454" s="11">
        <f>'OddsRatio_working_3-way'!X454^(1/3)*SIN(('OddsRatio_working_3-way'!Y454+4*PI())/3)</f>
        <v>-0.52234631460743897</v>
      </c>
      <c r="AF454" s="11">
        <f>-'OddsRatio_working_3-way'!U454/(3*'OddsRatio_working_3-way'!X454^(1/3))*COS(('OddsRatio_working_3-way'!Y454)/3)</f>
        <v>0.52648787320078416</v>
      </c>
      <c r="AG454" s="11">
        <f>-'OddsRatio_working_3-way'!U454/(3*'OddsRatio_working_3-way'!X454^(1/3))*COS(('OddsRatio_working_3-way'!Y454+2*PI())/3)</f>
        <v>-0.37824248284565742</v>
      </c>
      <c r="AH454" s="11">
        <f>-'OddsRatio_working_3-way'!U454/(3*'OddsRatio_working_3-way'!X454^(1/3))*COS(('OddsRatio_working_3-way'!Y454+4*PI())/3)</f>
        <v>-0.14824539035512679</v>
      </c>
      <c r="AI454" s="11">
        <f>'OddsRatio_working_3-way'!U454/(3*'OddsRatio_working_3-way'!X454^(1/3))*SIN(('OddsRatio_working_3-way'!Y454)/3)</f>
        <v>-0.13278888326223917</v>
      </c>
      <c r="AJ454" s="11">
        <f>'OddsRatio_working_3-way'!U454/(3*'OddsRatio_working_3-way'!X454^(1/3))*SIN(('OddsRatio_working_3-way'!Y454+2*PI())/3)</f>
        <v>-0.38955743134519982</v>
      </c>
      <c r="AK454" s="11">
        <f>'OddsRatio_working_3-way'!U454/(3*'OddsRatio_working_3-way'!X454^(1/3))*SIN(('OddsRatio_working_3-way'!Y454+4*PI())/3)</f>
        <v>0.52234631460743897</v>
      </c>
      <c r="AL454" s="11">
        <f>'OddsRatio_working_3-way'!Z454+'OddsRatio_working_3-way'!AF454</f>
        <v>1.0529757464015683</v>
      </c>
      <c r="AM454" s="11">
        <f>'OddsRatio_working_3-way'!AA454+'OddsRatio_working_3-way'!AG454</f>
        <v>-0.75648496569131485</v>
      </c>
      <c r="AN454" s="11">
        <f>'OddsRatio_working_3-way'!AB454+'OddsRatio_working_3-way'!AH454</f>
        <v>-0.29649078071025359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1.0529757464015683</v>
      </c>
      <c r="AS454" s="11">
        <f>IF(('OddsRatio_working_3-way'!X454=0),IF(Q454&gt;0,-Q454^(1/3),(-Q454)^(1/3)),'OddsRatio_working_3-way'!AM454-'OddsRatio_working_3-way'!R454/3)</f>
        <v>-0.75648496569131485</v>
      </c>
      <c r="AT454" s="11">
        <f>IF(('OddsRatio_working_3-way'!X454=0),IF(Q454&gt;0,-Q454^(1/3),(-Q454)^(1/3)),'OddsRatio_working_3-way'!AN454-'OddsRatio_working_3-way'!R454/3)</f>
        <v>-0.29649078071025359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2.31</v>
      </c>
      <c r="B186" s="4">
        <f>IF('True_Odds_Calculator_2-way'!B187="","",'True_Odds_Calculator_2-way'!B187)</f>
        <v>1.66</v>
      </c>
      <c r="C186" s="4">
        <f t="shared" si="8"/>
        <v>3.5310071454649705E-2</v>
      </c>
      <c r="D186" s="4">
        <f t="shared" si="10"/>
        <v>2.4082145324373547</v>
      </c>
      <c r="E186" s="4">
        <f t="shared" si="11"/>
        <v>1.7101190741649199</v>
      </c>
      <c r="G186" s="4">
        <f t="shared" si="9"/>
        <v>1.0353100714546497</v>
      </c>
    </row>
    <row r="187" spans="1:7" x14ac:dyDescent="0.2">
      <c r="A187" s="4">
        <f>IF('True_Odds_Calculator_2-way'!A188="","",'True_Odds_Calculator_2-way'!A188)</f>
        <v>2.34</v>
      </c>
      <c r="B187" s="4">
        <f>IF('True_Odds_Calculator_2-way'!B188="","",'True_Odds_Calculator_2-way'!B188)</f>
        <v>1.65</v>
      </c>
      <c r="C187" s="4">
        <f t="shared" si="8"/>
        <v>3.3411033411033575E-2</v>
      </c>
      <c r="D187" s="4">
        <f t="shared" si="10"/>
        <v>2.4351939451277205</v>
      </c>
      <c r="E187" s="4">
        <f t="shared" si="11"/>
        <v>1.6967699406723797</v>
      </c>
      <c r="G187" s="4">
        <f t="shared" si="9"/>
        <v>1.0334110334110336</v>
      </c>
    </row>
    <row r="188" spans="1:7" x14ac:dyDescent="0.2">
      <c r="A188" s="4">
        <f>IF('True_Odds_Calculator_2-way'!A189="","",'True_Odds_Calculator_2-way'!A189)</f>
        <v>2.5499999999999998</v>
      </c>
      <c r="B188" s="4">
        <f>IF('True_Odds_Calculator_2-way'!B189="","",'True_Odds_Calculator_2-way'!B189)</f>
        <v>1.56</v>
      </c>
      <c r="C188" s="4">
        <f t="shared" si="8"/>
        <v>3.3182503770738947E-2</v>
      </c>
      <c r="D188" s="4">
        <f t="shared" si="10"/>
        <v>2.6626506024096379</v>
      </c>
      <c r="E188" s="4">
        <f t="shared" si="11"/>
        <v>1.6014492753623186</v>
      </c>
      <c r="G188" s="4">
        <f t="shared" si="9"/>
        <v>1.0331825037707389</v>
      </c>
    </row>
    <row r="189" spans="1:7" x14ac:dyDescent="0.2">
      <c r="A189" s="4">
        <f>IF('True_Odds_Calculator_2-way'!A190="","",'True_Odds_Calculator_2-way'!A190)</f>
        <v>2.4700000000000002</v>
      </c>
      <c r="B189" s="4">
        <f>IF('True_Odds_Calculator_2-way'!B190="","",'True_Odds_Calculator_2-way'!B190)</f>
        <v>1.59</v>
      </c>
      <c r="C189" s="4">
        <f t="shared" si="8"/>
        <v>3.37891172052045E-2</v>
      </c>
      <c r="D189" s="4">
        <f t="shared" si="10"/>
        <v>2.5775604633610079</v>
      </c>
      <c r="E189" s="4">
        <f t="shared" si="11"/>
        <v>1.6338901254342355</v>
      </c>
      <c r="G189" s="4">
        <f t="shared" si="9"/>
        <v>1.0337891172052045</v>
      </c>
    </row>
    <row r="190" spans="1:7" x14ac:dyDescent="0.2">
      <c r="A190" s="4">
        <f>IF('True_Odds_Calculator_2-way'!A191="","",'True_Odds_Calculator_2-way'!A191)</f>
        <v>2.4500000000000002</v>
      </c>
      <c r="B190" s="4">
        <f>IF('True_Odds_Calculator_2-way'!B191="","",'True_Odds_Calculator_2-way'!B191)</f>
        <v>1.6</v>
      </c>
      <c r="C190" s="4">
        <f t="shared" si="8"/>
        <v>3.3163265306122458E-2</v>
      </c>
      <c r="D190" s="4">
        <f t="shared" si="10"/>
        <v>2.5537459283387625</v>
      </c>
      <c r="E190" s="4">
        <f t="shared" si="11"/>
        <v>1.6436058700209644</v>
      </c>
      <c r="G190" s="4">
        <f t="shared" si="9"/>
        <v>1.0331632653061225</v>
      </c>
    </row>
    <row r="191" spans="1:7" x14ac:dyDescent="0.2">
      <c r="A191" s="4">
        <f>IF('True_Odds_Calculator_2-way'!A192="","",'True_Odds_Calculator_2-way'!A192)</f>
        <v>2</v>
      </c>
      <c r="B191" s="4">
        <f>IF('True_Odds_Calculator_2-way'!B192="","",'True_Odds_Calculator_2-way'!B192)</f>
        <v>1.89</v>
      </c>
      <c r="C191" s="4">
        <f t="shared" si="8"/>
        <v>2.9100529100529293E-2</v>
      </c>
      <c r="D191" s="4">
        <f t="shared" si="10"/>
        <v>2.0599455040871937</v>
      </c>
      <c r="E191" s="4">
        <f t="shared" si="11"/>
        <v>1.9434447300771212</v>
      </c>
      <c r="G191" s="4">
        <f t="shared" si="9"/>
        <v>1.0291005291005293</v>
      </c>
    </row>
    <row r="192" spans="1:7" x14ac:dyDescent="0.2">
      <c r="A192" s="4">
        <f>IF('True_Odds_Calculator_2-way'!A193="","",'True_Odds_Calculator_2-way'!A193)</f>
        <v>2.0699999999999998</v>
      </c>
      <c r="B192" s="4">
        <f>IF('True_Odds_Calculator_2-way'!B193="","",'True_Odds_Calculator_2-way'!B193)</f>
        <v>1.83</v>
      </c>
      <c r="C192" s="4">
        <f t="shared" si="8"/>
        <v>2.9539874871307603E-2</v>
      </c>
      <c r="D192" s="4">
        <f t="shared" si="10"/>
        <v>2.1352836729517204</v>
      </c>
      <c r="E192" s="4">
        <f t="shared" si="11"/>
        <v>1.8808371192373576</v>
      </c>
      <c r="G192" s="4">
        <f t="shared" si="9"/>
        <v>1.0295398748713076</v>
      </c>
    </row>
    <row r="193" spans="1:7" x14ac:dyDescent="0.2">
      <c r="A193" s="4">
        <f>IF('True_Odds_Calculator_2-way'!A194="","",'True_Odds_Calculator_2-way'!A194)</f>
        <v>2.14</v>
      </c>
      <c r="B193" s="4">
        <f>IF('True_Odds_Calculator_2-way'!B194="","",'True_Odds_Calculator_2-way'!B194)</f>
        <v>1.76</v>
      </c>
      <c r="C193" s="4">
        <f t="shared" si="8"/>
        <v>3.5471537807986397E-2</v>
      </c>
      <c r="D193" s="4">
        <f t="shared" si="10"/>
        <v>2.2244271202456889</v>
      </c>
      <c r="E193" s="4">
        <f t="shared" si="11"/>
        <v>1.8167084699980707</v>
      </c>
      <c r="G193" s="4">
        <f t="shared" si="9"/>
        <v>1.0354715378079864</v>
      </c>
    </row>
    <row r="194" spans="1:7" x14ac:dyDescent="0.2">
      <c r="A194" s="4">
        <f>IF('True_Odds_Calculator_2-way'!A195="","",'True_Odds_Calculator_2-way'!A195)</f>
        <v>1.95</v>
      </c>
      <c r="B194" s="4">
        <f>IF('True_Odds_Calculator_2-way'!B195="","",'True_Odds_Calculator_2-way'!B195)</f>
        <v>1.93</v>
      </c>
      <c r="C194" s="4">
        <f t="shared" ref="C194:C257" si="12">IF(A194="","",((1/A194)+(1/B194))-1)</f>
        <v>3.0955227846419575E-2</v>
      </c>
      <c r="D194" s="4">
        <f t="shared" si="10"/>
        <v>2.0106851876586083</v>
      </c>
      <c r="E194" s="4">
        <f t="shared" si="11"/>
        <v>1.9894277785119598</v>
      </c>
      <c r="G194" s="4">
        <f t="shared" ref="G194:G257" si="13">IF(A194="","",C194+1)</f>
        <v>1.0309552278464196</v>
      </c>
    </row>
    <row r="195" spans="1:7" x14ac:dyDescent="0.2">
      <c r="A195" s="4">
        <f>IF('True_Odds_Calculator_2-way'!A196="","",'True_Odds_Calculator_2-way'!A196)</f>
        <v>2.4</v>
      </c>
      <c r="B195" s="4">
        <f>IF('True_Odds_Calculator_2-way'!B196="","",'True_Odds_Calculator_2-way'!B196)</f>
        <v>1.62</v>
      </c>
      <c r="C195" s="4">
        <f t="shared" si="12"/>
        <v>3.3950617283950546E-2</v>
      </c>
      <c r="D195" s="4">
        <f t="shared" ref="D195:D258" si="14">IF(A195="","",(2*A195)/(2-($C195*A195)))</f>
        <v>2.5019305019305014</v>
      </c>
      <c r="E195" s="4">
        <f t="shared" ref="E195:E258" si="15">IF(B195="","",(2*B195)/(2-($C195*B195)))</f>
        <v>1.6658097686375322</v>
      </c>
      <c r="G195" s="4">
        <f t="shared" si="13"/>
        <v>1.0339506172839505</v>
      </c>
    </row>
    <row r="196" spans="1:7" x14ac:dyDescent="0.2">
      <c r="A196" s="4">
        <f>IF('True_Odds_Calculator_2-way'!A197="","",'True_Odds_Calculator_2-way'!A197)</f>
        <v>2.58</v>
      </c>
      <c r="B196" s="4">
        <f>IF('True_Odds_Calculator_2-way'!B197="","",'True_Odds_Calculator_2-way'!B197)</f>
        <v>1.55</v>
      </c>
      <c r="C196" s="4">
        <f t="shared" si="12"/>
        <v>3.275818954738674E-2</v>
      </c>
      <c r="D196" s="4">
        <f t="shared" si="14"/>
        <v>2.6938363085213872</v>
      </c>
      <c r="E196" s="4">
        <f t="shared" si="15"/>
        <v>1.5903758202425928</v>
      </c>
      <c r="G196" s="4">
        <f t="shared" si="13"/>
        <v>1.0327581895473867</v>
      </c>
    </row>
    <row r="197" spans="1:7" x14ac:dyDescent="0.2">
      <c r="A197" s="4">
        <f>IF('True_Odds_Calculator_2-way'!A198="","",'True_Odds_Calculator_2-way'!A198)</f>
        <v>2.11</v>
      </c>
      <c r="B197" s="4">
        <f>IF('True_Odds_Calculator_2-way'!B198="","",'True_Odds_Calculator_2-way'!B198)</f>
        <v>1.76</v>
      </c>
      <c r="C197" s="4">
        <f t="shared" si="12"/>
        <v>4.2115467470917878E-2</v>
      </c>
      <c r="D197" s="4">
        <f t="shared" si="14"/>
        <v>2.208110357949816</v>
      </c>
      <c r="E197" s="4">
        <f t="shared" si="15"/>
        <v>1.8277389506841228</v>
      </c>
      <c r="G197" s="4">
        <f t="shared" si="13"/>
        <v>1.0421154674709179</v>
      </c>
    </row>
    <row r="198" spans="1:7" x14ac:dyDescent="0.2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1.82</v>
      </c>
      <c r="C198" s="4">
        <f t="shared" si="12"/>
        <v>3.9646627881921859E-2</v>
      </c>
      <c r="D198" s="4">
        <f t="shared" si="14"/>
        <v>2.1259734310581764</v>
      </c>
      <c r="E198" s="4">
        <f t="shared" si="15"/>
        <v>1.8881204231082178</v>
      </c>
      <c r="G198" s="4">
        <f t="shared" si="13"/>
        <v>1.0396466278819219</v>
      </c>
    </row>
    <row r="199" spans="1:7" x14ac:dyDescent="0.2">
      <c r="A199" s="4">
        <f>IF('True_Odds_Calculator_2-way'!A200="","",'True_Odds_Calculator_2-way'!A200)</f>
        <v>2.06</v>
      </c>
      <c r="B199" s="4">
        <f>IF('True_Odds_Calculator_2-way'!B200="","",'True_Odds_Calculator_2-way'!B200)</f>
        <v>1.81</v>
      </c>
      <c r="C199" s="4">
        <f t="shared" si="12"/>
        <v>3.7923081049187513E-2</v>
      </c>
      <c r="D199" s="4">
        <f t="shared" si="14"/>
        <v>2.1437359857413907</v>
      </c>
      <c r="E199" s="4">
        <f t="shared" si="15"/>
        <v>1.8743276529432467</v>
      </c>
      <c r="G199" s="4">
        <f t="shared" si="13"/>
        <v>1.0379230810491875</v>
      </c>
    </row>
    <row r="200" spans="1:7" x14ac:dyDescent="0.2">
      <c r="A200" s="4">
        <f>IF('True_Odds_Calculator_2-way'!A201="","",'True_Odds_Calculator_2-way'!A201)</f>
        <v>2.35</v>
      </c>
      <c r="B200" s="4">
        <f>IF('True_Odds_Calculator_2-way'!B201="","",'True_Odds_Calculator_2-way'!B201)</f>
        <v>1.62</v>
      </c>
      <c r="C200" s="4">
        <f t="shared" si="12"/>
        <v>4.2815865510900997E-2</v>
      </c>
      <c r="D200" s="4">
        <f t="shared" si="14"/>
        <v>2.4744881377965555</v>
      </c>
      <c r="E200" s="4">
        <f t="shared" si="15"/>
        <v>1.6782014547057529</v>
      </c>
      <c r="G200" s="4">
        <f t="shared" si="13"/>
        <v>1.042815865510901</v>
      </c>
    </row>
    <row r="201" spans="1:7" x14ac:dyDescent="0.2">
      <c r="A201" s="4">
        <f>IF('True_Odds_Calculator_2-way'!A202="","",'True_Odds_Calculator_2-way'!A202)</f>
        <v>2.15</v>
      </c>
      <c r="B201" s="4">
        <f>IF('True_Odds_Calculator_2-way'!B202="","",'True_Odds_Calculator_2-way'!B202)</f>
        <v>1.73</v>
      </c>
      <c r="C201" s="4">
        <f t="shared" si="12"/>
        <v>4.3150961150692391E-2</v>
      </c>
      <c r="D201" s="4">
        <f t="shared" si="14"/>
        <v>2.2545840278830127</v>
      </c>
      <c r="E201" s="4">
        <f t="shared" si="15"/>
        <v>1.7970769416596208</v>
      </c>
      <c r="G201" s="4">
        <f t="shared" si="13"/>
        <v>1.0431509611506924</v>
      </c>
    </row>
    <row r="202" spans="1:7" x14ac:dyDescent="0.2">
      <c r="A202" s="4">
        <f>IF('True_Odds_Calculator_2-way'!A203="","",'True_Odds_Calculator_2-way'!A203)</f>
        <v>2.77</v>
      </c>
      <c r="B202" s="4">
        <f>IF('True_Odds_Calculator_2-way'!B203="","",'True_Odds_Calculator_2-way'!B203)</f>
        <v>1.47</v>
      </c>
      <c r="C202" s="4">
        <f t="shared" si="12"/>
        <v>4.1282939168447275E-2</v>
      </c>
      <c r="D202" s="4">
        <f t="shared" si="14"/>
        <v>2.9379847757855626</v>
      </c>
      <c r="E202" s="4">
        <f t="shared" si="15"/>
        <v>1.5159999255384502</v>
      </c>
      <c r="G202" s="4">
        <f t="shared" si="13"/>
        <v>1.0412829391684473</v>
      </c>
    </row>
    <row r="203" spans="1:7" x14ac:dyDescent="0.2">
      <c r="A203" s="4">
        <f>IF('True_Odds_Calculator_2-way'!A204="","",'True_Odds_Calculator_2-way'!A204)</f>
        <v>1.92</v>
      </c>
      <c r="B203" s="4">
        <f>IF('True_Odds_Calculator_2-way'!B204="","",'True_Odds_Calculator_2-way'!B204)</f>
        <v>1.93</v>
      </c>
      <c r="C203" s="4">
        <f t="shared" si="12"/>
        <v>3.8968048359240282E-2</v>
      </c>
      <c r="D203" s="4">
        <f t="shared" si="14"/>
        <v>1.9946172892668752</v>
      </c>
      <c r="E203" s="4">
        <f t="shared" si="15"/>
        <v>2.0054118411083453</v>
      </c>
      <c r="G203" s="4">
        <f t="shared" si="13"/>
        <v>1.0389680483592403</v>
      </c>
    </row>
    <row r="204" spans="1:7" x14ac:dyDescent="0.2">
      <c r="A204" s="4">
        <f>IF('True_Odds_Calculator_2-way'!A205="","",'True_Odds_Calculator_2-way'!A205)</f>
        <v>1.9</v>
      </c>
      <c r="B204" s="4">
        <f>IF('True_Odds_Calculator_2-way'!B205="","",'True_Odds_Calculator_2-way'!B205)</f>
        <v>1.95</v>
      </c>
      <c r="C204" s="4">
        <f t="shared" si="12"/>
        <v>3.9136302294197067E-2</v>
      </c>
      <c r="D204" s="4">
        <f t="shared" si="14"/>
        <v>1.9733688415446073</v>
      </c>
      <c r="E204" s="4">
        <f t="shared" si="15"/>
        <v>2.027359781121751</v>
      </c>
      <c r="G204" s="4">
        <f t="shared" si="13"/>
        <v>1.0391363022941971</v>
      </c>
    </row>
    <row r="205" spans="1:7" x14ac:dyDescent="0.2">
      <c r="A205" s="4">
        <f>IF('True_Odds_Calculator_2-way'!A206="","",'True_Odds_Calculator_2-way'!A206)</f>
        <v>2.2599999999999998</v>
      </c>
      <c r="B205" s="4">
        <f>IF('True_Odds_Calculator_2-way'!B206="","",'True_Odds_Calculator_2-way'!B206)</f>
        <v>1.67</v>
      </c>
      <c r="C205" s="4">
        <f t="shared" si="12"/>
        <v>4.1280271315775607E-2</v>
      </c>
      <c r="D205" s="4">
        <f t="shared" si="14"/>
        <v>2.3705797374536774</v>
      </c>
      <c r="E205" s="4">
        <f t="shared" si="15"/>
        <v>1.7296182576417214</v>
      </c>
      <c r="G205" s="4">
        <f t="shared" si="13"/>
        <v>1.0412802713157756</v>
      </c>
    </row>
    <row r="206" spans="1:7" x14ac:dyDescent="0.2">
      <c r="A206" s="4">
        <f>IF('True_Odds_Calculator_2-way'!A207="","",'True_Odds_Calculator_2-way'!A207)</f>
        <v>2.16</v>
      </c>
      <c r="B206" s="4">
        <f>IF('True_Odds_Calculator_2-way'!B207="","",'True_Odds_Calculator_2-way'!B207)</f>
        <v>1.72</v>
      </c>
      <c r="C206" s="4">
        <f t="shared" si="12"/>
        <v>4.4358311800172245E-2</v>
      </c>
      <c r="D206" s="4">
        <f t="shared" si="14"/>
        <v>2.2686858817782118</v>
      </c>
      <c r="E206" s="4">
        <f t="shared" si="15"/>
        <v>1.7882171736619177</v>
      </c>
      <c r="G206" s="4">
        <f t="shared" si="13"/>
        <v>1.0443583118001722</v>
      </c>
    </row>
    <row r="207" spans="1:7" x14ac:dyDescent="0.2">
      <c r="A207" s="4">
        <f>IF('True_Odds_Calculator_2-way'!A208="","",'True_Odds_Calculator_2-way'!A208)</f>
        <v>2.0699999999999998</v>
      </c>
      <c r="B207" s="4">
        <f>IF('True_Odds_Calculator_2-way'!B208="","",'True_Odds_Calculator_2-way'!B208)</f>
        <v>1.79</v>
      </c>
      <c r="C207" s="4">
        <f t="shared" si="12"/>
        <v>4.17510053167085E-2</v>
      </c>
      <c r="D207" s="4">
        <f t="shared" si="14"/>
        <v>2.1634893294018038</v>
      </c>
      <c r="E207" s="4">
        <f t="shared" si="15"/>
        <v>1.8594836022382255</v>
      </c>
      <c r="G207" s="4">
        <f t="shared" si="13"/>
        <v>1.0417510053167085</v>
      </c>
    </row>
    <row r="208" spans="1:7" x14ac:dyDescent="0.2">
      <c r="A208" s="4">
        <f>IF('True_Odds_Calculator_2-way'!A209="","",'True_Odds_Calculator_2-way'!A209)</f>
        <v>2.25</v>
      </c>
      <c r="B208" s="4">
        <f>IF('True_Odds_Calculator_2-way'!B209="","",'True_Odds_Calculator_2-way'!B209)</f>
        <v>1.67</v>
      </c>
      <c r="C208" s="4">
        <f t="shared" si="12"/>
        <v>4.3246839654025315E-2</v>
      </c>
      <c r="D208" s="4">
        <f t="shared" si="14"/>
        <v>2.3650668764752165</v>
      </c>
      <c r="E208" s="4">
        <f t="shared" si="15"/>
        <v>1.732564841498559</v>
      </c>
      <c r="G208" s="4">
        <f t="shared" si="13"/>
        <v>1.0432468396540253</v>
      </c>
    </row>
    <row r="209" spans="1:7" x14ac:dyDescent="0.2">
      <c r="A209" s="4">
        <f>IF('True_Odds_Calculator_2-way'!A210="","",'True_Odds_Calculator_2-way'!A210)</f>
        <v>2.56</v>
      </c>
      <c r="B209" s="4">
        <f>IF('True_Odds_Calculator_2-way'!B210="","",'True_Odds_Calculator_2-way'!B210)</f>
        <v>1.53</v>
      </c>
      <c r="C209" s="4">
        <f t="shared" si="12"/>
        <v>4.4219771241829964E-2</v>
      </c>
      <c r="D209" s="4">
        <f t="shared" si="14"/>
        <v>2.7135929056394623</v>
      </c>
      <c r="E209" s="4">
        <f t="shared" si="15"/>
        <v>1.5835691760329909</v>
      </c>
      <c r="G209" s="4">
        <f t="shared" si="13"/>
        <v>1.04421977124183</v>
      </c>
    </row>
    <row r="210" spans="1:7" x14ac:dyDescent="0.2">
      <c r="A210" s="4">
        <f>IF('True_Odds_Calculator_2-way'!A211="","",'True_Odds_Calculator_2-way'!A211)</f>
        <v>2.2200000000000002</v>
      </c>
      <c r="B210" s="4">
        <f>IF('True_Odds_Calculator_2-way'!B211="","",'True_Odds_Calculator_2-way'!B211)</f>
        <v>1.68</v>
      </c>
      <c r="C210" s="4">
        <f t="shared" si="12"/>
        <v>4.5688545688545634E-2</v>
      </c>
      <c r="D210" s="4">
        <f t="shared" si="14"/>
        <v>2.3386004514672689</v>
      </c>
      <c r="E210" s="4">
        <f t="shared" si="15"/>
        <v>1.7470489038785832</v>
      </c>
      <c r="G210" s="4">
        <f t="shared" si="13"/>
        <v>1.0456885456885456</v>
      </c>
    </row>
    <row r="211" spans="1:7" x14ac:dyDescent="0.2">
      <c r="A211" s="4">
        <f>IF('True_Odds_Calculator_2-way'!A212="","",'True_Odds_Calculator_2-way'!A212)</f>
        <v>2.29</v>
      </c>
      <c r="B211" s="4">
        <f>IF('True_Odds_Calculator_2-way'!B212="","",'True_Odds_Calculator_2-way'!B212)</f>
        <v>1.65</v>
      </c>
      <c r="C211" s="4">
        <f t="shared" si="12"/>
        <v>4.2741828768029677E-2</v>
      </c>
      <c r="D211" s="4">
        <f t="shared" si="14"/>
        <v>2.40783813923849</v>
      </c>
      <c r="E211" s="4">
        <f t="shared" si="15"/>
        <v>1.7103089283693562</v>
      </c>
      <c r="G211" s="4">
        <f t="shared" si="13"/>
        <v>1.0427418287680297</v>
      </c>
    </row>
    <row r="212" spans="1:7" x14ac:dyDescent="0.2">
      <c r="A212" s="4">
        <f>IF('True_Odds_Calculator_2-way'!A213="","",'True_Odds_Calculator_2-way'!A213)</f>
        <v>2.31</v>
      </c>
      <c r="B212" s="4">
        <f>IF('True_Odds_Calculator_2-way'!B213="","",'True_Odds_Calculator_2-way'!B213)</f>
        <v>1.64</v>
      </c>
      <c r="C212" s="4">
        <f t="shared" si="12"/>
        <v>4.2656530461408604E-2</v>
      </c>
      <c r="D212" s="4">
        <f t="shared" si="14"/>
        <v>2.4297075423294001</v>
      </c>
      <c r="E212" s="4">
        <f t="shared" si="15"/>
        <v>1.6994437466355645</v>
      </c>
      <c r="G212" s="4">
        <f t="shared" si="13"/>
        <v>1.0426565304614086</v>
      </c>
    </row>
    <row r="213" spans="1:7" x14ac:dyDescent="0.2">
      <c r="A213" s="4">
        <f>IF('True_Odds_Calculator_2-way'!A214="","",'True_Odds_Calculator_2-way'!A214)</f>
        <v>2.21</v>
      </c>
      <c r="B213" s="4">
        <f>IF('True_Odds_Calculator_2-way'!B214="","",'True_Odds_Calculator_2-way'!B214)</f>
        <v>1.69</v>
      </c>
      <c r="C213" s="4">
        <f t="shared" si="12"/>
        <v>4.4204664114166459E-2</v>
      </c>
      <c r="D213" s="4">
        <f t="shared" si="14"/>
        <v>2.3234937323089366</v>
      </c>
      <c r="E213" s="4">
        <f t="shared" si="15"/>
        <v>1.7555759242285367</v>
      </c>
      <c r="G213" s="4">
        <f t="shared" si="13"/>
        <v>1.0442046641141665</v>
      </c>
    </row>
    <row r="214" spans="1:7" x14ac:dyDescent="0.2">
      <c r="A214" s="4">
        <f>IF('True_Odds_Calculator_2-way'!A215="","",'True_Odds_Calculator_2-way'!A215)</f>
        <v>2.19</v>
      </c>
      <c r="B214" s="4">
        <f>IF('True_Odds_Calculator_2-way'!B215="","",'True_Odds_Calculator_2-way'!B215)</f>
        <v>1.7</v>
      </c>
      <c r="C214" s="4">
        <f t="shared" si="12"/>
        <v>4.485629868385721E-2</v>
      </c>
      <c r="D214" s="4">
        <f t="shared" si="14"/>
        <v>2.3031240334055059</v>
      </c>
      <c r="E214" s="4">
        <f t="shared" si="15"/>
        <v>1.7673866603370521</v>
      </c>
      <c r="G214" s="4">
        <f t="shared" si="13"/>
        <v>1.0448562986838572</v>
      </c>
    </row>
    <row r="215" spans="1:7" x14ac:dyDescent="0.2">
      <c r="A215" s="4">
        <f>IF('True_Odds_Calculator_2-way'!A216="","",'True_Odds_Calculator_2-way'!A216)</f>
        <v>2.15</v>
      </c>
      <c r="B215" s="4">
        <f>IF('True_Odds_Calculator_2-way'!B216="","",'True_Odds_Calculator_2-way'!B216)</f>
        <v>1.72</v>
      </c>
      <c r="C215" s="4">
        <f t="shared" si="12"/>
        <v>4.6511627906976827E-2</v>
      </c>
      <c r="D215" s="4">
        <f t="shared" si="14"/>
        <v>2.263157894736842</v>
      </c>
      <c r="E215" s="4">
        <f t="shared" si="15"/>
        <v>1.7916666666666667</v>
      </c>
      <c r="G215" s="4">
        <f t="shared" si="13"/>
        <v>1.0465116279069768</v>
      </c>
    </row>
    <row r="216" spans="1:7" x14ac:dyDescent="0.2">
      <c r="A216" s="4">
        <f>IF('True_Odds_Calculator_2-way'!A217="","",'True_Odds_Calculator_2-way'!A217)</f>
        <v>2.4700000000000002</v>
      </c>
      <c r="B216" s="4">
        <f>IF('True_Odds_Calculator_2-way'!B217="","",'True_Odds_Calculator_2-way'!B217)</f>
        <v>1.56</v>
      </c>
      <c r="C216" s="4">
        <f t="shared" si="12"/>
        <v>4.5883940620782715E-2</v>
      </c>
      <c r="D216" s="4">
        <f t="shared" si="14"/>
        <v>2.6183745583038869</v>
      </c>
      <c r="E216" s="4">
        <f t="shared" si="15"/>
        <v>1.6179039301310043</v>
      </c>
      <c r="G216" s="4">
        <f t="shared" si="13"/>
        <v>1.0458839406207827</v>
      </c>
    </row>
    <row r="217" spans="1:7" x14ac:dyDescent="0.2">
      <c r="A217" s="4">
        <f>IF('True_Odds_Calculator_2-way'!A218="","",'True_Odds_Calculator_2-way'!A218)</f>
        <v>2.41</v>
      </c>
      <c r="B217" s="4">
        <f>IF('True_Odds_Calculator_2-way'!B218="","",'True_Odds_Calculator_2-way'!B218)</f>
        <v>1.59</v>
      </c>
      <c r="C217" s="4">
        <f t="shared" si="12"/>
        <v>4.3868576946162419E-2</v>
      </c>
      <c r="D217" s="4">
        <f t="shared" si="14"/>
        <v>2.5445067897340552</v>
      </c>
      <c r="E217" s="4">
        <f t="shared" si="15"/>
        <v>1.6474558782432986</v>
      </c>
      <c r="G217" s="4">
        <f t="shared" si="13"/>
        <v>1.0438685769461624</v>
      </c>
    </row>
    <row r="218" spans="1:7" x14ac:dyDescent="0.2">
      <c r="A218" s="4">
        <f>IF('True_Odds_Calculator_2-way'!A219="","",'True_Odds_Calculator_2-way'!A219)</f>
        <v>2.2400000000000002</v>
      </c>
      <c r="B218" s="4">
        <f>IF('True_Odds_Calculator_2-way'!B219="","",'True_Odds_Calculator_2-way'!B219)</f>
        <v>1.65</v>
      </c>
      <c r="C218" s="4">
        <f t="shared" si="12"/>
        <v>5.2489177489177585E-2</v>
      </c>
      <c r="D218" s="4">
        <f t="shared" si="14"/>
        <v>2.3799098518995501</v>
      </c>
      <c r="E218" s="4">
        <f t="shared" si="15"/>
        <v>1.7246850209986002</v>
      </c>
      <c r="G218" s="4">
        <f t="shared" si="13"/>
        <v>1.0524891774891776</v>
      </c>
    </row>
    <row r="219" spans="1:7" x14ac:dyDescent="0.2">
      <c r="A219" s="4">
        <f>IF('True_Odds_Calculator_2-way'!A220="","",'True_Odds_Calculator_2-way'!A220)</f>
        <v>2.13</v>
      </c>
      <c r="B219" s="4">
        <f>IF('True_Odds_Calculator_2-way'!B220="","",'True_Odds_Calculator_2-way'!B220)</f>
        <v>1.71</v>
      </c>
      <c r="C219" s="4">
        <f t="shared" si="12"/>
        <v>5.4278889712544132E-2</v>
      </c>
      <c r="D219" s="4">
        <f t="shared" si="14"/>
        <v>2.2606833628153797</v>
      </c>
      <c r="E219" s="4">
        <f t="shared" si="15"/>
        <v>1.7932205893213202</v>
      </c>
      <c r="G219" s="4">
        <f t="shared" si="13"/>
        <v>1.0542788897125441</v>
      </c>
    </row>
    <row r="220" spans="1:7" x14ac:dyDescent="0.2">
      <c r="A220" s="4">
        <f>IF('True_Odds_Calculator_2-way'!A221="","",'True_Odds_Calculator_2-way'!A221)</f>
        <v>2</v>
      </c>
      <c r="B220" s="4">
        <f>IF('True_Odds_Calculator_2-way'!B221="","",'True_Odds_Calculator_2-way'!B221)</f>
        <v>1.83</v>
      </c>
      <c r="C220" s="4">
        <f t="shared" si="12"/>
        <v>4.644808743169393E-2</v>
      </c>
      <c r="D220" s="4">
        <f t="shared" si="14"/>
        <v>2.0974212034383952</v>
      </c>
      <c r="E220" s="4">
        <f t="shared" si="15"/>
        <v>1.9112271540469974</v>
      </c>
      <c r="G220" s="4">
        <f t="shared" si="13"/>
        <v>1.0464480874316939</v>
      </c>
    </row>
    <row r="221" spans="1:7" x14ac:dyDescent="0.2">
      <c r="A221" s="4">
        <f>IF('True_Odds_Calculator_2-way'!A222="","",'True_Odds_Calculator_2-way'!A222)</f>
        <v>1.93</v>
      </c>
      <c r="B221" s="4">
        <f>IF('True_Odds_Calculator_2-way'!B222="","",'True_Odds_Calculator_2-way'!B222)</f>
        <v>1.89</v>
      </c>
      <c r="C221" s="4">
        <f t="shared" si="12"/>
        <v>4.7235244126436093E-2</v>
      </c>
      <c r="D221" s="4">
        <f t="shared" si="14"/>
        <v>2.0221747928042801</v>
      </c>
      <c r="E221" s="4">
        <f t="shared" si="15"/>
        <v>1.9783062613553166</v>
      </c>
      <c r="G221" s="4">
        <f t="shared" si="13"/>
        <v>1.0472352441264361</v>
      </c>
    </row>
    <row r="222" spans="1:7" x14ac:dyDescent="0.2">
      <c r="A222" s="4">
        <f>IF('True_Odds_Calculator_2-way'!A223="","",'True_Odds_Calculator_2-way'!A223)</f>
        <v>2.15</v>
      </c>
      <c r="B222" s="4">
        <f>IF('True_Odds_Calculator_2-way'!B223="","",'True_Odds_Calculator_2-way'!B223)</f>
        <v>1.7</v>
      </c>
      <c r="C222" s="4">
        <f t="shared" si="12"/>
        <v>5.3351573187414569E-2</v>
      </c>
      <c r="D222" s="4">
        <f t="shared" si="14"/>
        <v>2.280811232449298</v>
      </c>
      <c r="E222" s="4">
        <f t="shared" si="15"/>
        <v>1.7807551766138856</v>
      </c>
      <c r="G222" s="4">
        <f t="shared" si="13"/>
        <v>1.0533515731874146</v>
      </c>
    </row>
    <row r="223" spans="1:7" x14ac:dyDescent="0.2">
      <c r="A223" s="4">
        <f>IF('True_Odds_Calculator_2-way'!A224="","",'True_Odds_Calculator_2-way'!A224)</f>
        <v>1.69</v>
      </c>
      <c r="B223" s="4">
        <f>IF('True_Odds_Calculator_2-way'!B224="","",'True_Odds_Calculator_2-way'!B224)</f>
        <v>2.16</v>
      </c>
      <c r="C223" s="4">
        <f t="shared" si="12"/>
        <v>5.4678939294323881E-2</v>
      </c>
      <c r="D223" s="4">
        <f t="shared" si="14"/>
        <v>1.771866809047665</v>
      </c>
      <c r="E223" s="4">
        <f t="shared" si="15"/>
        <v>2.2955603068796377</v>
      </c>
      <c r="G223" s="4">
        <f t="shared" si="13"/>
        <v>1.0546789392943239</v>
      </c>
    </row>
    <row r="224" spans="1:7" x14ac:dyDescent="0.2">
      <c r="A224" s="4">
        <f>IF('True_Odds_Calculator_2-way'!A225="","",'True_Odds_Calculator_2-way'!A225)</f>
        <v>2.2400000000000002</v>
      </c>
      <c r="B224" s="4">
        <f>IF('True_Odds_Calculator_2-way'!B225="","",'True_Odds_Calculator_2-way'!B225)</f>
        <v>1.65</v>
      </c>
      <c r="C224" s="4">
        <f t="shared" si="12"/>
        <v>5.2489177489177585E-2</v>
      </c>
      <c r="D224" s="4">
        <f t="shared" si="14"/>
        <v>2.3799098518995501</v>
      </c>
      <c r="E224" s="4">
        <f t="shared" si="15"/>
        <v>1.7246850209986002</v>
      </c>
      <c r="G224" s="4">
        <f t="shared" si="13"/>
        <v>1.0524891774891776</v>
      </c>
    </row>
    <row r="225" spans="1:7" x14ac:dyDescent="0.2">
      <c r="A225" s="4">
        <f>IF('True_Odds_Calculator_2-way'!A226="","",'True_Odds_Calculator_2-way'!A226)</f>
        <v>1.93</v>
      </c>
      <c r="B225" s="4">
        <f>IF('True_Odds_Calculator_2-way'!B226="","",'True_Odds_Calculator_2-way'!B226)</f>
        <v>1.89</v>
      </c>
      <c r="C225" s="4">
        <f t="shared" si="12"/>
        <v>4.7235244126436093E-2</v>
      </c>
      <c r="D225" s="4">
        <f t="shared" si="14"/>
        <v>2.0221747928042801</v>
      </c>
      <c r="E225" s="4">
        <f t="shared" si="15"/>
        <v>1.9783062613553166</v>
      </c>
      <c r="G225" s="4">
        <f t="shared" si="13"/>
        <v>1.0472352441264361</v>
      </c>
    </row>
    <row r="226" spans="1:7" x14ac:dyDescent="0.2">
      <c r="A226" s="4">
        <f>IF('True_Odds_Calculator_2-way'!A227="","",'True_Odds_Calculator_2-way'!A227)</f>
        <v>1.94</v>
      </c>
      <c r="B226" s="4">
        <f>IF('True_Odds_Calculator_2-way'!B227="","",'True_Odds_Calculator_2-way'!B227)</f>
        <v>1.88</v>
      </c>
      <c r="C226" s="4">
        <f t="shared" si="12"/>
        <v>4.7378811142794408E-2</v>
      </c>
      <c r="D226" s="4">
        <f t="shared" si="14"/>
        <v>2.033452274754683</v>
      </c>
      <c r="E226" s="4">
        <f t="shared" si="15"/>
        <v>1.9676305567544234</v>
      </c>
      <c r="G226" s="4">
        <f t="shared" si="13"/>
        <v>1.0473788111427944</v>
      </c>
    </row>
    <row r="227" spans="1:7" x14ac:dyDescent="0.2">
      <c r="A227" s="4">
        <f>IF('True_Odds_Calculator_2-way'!A228="","",'True_Odds_Calculator_2-way'!A228)</f>
        <v>2.46</v>
      </c>
      <c r="B227" s="4">
        <f>IF('True_Odds_Calculator_2-way'!B228="","",'True_Odds_Calculator_2-way'!B228)</f>
        <v>1.6</v>
      </c>
      <c r="C227" s="4">
        <f t="shared" si="12"/>
        <v>3.1504065040650397E-2</v>
      </c>
      <c r="D227" s="4">
        <f t="shared" si="14"/>
        <v>2.5591677503250976</v>
      </c>
      <c r="E227" s="4">
        <f t="shared" si="15"/>
        <v>1.6413678065054211</v>
      </c>
      <c r="G227" s="4">
        <f t="shared" si="13"/>
        <v>1.0315040650406504</v>
      </c>
    </row>
    <row r="228" spans="1:7" x14ac:dyDescent="0.2">
      <c r="A228" s="4">
        <f>IF('True_Odds_Calculator_2-way'!A229="","",'True_Odds_Calculator_2-way'!A229)</f>
        <v>2.2000000000000002</v>
      </c>
      <c r="B228" s="4">
        <f>IF('True_Odds_Calculator_2-way'!B229="","",'True_Odds_Calculator_2-way'!B229)</f>
        <v>1.72</v>
      </c>
      <c r="C228" s="4">
        <f t="shared" si="12"/>
        <v>3.5940803382663811E-2</v>
      </c>
      <c r="D228" s="4">
        <f t="shared" si="14"/>
        <v>2.2905569007263922</v>
      </c>
      <c r="E228" s="4">
        <f t="shared" si="15"/>
        <v>1.7748592870544089</v>
      </c>
      <c r="G228" s="4">
        <f t="shared" si="13"/>
        <v>1.0359408033826638</v>
      </c>
    </row>
    <row r="229" spans="1:7" x14ac:dyDescent="0.2">
      <c r="A229" s="4">
        <f>IF('True_Odds_Calculator_2-way'!A230="","",'True_Odds_Calculator_2-way'!A230)</f>
        <v>2.37</v>
      </c>
      <c r="B229" s="4">
        <f>IF('True_Odds_Calculator_2-way'!B230="","",'True_Odds_Calculator_2-way'!B230)</f>
        <v>1.64</v>
      </c>
      <c r="C229" s="4">
        <f t="shared" si="12"/>
        <v>3.1697025831017633E-2</v>
      </c>
      <c r="D229" s="4">
        <f t="shared" si="14"/>
        <v>2.4624936644703492</v>
      </c>
      <c r="E229" s="4">
        <f t="shared" si="15"/>
        <v>1.6837636458152829</v>
      </c>
      <c r="G229" s="4">
        <f t="shared" si="13"/>
        <v>1.0316970258310176</v>
      </c>
    </row>
    <row r="230" spans="1:7" x14ac:dyDescent="0.2">
      <c r="A230" s="4">
        <f>IF('True_Odds_Calculator_2-way'!A231="","",'True_Odds_Calculator_2-way'!A231)</f>
        <v>2.12</v>
      </c>
      <c r="B230" s="4">
        <f>IF('True_Odds_Calculator_2-way'!B231="","",'True_Odds_Calculator_2-way'!B231)</f>
        <v>1.78</v>
      </c>
      <c r="C230" s="4">
        <f t="shared" si="12"/>
        <v>3.3495866016535869E-2</v>
      </c>
      <c r="D230" s="4">
        <f t="shared" si="14"/>
        <v>2.1980428704566637</v>
      </c>
      <c r="E230" s="4">
        <f t="shared" si="15"/>
        <v>1.8346946713341112</v>
      </c>
      <c r="G230" s="4">
        <f t="shared" si="13"/>
        <v>1.0334958660165359</v>
      </c>
    </row>
    <row r="231" spans="1:7" x14ac:dyDescent="0.2">
      <c r="A231" s="4">
        <f>IF('True_Odds_Calculator_2-way'!A232="","",'True_Odds_Calculator_2-way'!A232)</f>
        <v>2.2599999999999998</v>
      </c>
      <c r="B231" s="4">
        <f>IF('True_Odds_Calculator_2-way'!B232="","",'True_Odds_Calculator_2-way'!B232)</f>
        <v>1.69</v>
      </c>
      <c r="C231" s="4">
        <f t="shared" si="12"/>
        <v>3.4193852437555794E-2</v>
      </c>
      <c r="D231" s="4">
        <f t="shared" si="14"/>
        <v>2.3508340001231001</v>
      </c>
      <c r="E231" s="4">
        <f t="shared" si="15"/>
        <v>1.740283410033262</v>
      </c>
      <c r="G231" s="4">
        <f t="shared" si="13"/>
        <v>1.0341938524375558</v>
      </c>
    </row>
    <row r="232" spans="1:7" x14ac:dyDescent="0.2">
      <c r="A232" s="4">
        <f>IF('True_Odds_Calculator_2-way'!A233="","",'True_Odds_Calculator_2-way'!A233)</f>
        <v>2.35</v>
      </c>
      <c r="B232" s="4">
        <f>IF('True_Odds_Calculator_2-way'!B233="","",'True_Odds_Calculator_2-way'!B233)</f>
        <v>1.64</v>
      </c>
      <c r="C232" s="4">
        <f t="shared" si="12"/>
        <v>3.5288012454592677E-2</v>
      </c>
      <c r="D232" s="4">
        <f t="shared" si="14"/>
        <v>2.4516539440203564</v>
      </c>
      <c r="E232" s="4">
        <f t="shared" si="15"/>
        <v>1.6888694127957931</v>
      </c>
      <c r="G232" s="4">
        <f t="shared" si="13"/>
        <v>1.0352880124545927</v>
      </c>
    </row>
    <row r="233" spans="1:7" x14ac:dyDescent="0.2">
      <c r="A233" s="4">
        <f>IF('True_Odds_Calculator_2-way'!A234="","",'True_Odds_Calculator_2-way'!A234)</f>
        <v>2.06</v>
      </c>
      <c r="B233" s="4">
        <f>IF('True_Odds_Calculator_2-way'!B234="","",'True_Odds_Calculator_2-way'!B234)</f>
        <v>1.84</v>
      </c>
      <c r="C233" s="4">
        <f t="shared" si="12"/>
        <v>2.891515407344869E-2</v>
      </c>
      <c r="D233" s="4">
        <f t="shared" si="14"/>
        <v>2.1232354918216445</v>
      </c>
      <c r="E233" s="4">
        <f t="shared" si="15"/>
        <v>1.8902852583283463</v>
      </c>
      <c r="G233" s="4">
        <f t="shared" si="13"/>
        <v>1.0289151540734487</v>
      </c>
    </row>
    <row r="234" spans="1:7" x14ac:dyDescent="0.2">
      <c r="A234" s="4">
        <f>IF('True_Odds_Calculator_2-way'!A235="","",'True_Odds_Calculator_2-way'!A235)</f>
        <v>2.2000000000000002</v>
      </c>
      <c r="B234" s="4">
        <f>IF('True_Odds_Calculator_2-way'!B235="","",'True_Odds_Calculator_2-way'!B235)</f>
        <v>1.72</v>
      </c>
      <c r="C234" s="4">
        <f t="shared" si="12"/>
        <v>3.5940803382663811E-2</v>
      </c>
      <c r="D234" s="4">
        <f t="shared" si="14"/>
        <v>2.2905569007263922</v>
      </c>
      <c r="E234" s="4">
        <f t="shared" si="15"/>
        <v>1.7748592870544089</v>
      </c>
      <c r="G234" s="4">
        <f t="shared" si="13"/>
        <v>1.0359408033826638</v>
      </c>
    </row>
    <row r="235" spans="1:7" x14ac:dyDescent="0.2">
      <c r="A235" s="4">
        <f>IF('True_Odds_Calculator_2-way'!A236="","",'True_Odds_Calculator_2-way'!A236)</f>
        <v>2.23</v>
      </c>
      <c r="B235" s="4">
        <f>IF('True_Odds_Calculator_2-way'!B236="","",'True_Odds_Calculator_2-way'!B236)</f>
        <v>1.71</v>
      </c>
      <c r="C235" s="4">
        <f t="shared" si="12"/>
        <v>3.3225814910969431E-2</v>
      </c>
      <c r="D235" s="4">
        <f t="shared" si="14"/>
        <v>2.315792669966295</v>
      </c>
      <c r="E235" s="4">
        <f t="shared" si="15"/>
        <v>1.7599981538319522</v>
      </c>
      <c r="G235" s="4">
        <f t="shared" si="13"/>
        <v>1.0332258149109694</v>
      </c>
    </row>
    <row r="236" spans="1:7" x14ac:dyDescent="0.2">
      <c r="A236" s="4">
        <f>IF('True_Odds_Calculator_2-way'!A237="","",'True_Odds_Calculator_2-way'!A237)</f>
        <v>2.16</v>
      </c>
      <c r="B236" s="4">
        <f>IF('True_Odds_Calculator_2-way'!B237="","",'True_Odds_Calculator_2-way'!B237)</f>
        <v>1.75</v>
      </c>
      <c r="C236" s="4">
        <f t="shared" si="12"/>
        <v>3.4391534391534417E-2</v>
      </c>
      <c r="D236" s="4">
        <f t="shared" si="14"/>
        <v>2.2433234421364987</v>
      </c>
      <c r="E236" s="4">
        <f t="shared" si="15"/>
        <v>1.8042959427207637</v>
      </c>
      <c r="G236" s="4">
        <f t="shared" si="13"/>
        <v>1.0343915343915344</v>
      </c>
    </row>
    <row r="237" spans="1:7" x14ac:dyDescent="0.2">
      <c r="A237" s="4">
        <f>IF('True_Odds_Calculator_2-way'!A238="","",'True_Odds_Calculator_2-way'!A238)</f>
        <v>2.31</v>
      </c>
      <c r="B237" s="4">
        <f>IF('True_Odds_Calculator_2-way'!B238="","",'True_Odds_Calculator_2-way'!B238)</f>
        <v>1.66</v>
      </c>
      <c r="C237" s="4">
        <f t="shared" si="12"/>
        <v>3.5310071454649705E-2</v>
      </c>
      <c r="D237" s="4">
        <f t="shared" si="14"/>
        <v>2.4082145324373547</v>
      </c>
      <c r="E237" s="4">
        <f t="shared" si="15"/>
        <v>1.7101190741649199</v>
      </c>
      <c r="G237" s="4">
        <f t="shared" si="13"/>
        <v>1.0353100714546497</v>
      </c>
    </row>
    <row r="238" spans="1:7" x14ac:dyDescent="0.2">
      <c r="A238" s="4">
        <f>IF('True_Odds_Calculator_2-way'!A239="","",'True_Odds_Calculator_2-way'!A239)</f>
        <v>2.02</v>
      </c>
      <c r="B238" s="4">
        <f>IF('True_Odds_Calculator_2-way'!B239="","",'True_Odds_Calculator_2-way'!B239)</f>
        <v>1.89</v>
      </c>
      <c r="C238" s="4">
        <f t="shared" si="12"/>
        <v>2.4150034051024338E-2</v>
      </c>
      <c r="D238" s="4">
        <f t="shared" si="14"/>
        <v>2.0705027387602368</v>
      </c>
      <c r="E238" s="4">
        <f t="shared" si="15"/>
        <v>1.9341405339682862</v>
      </c>
      <c r="G238" s="4">
        <f t="shared" si="13"/>
        <v>1.0241500340510243</v>
      </c>
    </row>
    <row r="239" spans="1:7" x14ac:dyDescent="0.2">
      <c r="A239" s="4">
        <f>IF('True_Odds_Calculator_2-way'!A240="","",'True_Odds_Calculator_2-way'!A240)</f>
        <v>2.11</v>
      </c>
      <c r="B239" s="4">
        <f>IF('True_Odds_Calculator_2-way'!B240="","",'True_Odds_Calculator_2-way'!B240)</f>
        <v>1.79</v>
      </c>
      <c r="C239" s="4">
        <f t="shared" si="12"/>
        <v>3.2592867166194583E-2</v>
      </c>
      <c r="D239" s="4">
        <f t="shared" si="14"/>
        <v>2.1851369724319478</v>
      </c>
      <c r="E239" s="4">
        <f t="shared" si="15"/>
        <v>1.8437843247333352</v>
      </c>
      <c r="G239" s="4">
        <f t="shared" si="13"/>
        <v>1.0325928671661946</v>
      </c>
    </row>
    <row r="240" spans="1:7" x14ac:dyDescent="0.2">
      <c r="A240" s="4">
        <f>IF('True_Odds_Calculator_2-way'!A241="","",'True_Odds_Calculator_2-way'!A241)</f>
        <v>1.78</v>
      </c>
      <c r="B240" s="4">
        <f>IF('True_Odds_Calculator_2-way'!B241="","",'True_Odds_Calculator_2-way'!B241)</f>
        <v>2.08</v>
      </c>
      <c r="C240" s="4">
        <f t="shared" si="12"/>
        <v>4.2566983578219642E-2</v>
      </c>
      <c r="D240" s="4">
        <f t="shared" si="14"/>
        <v>1.8500899460323807</v>
      </c>
      <c r="E240" s="4">
        <f t="shared" si="15"/>
        <v>2.1763461086292031</v>
      </c>
      <c r="G240" s="4">
        <f t="shared" si="13"/>
        <v>1.0425669835782196</v>
      </c>
    </row>
    <row r="241" spans="1:7" x14ac:dyDescent="0.2">
      <c r="A241" s="4">
        <f>IF('True_Odds_Calculator_2-way'!A242="","",'True_Odds_Calculator_2-way'!A242)</f>
        <v>1.85</v>
      </c>
      <c r="B241" s="4">
        <f>IF('True_Odds_Calculator_2-way'!B242="","",'True_Odds_Calculator_2-way'!B242)</f>
        <v>2.0099999999999998</v>
      </c>
      <c r="C241" s="4">
        <f t="shared" si="12"/>
        <v>3.80529783514858E-2</v>
      </c>
      <c r="D241" s="4">
        <f t="shared" si="14"/>
        <v>1.9174938764986464</v>
      </c>
      <c r="E241" s="4">
        <f t="shared" si="15"/>
        <v>2.0899255304201207</v>
      </c>
      <c r="G241" s="4">
        <f t="shared" si="13"/>
        <v>1.0380529783514858</v>
      </c>
    </row>
    <row r="242" spans="1:7" x14ac:dyDescent="0.2">
      <c r="A242" s="4">
        <f>IF('True_Odds_Calculator_2-way'!A243="","",'True_Odds_Calculator_2-way'!A243)</f>
        <v>1.72</v>
      </c>
      <c r="B242" s="4">
        <f>IF('True_Odds_Calculator_2-way'!B243="","",'True_Odds_Calculator_2-way'!B243)</f>
        <v>2.16</v>
      </c>
      <c r="C242" s="4">
        <f t="shared" si="12"/>
        <v>4.4358311800172245E-2</v>
      </c>
      <c r="D242" s="4">
        <f t="shared" si="14"/>
        <v>1.7882171736619177</v>
      </c>
      <c r="E242" s="4">
        <f t="shared" si="15"/>
        <v>2.2686858817782118</v>
      </c>
      <c r="G242" s="4">
        <f t="shared" si="13"/>
        <v>1.0443583118001722</v>
      </c>
    </row>
    <row r="243" spans="1:7" x14ac:dyDescent="0.2">
      <c r="A243" s="4">
        <f>IF('True_Odds_Calculator_2-way'!A244="","",'True_Odds_Calculator_2-way'!A244)</f>
        <v>1.68</v>
      </c>
      <c r="B243" s="4">
        <f>IF('True_Odds_Calculator_2-way'!B244="","",'True_Odds_Calculator_2-way'!B244)</f>
        <v>2.31</v>
      </c>
      <c r="C243" s="4">
        <f t="shared" si="12"/>
        <v>2.813852813852824E-2</v>
      </c>
      <c r="D243" s="4">
        <f t="shared" si="14"/>
        <v>1.7206703910614525</v>
      </c>
      <c r="E243" s="4">
        <f t="shared" si="15"/>
        <v>2.3875968992248064</v>
      </c>
      <c r="G243" s="4">
        <f t="shared" si="13"/>
        <v>1.0281385281385282</v>
      </c>
    </row>
    <row r="244" spans="1:7" x14ac:dyDescent="0.2">
      <c r="A244" s="4">
        <f>IF('True_Odds_Calculator_2-way'!A245="","",'True_Odds_Calculator_2-way'!A245)</f>
        <v>1.49</v>
      </c>
      <c r="B244" s="4">
        <f>IF('True_Odds_Calculator_2-way'!B245="","",'True_Odds_Calculator_2-way'!B245)</f>
        <v>2.77</v>
      </c>
      <c r="C244" s="4">
        <f t="shared" si="12"/>
        <v>3.2151769922225348E-2</v>
      </c>
      <c r="D244" s="4">
        <f t="shared" si="14"/>
        <v>1.5265659386385075</v>
      </c>
      <c r="E244" s="4">
        <f t="shared" si="15"/>
        <v>2.8990973905103088</v>
      </c>
      <c r="G244" s="4">
        <f t="shared" si="13"/>
        <v>1.0321517699222253</v>
      </c>
    </row>
    <row r="245" spans="1:7" x14ac:dyDescent="0.2">
      <c r="A245" s="4">
        <f>IF('True_Odds_Calculator_2-way'!A246="","",'True_Odds_Calculator_2-way'!A246)</f>
        <v>1.46</v>
      </c>
      <c r="B245" s="4">
        <f>IF('True_Odds_Calculator_2-way'!B246="","",'True_Odds_Calculator_2-way'!B246)</f>
        <v>2.84</v>
      </c>
      <c r="C245" s="4">
        <f t="shared" si="12"/>
        <v>3.7044182905653145E-2</v>
      </c>
      <c r="D245" s="4">
        <f t="shared" si="14"/>
        <v>1.5005790387955993</v>
      </c>
      <c r="E245" s="4">
        <f t="shared" si="15"/>
        <v>2.9976865240023134</v>
      </c>
      <c r="G245" s="4">
        <f t="shared" si="13"/>
        <v>1.0370441829056531</v>
      </c>
    </row>
    <row r="246" spans="1:7" x14ac:dyDescent="0.2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1.93</v>
      </c>
      <c r="C246" s="4">
        <f t="shared" si="12"/>
        <v>2.3185220076411994E-2</v>
      </c>
      <c r="D246" s="4">
        <f t="shared" si="14"/>
        <v>2.0265153523890338</v>
      </c>
      <c r="E246" s="4">
        <f t="shared" si="15"/>
        <v>1.974169551066798</v>
      </c>
      <c r="G246" s="4">
        <f t="shared" si="13"/>
        <v>1.023185220076412</v>
      </c>
    </row>
    <row r="247" spans="1:7" x14ac:dyDescent="0.2">
      <c r="A247" s="4">
        <f>IF('True_Odds_Calculator_2-way'!A248="","",'True_Odds_Calculator_2-way'!A248)</f>
        <v>1.88</v>
      </c>
      <c r="B247" s="4">
        <f>IF('True_Odds_Calculator_2-way'!B248="","",'True_Odds_Calculator_2-way'!B248)</f>
        <v>2.0299999999999998</v>
      </c>
      <c r="C247" s="4">
        <f t="shared" si="12"/>
        <v>2.4525731055444977E-2</v>
      </c>
      <c r="D247" s="4">
        <f t="shared" si="14"/>
        <v>1.9243646631706333</v>
      </c>
      <c r="E247" s="4">
        <f t="shared" si="15"/>
        <v>2.0818241326641935</v>
      </c>
      <c r="G247" s="4">
        <f t="shared" si="13"/>
        <v>1.024525731055445</v>
      </c>
    </row>
    <row r="248" spans="1:7" x14ac:dyDescent="0.2">
      <c r="A248" s="4">
        <f>IF('True_Odds_Calculator_2-way'!A249="","",'True_Odds_Calculator_2-way'!A249)</f>
        <v>1.62</v>
      </c>
      <c r="B248" s="4">
        <f>IF('True_Odds_Calculator_2-way'!B249="","",'True_Odds_Calculator_2-way'!B249)</f>
        <v>2.42</v>
      </c>
      <c r="C248" s="4">
        <f t="shared" si="12"/>
        <v>3.0507091113151752E-2</v>
      </c>
      <c r="D248" s="4">
        <f t="shared" si="14"/>
        <v>1.6610456740954158</v>
      </c>
      <c r="E248" s="4">
        <f t="shared" si="15"/>
        <v>2.5127547750288426</v>
      </c>
      <c r="G248" s="4">
        <f t="shared" si="13"/>
        <v>1.0305070911131518</v>
      </c>
    </row>
    <row r="249" spans="1:7" x14ac:dyDescent="0.2">
      <c r="A249" s="4">
        <f>IF('True_Odds_Calculator_2-way'!A250="","",'True_Odds_Calculator_2-way'!A250)</f>
        <v>1.74</v>
      </c>
      <c r="B249" s="4">
        <f>IF('True_Odds_Calculator_2-way'!B250="","",'True_Odds_Calculator_2-way'!B250)</f>
        <v>2.21</v>
      </c>
      <c r="C249" s="4">
        <f t="shared" si="12"/>
        <v>2.720133146096626E-2</v>
      </c>
      <c r="D249" s="4">
        <f t="shared" si="14"/>
        <v>1.7821754646150993</v>
      </c>
      <c r="E249" s="4">
        <f t="shared" si="15"/>
        <v>2.2784855128281092</v>
      </c>
      <c r="G249" s="4">
        <f t="shared" si="13"/>
        <v>1.0272013314609663</v>
      </c>
    </row>
    <row r="250" spans="1:7" x14ac:dyDescent="0.2">
      <c r="A250" s="4">
        <f>IF('True_Odds_Calculator_2-way'!A251="","",'True_Odds_Calculator_2-way'!A251)</f>
        <v>1.81</v>
      </c>
      <c r="B250" s="4">
        <f>IF('True_Odds_Calculator_2-way'!B251="","",'True_Odds_Calculator_2-way'!B251)</f>
        <v>2.08</v>
      </c>
      <c r="C250" s="4">
        <f t="shared" si="12"/>
        <v>3.3255418614534626E-2</v>
      </c>
      <c r="D250" s="4">
        <f t="shared" si="14"/>
        <v>1.8661643699811639</v>
      </c>
      <c r="E250" s="4">
        <f t="shared" si="15"/>
        <v>2.1545152798443401</v>
      </c>
      <c r="G250" s="4">
        <f t="shared" si="13"/>
        <v>1.0332554186145346</v>
      </c>
    </row>
    <row r="251" spans="1:7" x14ac:dyDescent="0.2">
      <c r="A251" s="4">
        <f>IF('True_Odds_Calculator_2-way'!A252="","",'True_Odds_Calculator_2-way'!A252)</f>
        <v>1.93</v>
      </c>
      <c r="B251" s="4">
        <f>IF('True_Odds_Calculator_2-way'!B252="","",'True_Odds_Calculator_2-way'!B252)</f>
        <v>1.96</v>
      </c>
      <c r="C251" s="4">
        <f t="shared" si="12"/>
        <v>2.8338796658559762E-2</v>
      </c>
      <c r="D251" s="4">
        <f t="shared" si="14"/>
        <v>1.9842635333613092</v>
      </c>
      <c r="E251" s="4">
        <f t="shared" si="15"/>
        <v>2.0159880622468553</v>
      </c>
      <c r="G251" s="4">
        <f t="shared" si="13"/>
        <v>1.0283387966585598</v>
      </c>
    </row>
    <row r="252" spans="1:7" x14ac:dyDescent="0.2">
      <c r="A252" s="4">
        <f>IF('True_Odds_Calculator_2-way'!A253="","",'True_Odds_Calculator_2-way'!A253)</f>
        <v>1.98</v>
      </c>
      <c r="B252" s="4">
        <f>IF('True_Odds_Calculator_2-way'!B253="","",'True_Odds_Calculator_2-way'!B253)</f>
        <v>1.91</v>
      </c>
      <c r="C252" s="4">
        <f t="shared" si="12"/>
        <v>2.861071447458885E-2</v>
      </c>
      <c r="D252" s="4">
        <f t="shared" si="14"/>
        <v>2.0377175494369308</v>
      </c>
      <c r="E252" s="4">
        <f t="shared" si="15"/>
        <v>1.9636533568721115</v>
      </c>
      <c r="G252" s="4">
        <f t="shared" si="13"/>
        <v>1.0286107144745888</v>
      </c>
    </row>
    <row r="253" spans="1:7" x14ac:dyDescent="0.2">
      <c r="A253" s="4">
        <f>IF('True_Odds_Calculator_2-way'!A254="","",'True_Odds_Calculator_2-way'!A254)</f>
        <v>1.78</v>
      </c>
      <c r="B253" s="4">
        <f>IF('True_Odds_Calculator_2-way'!B254="","",'True_Odds_Calculator_2-way'!B254)</f>
        <v>2.12</v>
      </c>
      <c r="C253" s="4">
        <f t="shared" si="12"/>
        <v>3.3495866016535869E-2</v>
      </c>
      <c r="D253" s="4">
        <f t="shared" si="14"/>
        <v>1.8346946713341112</v>
      </c>
      <c r="E253" s="4">
        <f t="shared" si="15"/>
        <v>2.1980428704566637</v>
      </c>
      <c r="G253" s="4">
        <f t="shared" si="13"/>
        <v>1.0334958660165359</v>
      </c>
    </row>
    <row r="254" spans="1:7" x14ac:dyDescent="0.2">
      <c r="A254" s="4">
        <f>IF('True_Odds_Calculator_2-way'!A255="","",'True_Odds_Calculator_2-way'!A255)</f>
        <v>1.85</v>
      </c>
      <c r="B254" s="4">
        <f>IF('True_Odds_Calculator_2-way'!B255="","",'True_Odds_Calculator_2-way'!B255)</f>
        <v>2.0699999999999998</v>
      </c>
      <c r="C254" s="4">
        <f t="shared" si="12"/>
        <v>2.3632327980154022E-2</v>
      </c>
      <c r="D254" s="4">
        <f t="shared" si="14"/>
        <v>1.8913446104457341</v>
      </c>
      <c r="E254" s="4">
        <f t="shared" si="15"/>
        <v>2.1219005402410303</v>
      </c>
      <c r="G254" s="4">
        <f t="shared" si="13"/>
        <v>1.023632327980154</v>
      </c>
    </row>
    <row r="255" spans="1:7" x14ac:dyDescent="0.2">
      <c r="A255" s="4">
        <f>IF('True_Odds_Calculator_2-way'!A256="","",'True_Odds_Calculator_2-way'!A256)</f>
        <v>1.97</v>
      </c>
      <c r="B255" s="4">
        <f>IF('True_Odds_Calculator_2-way'!B256="","",'True_Odds_Calculator_2-way'!B256)</f>
        <v>1.93</v>
      </c>
      <c r="C255" s="4">
        <f t="shared" si="12"/>
        <v>2.5748928223876311E-2</v>
      </c>
      <c r="D255" s="4">
        <f t="shared" si="14"/>
        <v>2.0212647191728026</v>
      </c>
      <c r="E255" s="4">
        <f t="shared" si="15"/>
        <v>1.9791780536685666</v>
      </c>
      <c r="G255" s="4">
        <f t="shared" si="13"/>
        <v>1.0257489282238763</v>
      </c>
    </row>
    <row r="256" spans="1:7" x14ac:dyDescent="0.2">
      <c r="A256" s="4">
        <f>IF('True_Odds_Calculator_2-way'!A257="","",'True_Odds_Calculator_2-way'!A257)</f>
        <v>1.81</v>
      </c>
      <c r="B256" s="4">
        <f>IF('True_Odds_Calculator_2-way'!B257="","",'True_Odds_Calculator_2-way'!B257)</f>
        <v>2.11</v>
      </c>
      <c r="C256" s="4">
        <f t="shared" si="12"/>
        <v>2.6419837134403323E-2</v>
      </c>
      <c r="D256" s="4">
        <f t="shared" si="14"/>
        <v>1.8543371124760262</v>
      </c>
      <c r="E256" s="4">
        <f t="shared" si="15"/>
        <v>2.1704981387286519</v>
      </c>
      <c r="G256" s="4">
        <f t="shared" si="13"/>
        <v>1.0264198371344033</v>
      </c>
    </row>
    <row r="257" spans="1:7" x14ac:dyDescent="0.2">
      <c r="A257" s="4">
        <f>IF('True_Odds_Calculator_2-way'!A258="","",'True_Odds_Calculator_2-way'!A258)</f>
        <v>2.11</v>
      </c>
      <c r="B257" s="4">
        <f>IF('True_Odds_Calculator_2-way'!B258="","",'True_Odds_Calculator_2-way'!B258)</f>
        <v>1.79</v>
      </c>
      <c r="C257" s="4">
        <f t="shared" si="12"/>
        <v>3.2592867166194583E-2</v>
      </c>
      <c r="D257" s="4">
        <f t="shared" si="14"/>
        <v>2.1851369724319478</v>
      </c>
      <c r="E257" s="4">
        <f t="shared" si="15"/>
        <v>1.8437843247333352</v>
      </c>
      <c r="G257" s="4">
        <f t="shared" si="13"/>
        <v>1.0325928671661946</v>
      </c>
    </row>
    <row r="258" spans="1:7" x14ac:dyDescent="0.2">
      <c r="A258" s="4">
        <f>IF('True_Odds_Calculator_2-way'!A259="","",'True_Odds_Calculator_2-way'!A259)</f>
        <v>2.34</v>
      </c>
      <c r="B258" s="4">
        <f>IF('True_Odds_Calculator_2-way'!B259="","",'True_Odds_Calculator_2-way'!B259)</f>
        <v>1.63</v>
      </c>
      <c r="C258" s="4">
        <f t="shared" ref="C258:C321" si="16">IF(A258="","",((1/A258)+(1/B258))-1)</f>
        <v>4.0847359865764821E-2</v>
      </c>
      <c r="D258" s="4">
        <f t="shared" si="14"/>
        <v>2.4574447522711167</v>
      </c>
      <c r="E258" s="4">
        <f t="shared" si="15"/>
        <v>1.6861323548914724</v>
      </c>
      <c r="G258" s="4">
        <f t="shared" ref="G258:G321" si="17">IF(A258="","",C258+1)</f>
        <v>1.0408473598657648</v>
      </c>
    </row>
    <row r="259" spans="1:7" x14ac:dyDescent="0.2">
      <c r="A259" s="4">
        <f>IF('True_Odds_Calculator_2-way'!A260="","",'True_Odds_Calculator_2-way'!A260)</f>
        <v>1.76</v>
      </c>
      <c r="B259" s="4">
        <f>IF('True_Odds_Calculator_2-way'!B260="","",'True_Odds_Calculator_2-way'!B260)</f>
        <v>2.09</v>
      </c>
      <c r="C259" s="4">
        <f t="shared" si="16"/>
        <v>4.6650717703349276E-2</v>
      </c>
      <c r="D259" s="4">
        <f t="shared" ref="D259:D322" si="18">IF(A259="","",(2*A259)/(2-($C259*A259)))</f>
        <v>1.8353457738748626</v>
      </c>
      <c r="E259" s="4">
        <f t="shared" ref="E259:E322" si="19">IF(B259="","",(2*B259)/(2-($C259*B259)))</f>
        <v>2.1971090670170828</v>
      </c>
      <c r="G259" s="4">
        <f t="shared" si="17"/>
        <v>1.0466507177033493</v>
      </c>
    </row>
    <row r="260" spans="1:7" x14ac:dyDescent="0.2">
      <c r="A260" s="4">
        <f>IF('True_Odds_Calculator_2-way'!A261="","",'True_Odds_Calculator_2-way'!A261)</f>
        <v>1.98</v>
      </c>
      <c r="B260" s="4">
        <f>IF('True_Odds_Calculator_2-way'!B261="","",'True_Odds_Calculator_2-way'!B261)</f>
        <v>1.93</v>
      </c>
      <c r="C260" s="4">
        <f t="shared" si="16"/>
        <v>2.3185220076411994E-2</v>
      </c>
      <c r="D260" s="4">
        <f t="shared" si="18"/>
        <v>2.0265153523890338</v>
      </c>
      <c r="E260" s="4">
        <f t="shared" si="19"/>
        <v>1.974169551066798</v>
      </c>
      <c r="G260" s="4">
        <f t="shared" si="17"/>
        <v>1.023185220076412</v>
      </c>
    </row>
    <row r="261" spans="1:7" x14ac:dyDescent="0.2">
      <c r="A261" s="4">
        <f>IF('True_Odds_Calculator_2-way'!A262="","",'True_Odds_Calculator_2-way'!A262)</f>
        <v>1.7</v>
      </c>
      <c r="B261" s="4">
        <f>IF('True_Odds_Calculator_2-way'!B262="","",'True_Odds_Calculator_2-way'!B262)</f>
        <v>2.27</v>
      </c>
      <c r="C261" s="4">
        <f t="shared" si="16"/>
        <v>2.876392847888054E-2</v>
      </c>
      <c r="D261" s="4">
        <f t="shared" si="18"/>
        <v>1.7426055543011967</v>
      </c>
      <c r="E261" s="4">
        <f t="shared" si="19"/>
        <v>2.3466099118273029</v>
      </c>
      <c r="G261" s="4">
        <f t="shared" si="17"/>
        <v>1.0287639284788805</v>
      </c>
    </row>
    <row r="262" spans="1:7" x14ac:dyDescent="0.2">
      <c r="A262" s="4">
        <f>IF('True_Odds_Calculator_2-way'!A263="","",'True_Odds_Calculator_2-way'!A263)</f>
        <v>1.91</v>
      </c>
      <c r="B262" s="4">
        <f>IF('True_Odds_Calculator_2-way'!B263="","",'True_Odds_Calculator_2-way'!B263)</f>
        <v>1.94</v>
      </c>
      <c r="C262" s="4">
        <f t="shared" si="16"/>
        <v>3.9024126949857019E-2</v>
      </c>
      <c r="D262" s="4">
        <f t="shared" si="18"/>
        <v>1.98393746319002</v>
      </c>
      <c r="E262" s="4">
        <f t="shared" si="19"/>
        <v>2.0163247537682976</v>
      </c>
      <c r="G262" s="4">
        <f t="shared" si="17"/>
        <v>1.039024126949857</v>
      </c>
    </row>
    <row r="263" spans="1:7" x14ac:dyDescent="0.2">
      <c r="A263" s="4">
        <f>IF('True_Odds_Calculator_2-way'!A264="","",'True_Odds_Calculator_2-way'!A264)</f>
        <v>2.2999999999999998</v>
      </c>
      <c r="B263" s="4">
        <f>IF('True_Odds_Calculator_2-way'!B264="","",'True_Odds_Calculator_2-way'!B264)</f>
        <v>1.65</v>
      </c>
      <c r="C263" s="4">
        <f t="shared" si="16"/>
        <v>4.0843214756258295E-2</v>
      </c>
      <c r="D263" s="4">
        <f t="shared" si="18"/>
        <v>2.4133545310015898</v>
      </c>
      <c r="E263" s="4">
        <f t="shared" si="19"/>
        <v>1.7075365579302588</v>
      </c>
      <c r="G263" s="4">
        <f t="shared" si="17"/>
        <v>1.0408432147562583</v>
      </c>
    </row>
    <row r="264" spans="1:7" x14ac:dyDescent="0.2">
      <c r="A264" s="4">
        <f>IF('True_Odds_Calculator_2-way'!A265="","",'True_Odds_Calculator_2-way'!A265)</f>
        <v>2.54</v>
      </c>
      <c r="B264" s="4">
        <f>IF('True_Odds_Calculator_2-way'!B265="","",'True_Odds_Calculator_2-way'!B265)</f>
        <v>1.54</v>
      </c>
      <c r="C264" s="4">
        <f t="shared" si="16"/>
        <v>4.3051436752224115E-2</v>
      </c>
      <c r="D264" s="4">
        <f t="shared" si="18"/>
        <v>2.6869075422448137</v>
      </c>
      <c r="E264" s="4">
        <f t="shared" si="19"/>
        <v>1.5928007166707387</v>
      </c>
      <c r="G264" s="4">
        <f t="shared" si="17"/>
        <v>1.0430514367522241</v>
      </c>
    </row>
    <row r="265" spans="1:7" x14ac:dyDescent="0.2">
      <c r="A265" s="4">
        <f>IF('True_Odds_Calculator_2-way'!A266="","",'True_Odds_Calculator_2-way'!A266)</f>
        <v>1.77</v>
      </c>
      <c r="B265" s="4">
        <f>IF('True_Odds_Calculator_2-way'!B266="","",'True_Odds_Calculator_2-way'!B266)</f>
        <v>2.09</v>
      </c>
      <c r="C265" s="4">
        <f t="shared" si="16"/>
        <v>4.3440650933960434E-2</v>
      </c>
      <c r="D265" s="4">
        <f t="shared" si="18"/>
        <v>1.8407682929863407</v>
      </c>
      <c r="E265" s="4">
        <f t="shared" si="19"/>
        <v>2.1893883348622492</v>
      </c>
      <c r="G265" s="4">
        <f t="shared" si="17"/>
        <v>1.0434406509339604</v>
      </c>
    </row>
    <row r="266" spans="1:7" x14ac:dyDescent="0.2">
      <c r="A266" s="4">
        <f>IF('True_Odds_Calculator_2-way'!A267="","",'True_Odds_Calculator_2-way'!A267)</f>
        <v>2.2999999999999998</v>
      </c>
      <c r="B266" s="4">
        <f>IF('True_Odds_Calculator_2-way'!B267="","",'True_Odds_Calculator_2-way'!B267)</f>
        <v>1.65</v>
      </c>
      <c r="C266" s="4">
        <f t="shared" si="16"/>
        <v>4.0843214756258295E-2</v>
      </c>
      <c r="D266" s="4">
        <f t="shared" si="18"/>
        <v>2.4133545310015898</v>
      </c>
      <c r="E266" s="4">
        <f t="shared" si="19"/>
        <v>1.7075365579302588</v>
      </c>
      <c r="G266" s="4">
        <f t="shared" si="17"/>
        <v>1.0408432147562583</v>
      </c>
    </row>
    <row r="267" spans="1:7" x14ac:dyDescent="0.2">
      <c r="A267" s="4">
        <f>IF('True_Odds_Calculator_2-way'!A268="","",'True_Odds_Calculator_2-way'!A268)</f>
        <v>2.52</v>
      </c>
      <c r="B267" s="4">
        <f>IF('True_Odds_Calculator_2-way'!B268="","",'True_Odds_Calculator_2-way'!B268)</f>
        <v>1.55</v>
      </c>
      <c r="C267" s="4">
        <f t="shared" si="16"/>
        <v>4.1986687147977486E-2</v>
      </c>
      <c r="D267" s="4">
        <f t="shared" si="18"/>
        <v>2.6607629427792916</v>
      </c>
      <c r="E267" s="4">
        <f t="shared" si="19"/>
        <v>1.6021328958162429</v>
      </c>
      <c r="G267" s="4">
        <f t="shared" si="17"/>
        <v>1.0419866871479775</v>
      </c>
    </row>
    <row r="268" spans="1:7" x14ac:dyDescent="0.2">
      <c r="A268" s="4">
        <f>IF('True_Odds_Calculator_2-way'!A269="","",'True_Odds_Calculator_2-way'!A269)</f>
        <v>2.52</v>
      </c>
      <c r="B268" s="4">
        <f>IF('True_Odds_Calculator_2-way'!B269="","",'True_Odds_Calculator_2-way'!B269)</f>
        <v>1.55</v>
      </c>
      <c r="C268" s="4">
        <f t="shared" si="16"/>
        <v>4.1986687147977486E-2</v>
      </c>
      <c r="D268" s="4">
        <f t="shared" si="18"/>
        <v>2.6607629427792916</v>
      </c>
      <c r="E268" s="4">
        <f t="shared" si="19"/>
        <v>1.6021328958162429</v>
      </c>
      <c r="G268" s="4">
        <f t="shared" si="17"/>
        <v>1.0419866871479775</v>
      </c>
    </row>
    <row r="269" spans="1:7" x14ac:dyDescent="0.2">
      <c r="A269" s="4">
        <f>IF('True_Odds_Calculator_2-way'!A270="","",'True_Odds_Calculator_2-way'!A270)</f>
        <v>1.97</v>
      </c>
      <c r="B269" s="4">
        <f>IF('True_Odds_Calculator_2-way'!B270="","",'True_Odds_Calculator_2-way'!B270)</f>
        <v>1.88</v>
      </c>
      <c r="C269" s="4">
        <f t="shared" si="16"/>
        <v>3.9529106814990778E-2</v>
      </c>
      <c r="D269" s="4">
        <f t="shared" si="18"/>
        <v>2.049811822005756</v>
      </c>
      <c r="E269" s="4">
        <f t="shared" si="19"/>
        <v>1.9525516659637281</v>
      </c>
      <c r="G269" s="4">
        <f t="shared" si="17"/>
        <v>1.0395291068149908</v>
      </c>
    </row>
    <row r="270" spans="1:7" x14ac:dyDescent="0.2">
      <c r="A270" s="4">
        <f>IF('True_Odds_Calculator_2-way'!A271="","",'True_Odds_Calculator_2-way'!A271)</f>
        <v>2.4</v>
      </c>
      <c r="B270" s="4">
        <f>IF('True_Odds_Calculator_2-way'!B271="","",'True_Odds_Calculator_2-way'!B271)</f>
        <v>1.57</v>
      </c>
      <c r="C270" s="4">
        <f t="shared" si="16"/>
        <v>5.3609341825902268E-2</v>
      </c>
      <c r="D270" s="4">
        <f t="shared" si="18"/>
        <v>2.5650102110279098</v>
      </c>
      <c r="E270" s="4">
        <f t="shared" si="19"/>
        <v>1.6389734667246629</v>
      </c>
      <c r="G270" s="4">
        <f t="shared" si="17"/>
        <v>1.0536093418259023</v>
      </c>
    </row>
    <row r="271" spans="1:7" x14ac:dyDescent="0.2">
      <c r="A271" s="4">
        <f>IF('True_Odds_Calculator_2-way'!A272="","",'True_Odds_Calculator_2-way'!A272)</f>
        <v>2.34</v>
      </c>
      <c r="B271" s="4">
        <f>IF('True_Odds_Calculator_2-way'!B272="","",'True_Odds_Calculator_2-way'!B272)</f>
        <v>1.6</v>
      </c>
      <c r="C271" s="4">
        <f t="shared" si="16"/>
        <v>5.2350427350427386E-2</v>
      </c>
      <c r="D271" s="4">
        <f t="shared" si="18"/>
        <v>2.4926764314247669</v>
      </c>
      <c r="E271" s="4">
        <f t="shared" si="19"/>
        <v>1.6699375557537914</v>
      </c>
      <c r="G271" s="4">
        <f t="shared" si="17"/>
        <v>1.0523504273504274</v>
      </c>
    </row>
    <row r="272" spans="1:7" x14ac:dyDescent="0.2">
      <c r="A272" s="4">
        <f>IF('True_Odds_Calculator_2-way'!A273="","",'True_Odds_Calculator_2-way'!A273)</f>
        <v>2.4</v>
      </c>
      <c r="B272" s="4">
        <f>IF('True_Odds_Calculator_2-way'!B273="","",'True_Odds_Calculator_2-way'!B273)</f>
        <v>1.57</v>
      </c>
      <c r="C272" s="4">
        <f t="shared" si="16"/>
        <v>5.3609341825902268E-2</v>
      </c>
      <c r="D272" s="4">
        <f t="shared" si="18"/>
        <v>2.5650102110279098</v>
      </c>
      <c r="E272" s="4">
        <f t="shared" si="19"/>
        <v>1.6389734667246629</v>
      </c>
      <c r="G272" s="4">
        <f t="shared" si="17"/>
        <v>1.0536093418259023</v>
      </c>
    </row>
    <row r="273" spans="1:7" x14ac:dyDescent="0.2">
      <c r="A273" s="4">
        <f>IF('True_Odds_Calculator_2-way'!A274="","",'True_Odds_Calculator_2-way'!A274)</f>
        <v>2.44</v>
      </c>
      <c r="B273" s="4">
        <f>IF('True_Odds_Calculator_2-way'!B274="","",'True_Odds_Calculator_2-way'!B274)</f>
        <v>1.56</v>
      </c>
      <c r="C273" s="4">
        <f t="shared" si="16"/>
        <v>5.0861706599411471E-2</v>
      </c>
      <c r="D273" s="4">
        <f t="shared" si="18"/>
        <v>2.6014215418261344</v>
      </c>
      <c r="E273" s="4">
        <f t="shared" si="19"/>
        <v>1.6244452031410037</v>
      </c>
      <c r="G273" s="4">
        <f t="shared" si="17"/>
        <v>1.0508617065994115</v>
      </c>
    </row>
    <row r="274" spans="1:7" x14ac:dyDescent="0.2">
      <c r="A274" s="4">
        <f>IF('True_Odds_Calculator_2-way'!A275="","",'True_Odds_Calculator_2-way'!A275)</f>
        <v>1.65</v>
      </c>
      <c r="B274" s="4">
        <f>IF('True_Odds_Calculator_2-way'!B275="","",'True_Odds_Calculator_2-way'!B275)</f>
        <v>2.36</v>
      </c>
      <c r="C274" s="4">
        <f t="shared" si="16"/>
        <v>2.9789419619928204E-2</v>
      </c>
      <c r="D274" s="4">
        <f t="shared" si="18"/>
        <v>1.691572545612511</v>
      </c>
      <c r="E274" s="4">
        <f t="shared" si="19"/>
        <v>2.4459798994974875</v>
      </c>
      <c r="G274" s="4">
        <f t="shared" si="17"/>
        <v>1.0297894196199282</v>
      </c>
    </row>
    <row r="275" spans="1:7" x14ac:dyDescent="0.2">
      <c r="A275" s="4">
        <f>IF('True_Odds_Calculator_2-way'!A276="","",'True_Odds_Calculator_2-way'!A276)</f>
        <v>1.79</v>
      </c>
      <c r="B275" s="4">
        <f>IF('True_Odds_Calculator_2-way'!B276="","",'True_Odds_Calculator_2-way'!B276)</f>
        <v>2.13</v>
      </c>
      <c r="C275" s="4">
        <f t="shared" si="16"/>
        <v>2.8142785952212312E-2</v>
      </c>
      <c r="D275" s="4">
        <f t="shared" si="18"/>
        <v>1.8362511137332338</v>
      </c>
      <c r="E275" s="4">
        <f t="shared" si="19"/>
        <v>2.1958130561234772</v>
      </c>
      <c r="G275" s="4">
        <f t="shared" si="17"/>
        <v>1.0281427859522123</v>
      </c>
    </row>
    <row r="276" spans="1:7" x14ac:dyDescent="0.2">
      <c r="A276" s="4">
        <f>IF('True_Odds_Calculator_2-way'!A277="","",'True_Odds_Calculator_2-way'!A277)</f>
        <v>2.0499999999999998</v>
      </c>
      <c r="B276" s="4">
        <f>IF('True_Odds_Calculator_2-way'!B277="","",'True_Odds_Calculator_2-way'!B277)</f>
        <v>1.86</v>
      </c>
      <c r="C276" s="4">
        <f t="shared" si="16"/>
        <v>2.5439286650930981E-2</v>
      </c>
      <c r="D276" s="4">
        <f t="shared" si="18"/>
        <v>2.1048854540436102</v>
      </c>
      <c r="E276" s="4">
        <f t="shared" si="19"/>
        <v>1.905071196602548</v>
      </c>
      <c r="G276" s="4">
        <f t="shared" si="17"/>
        <v>1.025439286650931</v>
      </c>
    </row>
    <row r="277" spans="1:7" x14ac:dyDescent="0.2">
      <c r="A277" s="4">
        <f>IF('True_Odds_Calculator_2-way'!A278="","",'True_Odds_Calculator_2-way'!A278)</f>
        <v>2.21</v>
      </c>
      <c r="B277" s="4">
        <f>IF('True_Odds_Calculator_2-way'!B278="","",'True_Odds_Calculator_2-way'!B278)</f>
        <v>1.73</v>
      </c>
      <c r="C277" s="4">
        <f t="shared" si="16"/>
        <v>3.0523369863730387E-2</v>
      </c>
      <c r="D277" s="4">
        <f t="shared" si="18"/>
        <v>2.2871414470732514</v>
      </c>
      <c r="E277" s="4">
        <f t="shared" si="19"/>
        <v>1.7769153905142565</v>
      </c>
      <c r="G277" s="4">
        <f t="shared" si="17"/>
        <v>1.0305233698637304</v>
      </c>
    </row>
    <row r="278" spans="1:7" x14ac:dyDescent="0.2">
      <c r="A278" s="4">
        <f>IF('True_Odds_Calculator_2-way'!A279="","",'True_Odds_Calculator_2-way'!A279)</f>
        <v>2.31</v>
      </c>
      <c r="B278" s="4">
        <f>IF('True_Odds_Calculator_2-way'!B279="","",'True_Odds_Calculator_2-way'!B279)</f>
        <v>1.68</v>
      </c>
      <c r="C278" s="4">
        <f t="shared" si="16"/>
        <v>2.813852813852824E-2</v>
      </c>
      <c r="D278" s="4">
        <f t="shared" si="18"/>
        <v>2.3875968992248064</v>
      </c>
      <c r="E278" s="4">
        <f t="shared" si="19"/>
        <v>1.7206703910614525</v>
      </c>
      <c r="G278" s="4">
        <f t="shared" si="17"/>
        <v>1.0281385281385282</v>
      </c>
    </row>
    <row r="279" spans="1:7" x14ac:dyDescent="0.2">
      <c r="A279" s="4">
        <f>IF('True_Odds_Calculator_2-way'!A280="","",'True_Odds_Calculator_2-way'!A280)</f>
        <v>1.7</v>
      </c>
      <c r="B279" s="4">
        <f>IF('True_Odds_Calculator_2-way'!B280="","",'True_Odds_Calculator_2-way'!B280)</f>
        <v>2.2599999999999998</v>
      </c>
      <c r="C279" s="4">
        <f t="shared" si="16"/>
        <v>3.0713170223841679E-2</v>
      </c>
      <c r="D279" s="4">
        <f t="shared" si="18"/>
        <v>1.7455701953657428</v>
      </c>
      <c r="E279" s="4">
        <f t="shared" si="19"/>
        <v>2.3412553321145642</v>
      </c>
      <c r="G279" s="4">
        <f t="shared" si="17"/>
        <v>1.0307131702238417</v>
      </c>
    </row>
    <row r="280" spans="1:7" x14ac:dyDescent="0.2">
      <c r="A280" s="4">
        <f>IF('True_Odds_Calculator_2-way'!A281="","",'True_Odds_Calculator_2-way'!A281)</f>
        <v>1.51</v>
      </c>
      <c r="B280" s="4">
        <f>IF('True_Odds_Calculator_2-way'!B281="","",'True_Odds_Calculator_2-way'!B281)</f>
        <v>2.67</v>
      </c>
      <c r="C280" s="4">
        <f t="shared" si="16"/>
        <v>3.678349083513166E-2</v>
      </c>
      <c r="D280" s="4">
        <f t="shared" si="18"/>
        <v>1.5531328851821176</v>
      </c>
      <c r="E280" s="4">
        <f t="shared" si="19"/>
        <v>2.8078838318765889</v>
      </c>
      <c r="G280" s="4">
        <f t="shared" si="17"/>
        <v>1.0367834908351317</v>
      </c>
    </row>
    <row r="281" spans="1:7" x14ac:dyDescent="0.2">
      <c r="A281" s="4">
        <f>IF('True_Odds_Calculator_2-way'!A282="","",'True_Odds_Calculator_2-way'!A282)</f>
        <v>1.55</v>
      </c>
      <c r="B281" s="4">
        <f>IF('True_Odds_Calculator_2-way'!B282="","",'True_Odds_Calculator_2-way'!B282)</f>
        <v>2.48</v>
      </c>
      <c r="C281" s="4">
        <f t="shared" si="16"/>
        <v>4.8387096774193505E-2</v>
      </c>
      <c r="D281" s="4">
        <f t="shared" si="18"/>
        <v>1.6103896103896105</v>
      </c>
      <c r="E281" s="4">
        <f t="shared" si="19"/>
        <v>2.6382978723404253</v>
      </c>
      <c r="G281" s="4">
        <f t="shared" si="17"/>
        <v>1.0483870967741935</v>
      </c>
    </row>
    <row r="282" spans="1:7" x14ac:dyDescent="0.2">
      <c r="A282" s="4">
        <f>IF('True_Odds_Calculator_2-way'!A283="","",'True_Odds_Calculator_2-way'!A283)</f>
        <v>1.65</v>
      </c>
      <c r="B282" s="4">
        <f>IF('True_Odds_Calculator_2-way'!B283="","",'True_Odds_Calculator_2-way'!B283)</f>
        <v>2.36</v>
      </c>
      <c r="C282" s="4">
        <f t="shared" si="16"/>
        <v>2.9789419619928204E-2</v>
      </c>
      <c r="D282" s="4">
        <f t="shared" si="18"/>
        <v>1.691572545612511</v>
      </c>
      <c r="E282" s="4">
        <f t="shared" si="19"/>
        <v>2.4459798994974875</v>
      </c>
      <c r="G282" s="4">
        <f t="shared" si="17"/>
        <v>1.0297894196199282</v>
      </c>
    </row>
    <row r="283" spans="1:7" x14ac:dyDescent="0.2">
      <c r="A283" s="4">
        <f>IF('True_Odds_Calculator_2-way'!A284="","",'True_Odds_Calculator_2-way'!A284)</f>
        <v>1.6</v>
      </c>
      <c r="B283" s="4">
        <f>IF('True_Odds_Calculator_2-way'!B284="","",'True_Odds_Calculator_2-way'!B284)</f>
        <v>2.48</v>
      </c>
      <c r="C283" s="4">
        <f t="shared" si="16"/>
        <v>2.8225806451612989E-2</v>
      </c>
      <c r="D283" s="4">
        <f t="shared" si="18"/>
        <v>1.6369636963696372</v>
      </c>
      <c r="E283" s="4">
        <f t="shared" si="19"/>
        <v>2.5699481865284977</v>
      </c>
      <c r="G283" s="4">
        <f t="shared" si="17"/>
        <v>1.028225806451613</v>
      </c>
    </row>
    <row r="284" spans="1:7" x14ac:dyDescent="0.2">
      <c r="A284" s="4">
        <f>IF('True_Odds_Calculator_2-way'!A285="","",'True_Odds_Calculator_2-way'!A285)</f>
        <v>1.79</v>
      </c>
      <c r="B284" s="4">
        <f>IF('True_Odds_Calculator_2-way'!B285="","",'True_Odds_Calculator_2-way'!B285)</f>
        <v>2.11</v>
      </c>
      <c r="C284" s="4">
        <f t="shared" si="16"/>
        <v>3.2592867166194583E-2</v>
      </c>
      <c r="D284" s="4">
        <f t="shared" si="18"/>
        <v>1.8437843247333352</v>
      </c>
      <c r="E284" s="4">
        <f t="shared" si="19"/>
        <v>2.1851369724319478</v>
      </c>
      <c r="G284" s="4">
        <f t="shared" si="17"/>
        <v>1.0325928671661946</v>
      </c>
    </row>
    <row r="285" spans="1:7" x14ac:dyDescent="0.2">
      <c r="A285" s="4">
        <f>IF('True_Odds_Calculator_2-way'!A286="","",'True_Odds_Calculator_2-way'!A286)</f>
        <v>1.93</v>
      </c>
      <c r="B285" s="4">
        <f>IF('True_Odds_Calculator_2-way'!B286="","",'True_Odds_Calculator_2-way'!B286)</f>
        <v>1.96</v>
      </c>
      <c r="C285" s="4">
        <f t="shared" si="16"/>
        <v>2.8338796658559762E-2</v>
      </c>
      <c r="D285" s="4">
        <f t="shared" si="18"/>
        <v>1.9842635333613092</v>
      </c>
      <c r="E285" s="4">
        <f t="shared" si="19"/>
        <v>2.0159880622468553</v>
      </c>
      <c r="G285" s="4">
        <f t="shared" si="17"/>
        <v>1.0283387966585598</v>
      </c>
    </row>
    <row r="286" spans="1:7" x14ac:dyDescent="0.2">
      <c r="A286" s="4">
        <f>IF('True_Odds_Calculator_2-way'!A287="","",'True_Odds_Calculator_2-way'!A287)</f>
        <v>1.48</v>
      </c>
      <c r="B286" s="4">
        <f>IF('True_Odds_Calculator_2-way'!B287="","",'True_Odds_Calculator_2-way'!B287)</f>
        <v>2.76</v>
      </c>
      <c r="C286" s="4">
        <f t="shared" si="16"/>
        <v>3.7994516255385857E-2</v>
      </c>
      <c r="D286" s="4">
        <f t="shared" si="18"/>
        <v>1.5228153892036982</v>
      </c>
      <c r="E286" s="4">
        <f t="shared" si="19"/>
        <v>2.9127210496292069</v>
      </c>
      <c r="G286" s="4">
        <f t="shared" si="17"/>
        <v>1.0379945162553859</v>
      </c>
    </row>
    <row r="287" spans="1:7" x14ac:dyDescent="0.2">
      <c r="A287" s="4">
        <f>IF('True_Odds_Calculator_2-way'!A288="","",'True_Odds_Calculator_2-way'!A288)</f>
        <v>2.04</v>
      </c>
      <c r="B287" s="4">
        <f>IF('True_Odds_Calculator_2-way'!B288="","",'True_Odds_Calculator_2-way'!B288)</f>
        <v>1.85</v>
      </c>
      <c r="C287" s="4">
        <f t="shared" si="16"/>
        <v>3.0736618971912932E-2</v>
      </c>
      <c r="D287" s="4">
        <f t="shared" si="18"/>
        <v>2.1060267857142851</v>
      </c>
      <c r="E287" s="4">
        <f t="shared" si="19"/>
        <v>1.9041372351160444</v>
      </c>
      <c r="G287" s="4">
        <f t="shared" si="17"/>
        <v>1.0307366189719129</v>
      </c>
    </row>
    <row r="288" spans="1:7" x14ac:dyDescent="0.2">
      <c r="A288" s="4">
        <f>IF('True_Odds_Calculator_2-way'!A289="","",'True_Odds_Calculator_2-way'!A289)</f>
        <v>2.5</v>
      </c>
      <c r="B288" s="4">
        <f>IF('True_Odds_Calculator_2-way'!B289="","",'True_Odds_Calculator_2-way'!B289)</f>
        <v>1.58</v>
      </c>
      <c r="C288" s="4">
        <f t="shared" si="16"/>
        <v>3.2911392405063244E-2</v>
      </c>
      <c r="D288" s="4">
        <f t="shared" si="18"/>
        <v>2.6072607260726071</v>
      </c>
      <c r="E288" s="4">
        <f t="shared" si="19"/>
        <v>1.62217659137577</v>
      </c>
      <c r="G288" s="4">
        <f t="shared" si="17"/>
        <v>1.0329113924050632</v>
      </c>
    </row>
    <row r="289" spans="1:7" x14ac:dyDescent="0.2">
      <c r="A289" s="4">
        <f>IF('True_Odds_Calculator_2-way'!A290="","",'True_Odds_Calculator_2-way'!A290)</f>
        <v>1.9</v>
      </c>
      <c r="B289" s="4">
        <f>IF('True_Odds_Calculator_2-way'!B290="","",'True_Odds_Calculator_2-way'!B290)</f>
        <v>1.99</v>
      </c>
      <c r="C289" s="4">
        <f t="shared" si="16"/>
        <v>2.8828352287754377E-2</v>
      </c>
      <c r="D289" s="4">
        <f t="shared" si="18"/>
        <v>1.9535003874967702</v>
      </c>
      <c r="E289" s="4">
        <f t="shared" si="19"/>
        <v>2.0487672717420748</v>
      </c>
      <c r="G289" s="4">
        <f t="shared" si="17"/>
        <v>1.0288283522877544</v>
      </c>
    </row>
    <row r="290" spans="1:7" x14ac:dyDescent="0.2">
      <c r="A290" s="4">
        <f>IF('True_Odds_Calculator_2-way'!A291="","",'True_Odds_Calculator_2-way'!A291)</f>
        <v>2</v>
      </c>
      <c r="B290" s="4">
        <f>IF('True_Odds_Calculator_2-way'!B291="","",'True_Odds_Calculator_2-way'!B291)</f>
        <v>1.85</v>
      </c>
      <c r="C290" s="4">
        <f t="shared" si="16"/>
        <v>4.0540540540540349E-2</v>
      </c>
      <c r="D290" s="4">
        <f t="shared" si="18"/>
        <v>2.0845070422535206</v>
      </c>
      <c r="E290" s="4">
        <f t="shared" si="19"/>
        <v>1.9220779220779218</v>
      </c>
      <c r="G290" s="4">
        <f t="shared" si="17"/>
        <v>1.0405405405405403</v>
      </c>
    </row>
    <row r="291" spans="1:7" x14ac:dyDescent="0.2">
      <c r="A291" s="4">
        <f>IF('True_Odds_Calculator_2-way'!A292="","",'True_Odds_Calculator_2-way'!A292)</f>
        <v>1.84</v>
      </c>
      <c r="B291" s="4">
        <f>IF('True_Odds_Calculator_2-way'!B292="","",'True_Odds_Calculator_2-way'!B292)</f>
        <v>2.02</v>
      </c>
      <c r="C291" s="4">
        <f t="shared" si="16"/>
        <v>3.8527765820060234E-2</v>
      </c>
      <c r="D291" s="4">
        <f t="shared" si="18"/>
        <v>1.9076165058509547</v>
      </c>
      <c r="E291" s="4">
        <f t="shared" si="19"/>
        <v>2.1017869260348339</v>
      </c>
      <c r="G291" s="4">
        <f t="shared" si="17"/>
        <v>1.0385277658200602</v>
      </c>
    </row>
    <row r="292" spans="1:7" x14ac:dyDescent="0.2">
      <c r="A292" s="4">
        <f>IF('True_Odds_Calculator_2-way'!A293="","",'True_Odds_Calculator_2-way'!A293)</f>
        <v>1.78</v>
      </c>
      <c r="B292" s="4">
        <f>IF('True_Odds_Calculator_2-way'!B293="","",'True_Odds_Calculator_2-way'!B293)</f>
        <v>2.04</v>
      </c>
      <c r="C292" s="4">
        <f t="shared" si="16"/>
        <v>5.1993831240361388E-2</v>
      </c>
      <c r="D292" s="4">
        <f t="shared" si="18"/>
        <v>1.8663651315789476</v>
      </c>
      <c r="E292" s="4">
        <f t="shared" si="19"/>
        <v>2.1542477456098719</v>
      </c>
      <c r="G292" s="4">
        <f t="shared" si="17"/>
        <v>1.0519938312403614</v>
      </c>
    </row>
    <row r="293" spans="1:7" x14ac:dyDescent="0.2">
      <c r="A293" s="4">
        <f>IF('True_Odds_Calculator_2-way'!A294="","",'True_Odds_Calculator_2-way'!A294)</f>
        <v>1.88</v>
      </c>
      <c r="B293" s="4">
        <f>IF('True_Odds_Calculator_2-way'!B294="","",'True_Odds_Calculator_2-way'!B294)</f>
        <v>1.93</v>
      </c>
      <c r="C293" s="4">
        <f t="shared" si="16"/>
        <v>5.0049608642928067E-2</v>
      </c>
      <c r="D293" s="4">
        <f t="shared" si="18"/>
        <v>1.9728142670726401</v>
      </c>
      <c r="E293" s="4">
        <f t="shared" si="19"/>
        <v>2.027945450480662</v>
      </c>
      <c r="G293" s="4">
        <f t="shared" si="17"/>
        <v>1.0500496086429281</v>
      </c>
    </row>
    <row r="294" spans="1:7" x14ac:dyDescent="0.2">
      <c r="A294" s="4">
        <f>IF('True_Odds_Calculator_2-way'!A295="","",'True_Odds_Calculator_2-way'!A295)</f>
        <v>1.95</v>
      </c>
      <c r="B294" s="4">
        <f>IF('True_Odds_Calculator_2-way'!B295="","",'True_Odds_Calculator_2-way'!B295)</f>
        <v>1.86</v>
      </c>
      <c r="C294" s="4">
        <f t="shared" si="16"/>
        <v>5.0454921422663279E-2</v>
      </c>
      <c r="D294" s="4">
        <f t="shared" si="18"/>
        <v>2.0508905852417301</v>
      </c>
      <c r="E294" s="4">
        <f t="shared" si="19"/>
        <v>1.9515738498789346</v>
      </c>
      <c r="G294" s="4">
        <f t="shared" si="17"/>
        <v>1.0504549214226633</v>
      </c>
    </row>
    <row r="295" spans="1:7" x14ac:dyDescent="0.2">
      <c r="A295" s="4">
        <f>IF('True_Odds_Calculator_2-way'!A296="","",'True_Odds_Calculator_2-way'!A296)</f>
        <v>2.13</v>
      </c>
      <c r="B295" s="4">
        <f>IF('True_Odds_Calculator_2-way'!B296="","",'True_Odds_Calculator_2-way'!B296)</f>
        <v>1.78</v>
      </c>
      <c r="C295" s="4">
        <f t="shared" si="16"/>
        <v>3.128132088410629E-2</v>
      </c>
      <c r="D295" s="4">
        <f t="shared" si="18"/>
        <v>2.2034055907479515</v>
      </c>
      <c r="E295" s="4">
        <f t="shared" si="19"/>
        <v>1.8309750325976726</v>
      </c>
      <c r="G295" s="4">
        <f t="shared" si="17"/>
        <v>1.0312813208841063</v>
      </c>
    </row>
    <row r="296" spans="1:7" x14ac:dyDescent="0.2">
      <c r="A296" s="4">
        <f>IF('True_Odds_Calculator_2-way'!A297="","",'True_Odds_Calculator_2-way'!A297)</f>
        <v>1.81</v>
      </c>
      <c r="B296" s="4">
        <f>IF('True_Odds_Calculator_2-way'!B297="","",'True_Odds_Calculator_2-way'!B297)</f>
        <v>2.1</v>
      </c>
      <c r="C296" s="4">
        <f t="shared" si="16"/>
        <v>2.8676664035780064E-2</v>
      </c>
      <c r="D296" s="4">
        <f t="shared" si="18"/>
        <v>1.858225372769494</v>
      </c>
      <c r="E296" s="4">
        <f t="shared" si="19"/>
        <v>2.1651951011107946</v>
      </c>
      <c r="G296" s="4">
        <f t="shared" si="17"/>
        <v>1.0286766640357801</v>
      </c>
    </row>
    <row r="297" spans="1:7" x14ac:dyDescent="0.2">
      <c r="A297" s="4">
        <f>IF('True_Odds_Calculator_2-way'!A298="","",'True_Odds_Calculator_2-way'!A298)</f>
        <v>3.2</v>
      </c>
      <c r="B297" s="4">
        <f>IF('True_Odds_Calculator_2-way'!B298="","",'True_Odds_Calculator_2-way'!B298)</f>
        <v>1.39</v>
      </c>
      <c r="C297" s="4">
        <f t="shared" si="16"/>
        <v>3.1924460431654644E-2</v>
      </c>
      <c r="D297" s="4">
        <f t="shared" si="18"/>
        <v>3.3722517058377561</v>
      </c>
      <c r="E297" s="4">
        <f t="shared" si="19"/>
        <v>1.4215404282518376</v>
      </c>
      <c r="G297" s="4">
        <f t="shared" si="17"/>
        <v>1.0319244604316546</v>
      </c>
    </row>
    <row r="298" spans="1:7" x14ac:dyDescent="0.2">
      <c r="A298" s="4">
        <f>IF('True_Odds_Calculator_2-way'!A299="","",'True_Odds_Calculator_2-way'!A299)</f>
        <v>2.88</v>
      </c>
      <c r="B298" s="4">
        <f>IF('True_Odds_Calculator_2-way'!B299="","",'True_Odds_Calculator_2-way'!B299)</f>
        <v>1.43</v>
      </c>
      <c r="C298" s="4">
        <f t="shared" si="16"/>
        <v>4.6522921522921479E-2</v>
      </c>
      <c r="D298" s="4">
        <f t="shared" si="18"/>
        <v>3.0867935841702892</v>
      </c>
      <c r="E298" s="4">
        <f t="shared" si="19"/>
        <v>1.4792040801666546</v>
      </c>
      <c r="G298" s="4">
        <f t="shared" si="17"/>
        <v>1.0465229215229215</v>
      </c>
    </row>
    <row r="299" spans="1:7" x14ac:dyDescent="0.2">
      <c r="A299" s="4">
        <f>IF('True_Odds_Calculator_2-way'!A300="","",'True_Odds_Calculator_2-way'!A300)</f>
        <v>2.59</v>
      </c>
      <c r="B299" s="4">
        <f>IF('True_Odds_Calculator_2-way'!B300="","",'True_Odds_Calculator_2-way'!B300)</f>
        <v>1.53</v>
      </c>
      <c r="C299" s="4">
        <f t="shared" si="16"/>
        <v>3.9695157342216181E-2</v>
      </c>
      <c r="D299" s="4">
        <f t="shared" si="18"/>
        <v>2.7303544975367759</v>
      </c>
      <c r="E299" s="4">
        <f t="shared" si="19"/>
        <v>1.5779162601787884</v>
      </c>
      <c r="G299" s="4">
        <f t="shared" si="17"/>
        <v>1.0396951573422162</v>
      </c>
    </row>
    <row r="300" spans="1:7" x14ac:dyDescent="0.2">
      <c r="A300" s="4">
        <f>IF('True_Odds_Calculator_2-way'!A301="","",'True_Odds_Calculator_2-way'!A301)</f>
        <v>2.76</v>
      </c>
      <c r="B300" s="4">
        <f>IF('True_Odds_Calculator_2-way'!B301="","",'True_Odds_Calculator_2-way'!B301)</f>
        <v>1.48</v>
      </c>
      <c r="C300" s="4">
        <f t="shared" si="16"/>
        <v>3.7994516255385857E-2</v>
      </c>
      <c r="D300" s="4">
        <f t="shared" si="18"/>
        <v>2.9127210496292069</v>
      </c>
      <c r="E300" s="4">
        <f t="shared" si="19"/>
        <v>1.5228153892036982</v>
      </c>
      <c r="G300" s="4">
        <f t="shared" si="17"/>
        <v>1.0379945162553859</v>
      </c>
    </row>
    <row r="301" spans="1:7" x14ac:dyDescent="0.2">
      <c r="A301" s="4">
        <f>IF('True_Odds_Calculator_2-way'!A302="","",'True_Odds_Calculator_2-way'!A302)</f>
        <v>2.11</v>
      </c>
      <c r="B301" s="4">
        <f>IF('True_Odds_Calculator_2-way'!B302="","",'True_Odds_Calculator_2-way'!B302)</f>
        <v>1.78</v>
      </c>
      <c r="C301" s="4">
        <f t="shared" si="16"/>
        <v>3.5731402098088338E-2</v>
      </c>
      <c r="D301" s="4">
        <f t="shared" si="18"/>
        <v>2.1926557300484557</v>
      </c>
      <c r="E301" s="4">
        <f t="shared" si="19"/>
        <v>1.8384649273092173</v>
      </c>
      <c r="G301" s="4">
        <f t="shared" si="17"/>
        <v>1.0357314020980883</v>
      </c>
    </row>
    <row r="302" spans="1:7" x14ac:dyDescent="0.2">
      <c r="A302" s="4">
        <f>IF('True_Odds_Calculator_2-way'!A303="","",'True_Odds_Calculator_2-way'!A303)</f>
        <v>1.94</v>
      </c>
      <c r="B302" s="4">
        <f>IF('True_Odds_Calculator_2-way'!B303="","",'True_Odds_Calculator_2-way'!B303)</f>
        <v>1.94</v>
      </c>
      <c r="C302" s="4">
        <f t="shared" si="16"/>
        <v>3.0927835051546504E-2</v>
      </c>
      <c r="D302" s="4">
        <f t="shared" si="18"/>
        <v>2.0000000000000004</v>
      </c>
      <c r="E302" s="4">
        <f t="shared" si="19"/>
        <v>2.0000000000000004</v>
      </c>
      <c r="G302" s="4">
        <f t="shared" si="17"/>
        <v>1.0309278350515465</v>
      </c>
    </row>
    <row r="303" spans="1:7" x14ac:dyDescent="0.2">
      <c r="A303" s="4">
        <f>IF('True_Odds_Calculator_2-way'!A304="","",'True_Odds_Calculator_2-way'!A304)</f>
        <v>2.33</v>
      </c>
      <c r="B303" s="4">
        <f>IF('True_Odds_Calculator_2-way'!B304="","",'True_Odds_Calculator_2-way'!B304)</f>
        <v>1.65</v>
      </c>
      <c r="C303" s="4">
        <f t="shared" si="16"/>
        <v>3.5245155416829377E-2</v>
      </c>
      <c r="D303" s="4">
        <f t="shared" si="18"/>
        <v>2.4297677358192451</v>
      </c>
      <c r="E303" s="4">
        <f t="shared" si="19"/>
        <v>1.6994142999226434</v>
      </c>
      <c r="G303" s="4">
        <f t="shared" si="17"/>
        <v>1.0352451554168294</v>
      </c>
    </row>
    <row r="304" spans="1:7" x14ac:dyDescent="0.2">
      <c r="A304" s="4">
        <f>IF('True_Odds_Calculator_2-way'!A305="","",'True_Odds_Calculator_2-way'!A305)</f>
        <v>1.71</v>
      </c>
      <c r="B304" s="4">
        <f>IF('True_Odds_Calculator_2-way'!B305="","",'True_Odds_Calculator_2-way'!B305)</f>
        <v>2.23</v>
      </c>
      <c r="C304" s="4">
        <f t="shared" si="16"/>
        <v>3.3225814910969431E-2</v>
      </c>
      <c r="D304" s="4">
        <f t="shared" si="18"/>
        <v>1.7599981538319522</v>
      </c>
      <c r="E304" s="4">
        <f t="shared" si="19"/>
        <v>2.315792669966295</v>
      </c>
      <c r="G304" s="4">
        <f t="shared" si="17"/>
        <v>1.0332258149109694</v>
      </c>
    </row>
    <row r="305" spans="1:7" x14ac:dyDescent="0.2">
      <c r="A305" s="4">
        <f>IF('True_Odds_Calculator_2-way'!A306="","",'True_Odds_Calculator_2-way'!A306)</f>
        <v>1.74</v>
      </c>
      <c r="B305" s="4">
        <f>IF('True_Odds_Calculator_2-way'!B306="","",'True_Odds_Calculator_2-way'!B306)</f>
        <v>2.13</v>
      </c>
      <c r="C305" s="4">
        <f t="shared" si="16"/>
        <v>4.4196211753278369E-2</v>
      </c>
      <c r="D305" s="4">
        <f t="shared" si="18"/>
        <v>1.8095796103705875</v>
      </c>
      <c r="E305" s="4">
        <f t="shared" si="19"/>
        <v>2.2352089741270129</v>
      </c>
      <c r="G305" s="4">
        <f t="shared" si="17"/>
        <v>1.0441962117532784</v>
      </c>
    </row>
    <row r="306" spans="1:7" x14ac:dyDescent="0.2">
      <c r="A306" s="4">
        <f>IF('True_Odds_Calculator_2-way'!A307="","",'True_Odds_Calculator_2-way'!A307)</f>
        <v>2</v>
      </c>
      <c r="B306" s="4">
        <f>IF('True_Odds_Calculator_2-way'!B307="","",'True_Odds_Calculator_2-way'!B307)</f>
        <v>1.85</v>
      </c>
      <c r="C306" s="4">
        <f t="shared" si="16"/>
        <v>4.0540540540540349E-2</v>
      </c>
      <c r="D306" s="4">
        <f t="shared" si="18"/>
        <v>2.0845070422535206</v>
      </c>
      <c r="E306" s="4">
        <f t="shared" si="19"/>
        <v>1.9220779220779218</v>
      </c>
      <c r="G306" s="4">
        <f t="shared" si="17"/>
        <v>1.0405405405405403</v>
      </c>
    </row>
    <row r="307" spans="1:7" x14ac:dyDescent="0.2">
      <c r="A307" s="4">
        <f>IF('True_Odds_Calculator_2-way'!A308="","",'True_Odds_Calculator_2-way'!A308)</f>
        <v>2.0499999999999998</v>
      </c>
      <c r="B307" s="4">
        <f>IF('True_Odds_Calculator_2-way'!B308="","",'True_Odds_Calculator_2-way'!B308)</f>
        <v>1.81</v>
      </c>
      <c r="C307" s="4">
        <f t="shared" si="16"/>
        <v>4.0291065894084488E-2</v>
      </c>
      <c r="D307" s="4">
        <f t="shared" si="18"/>
        <v>2.1383086010661287</v>
      </c>
      <c r="E307" s="4">
        <f t="shared" si="19"/>
        <v>1.8784963928616634</v>
      </c>
      <c r="G307" s="4">
        <f t="shared" si="17"/>
        <v>1.0402910658940845</v>
      </c>
    </row>
    <row r="308" spans="1:7" x14ac:dyDescent="0.2">
      <c r="A308" s="4">
        <f>IF('True_Odds_Calculator_2-way'!A309="","",'True_Odds_Calculator_2-way'!A309)</f>
        <v>1.83</v>
      </c>
      <c r="B308" s="4">
        <f>IF('True_Odds_Calculator_2-way'!B309="","",'True_Odds_Calculator_2-way'!B309)</f>
        <v>2.0699999999999998</v>
      </c>
      <c r="C308" s="4">
        <f t="shared" si="16"/>
        <v>2.9539874871307603E-2</v>
      </c>
      <c r="D308" s="4">
        <f t="shared" si="18"/>
        <v>1.8808371192373576</v>
      </c>
      <c r="E308" s="4">
        <f t="shared" si="19"/>
        <v>2.1352836729517204</v>
      </c>
      <c r="G308" s="4">
        <f t="shared" si="17"/>
        <v>1.0295398748713076</v>
      </c>
    </row>
    <row r="309" spans="1:7" x14ac:dyDescent="0.2">
      <c r="A309" s="4">
        <f>IF('True_Odds_Calculator_2-way'!A310="","",'True_Odds_Calculator_2-way'!A310)</f>
        <v>2.14</v>
      </c>
      <c r="B309" s="4">
        <f>IF('True_Odds_Calculator_2-way'!B310="","",'True_Odds_Calculator_2-way'!B310)</f>
        <v>1.78</v>
      </c>
      <c r="C309" s="4">
        <f t="shared" si="16"/>
        <v>2.908747243515708E-2</v>
      </c>
      <c r="D309" s="4">
        <f t="shared" si="18"/>
        <v>2.2087440565928333</v>
      </c>
      <c r="E309" s="4">
        <f t="shared" si="19"/>
        <v>1.8273049985608751</v>
      </c>
      <c r="G309" s="4">
        <f t="shared" si="17"/>
        <v>1.0290874724351571</v>
      </c>
    </row>
    <row r="310" spans="1:7" x14ac:dyDescent="0.2">
      <c r="A310" s="4">
        <f>IF('True_Odds_Calculator_2-way'!A311="","",'True_Odds_Calculator_2-way'!A311)</f>
        <v>1.89</v>
      </c>
      <c r="B310" s="4">
        <f>IF('True_Odds_Calculator_2-way'!B311="","",'True_Odds_Calculator_2-way'!B311)</f>
        <v>2</v>
      </c>
      <c r="C310" s="4">
        <f t="shared" si="16"/>
        <v>2.9100529100529293E-2</v>
      </c>
      <c r="D310" s="4">
        <f t="shared" si="18"/>
        <v>1.9434447300771212</v>
      </c>
      <c r="E310" s="4">
        <f t="shared" si="19"/>
        <v>2.0599455040871937</v>
      </c>
      <c r="G310" s="4">
        <f t="shared" si="17"/>
        <v>1.0291005291005293</v>
      </c>
    </row>
    <row r="311" spans="1:7" x14ac:dyDescent="0.2">
      <c r="A311" s="4">
        <f>IF('True_Odds_Calculator_2-way'!A312="","",'True_Odds_Calculator_2-way'!A312)</f>
        <v>1.83</v>
      </c>
      <c r="B311" s="4">
        <f>IF('True_Odds_Calculator_2-way'!B312="","",'True_Odds_Calculator_2-way'!B312)</f>
        <v>2.06</v>
      </c>
      <c r="C311" s="4">
        <f t="shared" si="16"/>
        <v>3.1884980635577431E-2</v>
      </c>
      <c r="D311" s="4">
        <f t="shared" si="18"/>
        <v>1.8849942497124856</v>
      </c>
      <c r="E311" s="4">
        <f t="shared" si="19"/>
        <v>2.1299508446804905</v>
      </c>
      <c r="G311" s="4">
        <f t="shared" si="17"/>
        <v>1.0318849806355774</v>
      </c>
    </row>
    <row r="312" spans="1:7" x14ac:dyDescent="0.2">
      <c r="A312" s="4">
        <f>IF('True_Odds_Calculator_2-way'!A313="","",'True_Odds_Calculator_2-way'!A313)</f>
        <v>1.85</v>
      </c>
      <c r="B312" s="4">
        <f>IF('True_Odds_Calculator_2-way'!B313="","",'True_Odds_Calculator_2-way'!B313)</f>
        <v>2.0499999999999998</v>
      </c>
      <c r="C312" s="4">
        <f t="shared" si="16"/>
        <v>2.8345418589321048E-2</v>
      </c>
      <c r="D312" s="4">
        <f t="shared" si="18"/>
        <v>1.8998121477770822</v>
      </c>
      <c r="E312" s="4">
        <f t="shared" si="19"/>
        <v>2.1113430758524703</v>
      </c>
      <c r="G312" s="4">
        <f t="shared" si="17"/>
        <v>1.028345418589321</v>
      </c>
    </row>
    <row r="313" spans="1:7" x14ac:dyDescent="0.2">
      <c r="A313" s="4">
        <f>IF('True_Odds_Calculator_2-way'!A314="","",'True_Odds_Calculator_2-way'!A314)</f>
        <v>2.02</v>
      </c>
      <c r="B313" s="4">
        <f>IF('True_Odds_Calculator_2-way'!B314="","",'True_Odds_Calculator_2-way'!B314)</f>
        <v>1.87</v>
      </c>
      <c r="C313" s="4">
        <f t="shared" si="16"/>
        <v>2.9808863239265015E-2</v>
      </c>
      <c r="D313" s="4">
        <f t="shared" si="18"/>
        <v>2.082703865027292</v>
      </c>
      <c r="E313" s="4">
        <f t="shared" si="19"/>
        <v>1.9236135865967305</v>
      </c>
      <c r="G313" s="4">
        <f t="shared" si="17"/>
        <v>1.029808863239265</v>
      </c>
    </row>
    <row r="314" spans="1:7" x14ac:dyDescent="0.2">
      <c r="A314" s="4">
        <f>IF('True_Odds_Calculator_2-way'!A315="","",'True_Odds_Calculator_2-way'!A315)</f>
        <v>1.91</v>
      </c>
      <c r="B314" s="4">
        <f>IF('True_Odds_Calculator_2-way'!B315="","",'True_Odds_Calculator_2-way'!B315)</f>
        <v>1.98</v>
      </c>
      <c r="C314" s="4">
        <f t="shared" si="16"/>
        <v>2.861071447458885E-2</v>
      </c>
      <c r="D314" s="4">
        <f t="shared" si="18"/>
        <v>1.9636533568721115</v>
      </c>
      <c r="E314" s="4">
        <f t="shared" si="19"/>
        <v>2.0377175494369308</v>
      </c>
      <c r="G314" s="4">
        <f t="shared" si="17"/>
        <v>1.0286107144745888</v>
      </c>
    </row>
    <row r="315" spans="1:7" x14ac:dyDescent="0.2">
      <c r="A315" s="4">
        <f>IF('True_Odds_Calculator_2-way'!A316="","",'True_Odds_Calculator_2-way'!A316)</f>
        <v>2.1800000000000002</v>
      </c>
      <c r="B315" s="4">
        <f>IF('True_Odds_Calculator_2-way'!B316="","",'True_Odds_Calculator_2-way'!B316)</f>
        <v>1.75</v>
      </c>
      <c r="C315" s="4">
        <f t="shared" si="16"/>
        <v>3.0144167758846541E-2</v>
      </c>
      <c r="D315" s="4">
        <f t="shared" si="18"/>
        <v>2.2540620384047267</v>
      </c>
      <c r="E315" s="4">
        <f t="shared" si="19"/>
        <v>1.797408716136631</v>
      </c>
      <c r="G315" s="4">
        <f t="shared" si="17"/>
        <v>1.0301441677588465</v>
      </c>
    </row>
    <row r="316" spans="1:7" x14ac:dyDescent="0.2">
      <c r="A316" s="4">
        <f>IF('True_Odds_Calculator_2-way'!A317="","",'True_Odds_Calculator_2-way'!A317)</f>
        <v>1.94</v>
      </c>
      <c r="B316" s="4">
        <f>IF('True_Odds_Calculator_2-way'!B317="","",'True_Odds_Calculator_2-way'!B317)</f>
        <v>1.96</v>
      </c>
      <c r="C316" s="4">
        <f t="shared" si="16"/>
        <v>2.5667999158426325E-2</v>
      </c>
      <c r="D316" s="4">
        <f t="shared" si="18"/>
        <v>1.9895353704478862</v>
      </c>
      <c r="E316" s="4">
        <f t="shared" si="19"/>
        <v>2.0105752961082914</v>
      </c>
      <c r="G316" s="4">
        <f t="shared" si="17"/>
        <v>1.0256679991584263</v>
      </c>
    </row>
    <row r="317" spans="1:7" x14ac:dyDescent="0.2">
      <c r="A317" s="4">
        <f>IF('True_Odds_Calculator_2-way'!A318="","",'True_Odds_Calculator_2-way'!A318)</f>
        <v>2.2999999999999998</v>
      </c>
      <c r="B317" s="4">
        <f>IF('True_Odds_Calculator_2-way'!B318="","",'True_Odds_Calculator_2-way'!B318)</f>
        <v>1.68</v>
      </c>
      <c r="C317" s="4">
        <f t="shared" si="16"/>
        <v>3.002070393374745E-2</v>
      </c>
      <c r="D317" s="4">
        <f t="shared" si="18"/>
        <v>2.3822441430332923</v>
      </c>
      <c r="E317" s="4">
        <f t="shared" si="19"/>
        <v>1.7234611953612846</v>
      </c>
      <c r="G317" s="4">
        <f t="shared" si="17"/>
        <v>1.0300207039337475</v>
      </c>
    </row>
    <row r="318" spans="1:7" x14ac:dyDescent="0.2">
      <c r="A318" s="4">
        <f>IF('True_Odds_Calculator_2-way'!A319="","",'True_Odds_Calculator_2-way'!A319)</f>
        <v>1.99</v>
      </c>
      <c r="B318" s="4">
        <f>IF('True_Odds_Calculator_2-way'!B319="","",'True_Odds_Calculator_2-way'!B319)</f>
        <v>1.92</v>
      </c>
      <c r="C318" s="4">
        <f t="shared" si="16"/>
        <v>2.3345896147403788E-2</v>
      </c>
      <c r="D318" s="4">
        <f t="shared" si="18"/>
        <v>2.0373253705876082</v>
      </c>
      <c r="E318" s="4">
        <f t="shared" si="19"/>
        <v>1.9640176827387685</v>
      </c>
      <c r="G318" s="4">
        <f t="shared" si="17"/>
        <v>1.0233458961474038</v>
      </c>
    </row>
    <row r="319" spans="1:7" x14ac:dyDescent="0.2">
      <c r="A319" s="4">
        <f>IF('True_Odds_Calculator_2-way'!A320="","",'True_Odds_Calculator_2-way'!A320)</f>
        <v>2.19</v>
      </c>
      <c r="B319" s="4">
        <f>IF('True_Odds_Calculator_2-way'!B320="","",'True_Odds_Calculator_2-way'!B320)</f>
        <v>1.75</v>
      </c>
      <c r="C319" s="4">
        <f t="shared" si="16"/>
        <v>2.8049575994781417E-2</v>
      </c>
      <c r="D319" s="4">
        <f t="shared" si="18"/>
        <v>2.2593957258658803</v>
      </c>
      <c r="E319" s="4">
        <f t="shared" si="19"/>
        <v>1.7940315974253949</v>
      </c>
      <c r="G319" s="4">
        <f t="shared" si="17"/>
        <v>1.0280495759947814</v>
      </c>
    </row>
    <row r="320" spans="1:7" x14ac:dyDescent="0.2">
      <c r="A320" s="4">
        <f>IF('True_Odds_Calculator_2-way'!A321="","",'True_Odds_Calculator_2-way'!A321)</f>
        <v>2.34</v>
      </c>
      <c r="B320" s="4">
        <f>IF('True_Odds_Calculator_2-way'!B321="","",'True_Odds_Calculator_2-way'!B321)</f>
        <v>1.66</v>
      </c>
      <c r="C320" s="4">
        <f t="shared" si="16"/>
        <v>2.9760065904644417E-2</v>
      </c>
      <c r="D320" s="4">
        <f t="shared" si="18"/>
        <v>2.4244164274123086</v>
      </c>
      <c r="E320" s="4">
        <f t="shared" si="19"/>
        <v>1.7020418894049603</v>
      </c>
      <c r="G320" s="4">
        <f t="shared" si="17"/>
        <v>1.0297600659046444</v>
      </c>
    </row>
    <row r="321" spans="1:7" x14ac:dyDescent="0.2">
      <c r="A321" s="4">
        <f>IF('True_Odds_Calculator_2-way'!A322="","",'True_Odds_Calculator_2-way'!A322)</f>
        <v>1.93</v>
      </c>
      <c r="B321" s="4">
        <f>IF('True_Odds_Calculator_2-way'!B322="","",'True_Odds_Calculator_2-way'!B322)</f>
        <v>1.98</v>
      </c>
      <c r="C321" s="4">
        <f t="shared" si="16"/>
        <v>2.3185220076411994E-2</v>
      </c>
      <c r="D321" s="4">
        <f t="shared" si="18"/>
        <v>1.974169551066798</v>
      </c>
      <c r="E321" s="4">
        <f t="shared" si="19"/>
        <v>2.0265153523890338</v>
      </c>
      <c r="G321" s="4">
        <f t="shared" si="17"/>
        <v>1.023185220076412</v>
      </c>
    </row>
    <row r="322" spans="1:7" x14ac:dyDescent="0.2">
      <c r="A322" s="4">
        <f>IF('True_Odds_Calculator_2-way'!A323="","",'True_Odds_Calculator_2-way'!A323)</f>
        <v>2.04</v>
      </c>
      <c r="B322" s="4">
        <f>IF('True_Odds_Calculator_2-way'!B323="","",'True_Odds_Calculator_2-way'!B323)</f>
        <v>1.87</v>
      </c>
      <c r="C322" s="4">
        <f t="shared" ref="C322:C385" si="20">IF(A322="","",((1/A322)+(1/B322))-1)</f>
        <v>2.4955436720142554E-2</v>
      </c>
      <c r="D322" s="4">
        <f t="shared" si="18"/>
        <v>2.0932835820895521</v>
      </c>
      <c r="E322" s="4">
        <f t="shared" si="19"/>
        <v>1.9146757679180888</v>
      </c>
      <c r="G322" s="4">
        <f t="shared" ref="G322:G385" si="21">IF(A322="","",C322+1)</f>
        <v>1.0249554367201426</v>
      </c>
    </row>
    <row r="323" spans="1:7" x14ac:dyDescent="0.2">
      <c r="A323" s="4">
        <f>IF('True_Odds_Calculator_2-way'!A324="","",'True_Odds_Calculator_2-way'!A324)</f>
        <v>2.48</v>
      </c>
      <c r="B323" s="4">
        <f>IF('True_Odds_Calculator_2-way'!B324="","",'True_Odds_Calculator_2-way'!B324)</f>
        <v>1.6</v>
      </c>
      <c r="C323" s="4">
        <f t="shared" si="20"/>
        <v>2.8225806451612989E-2</v>
      </c>
      <c r="D323" s="4">
        <f t="shared" ref="D323:D386" si="22">IF(A323="","",(2*A323)/(2-($C323*A323)))</f>
        <v>2.5699481865284977</v>
      </c>
      <c r="E323" s="4">
        <f t="shared" ref="E323:E386" si="23">IF(B323="","",(2*B323)/(2-($C323*B323)))</f>
        <v>1.6369636963696372</v>
      </c>
      <c r="G323" s="4">
        <f t="shared" si="21"/>
        <v>1.028225806451613</v>
      </c>
    </row>
    <row r="324" spans="1:7" x14ac:dyDescent="0.2">
      <c r="A324" s="4">
        <f>IF('True_Odds_Calculator_2-way'!A325="","",'True_Odds_Calculator_2-way'!A325)</f>
        <v>2.13</v>
      </c>
      <c r="B324" s="4">
        <f>IF('True_Odds_Calculator_2-way'!B325="","",'True_Odds_Calculator_2-way'!B325)</f>
        <v>1.79</v>
      </c>
      <c r="C324" s="4">
        <f t="shared" si="20"/>
        <v>2.8142785952212312E-2</v>
      </c>
      <c r="D324" s="4">
        <f t="shared" si="22"/>
        <v>2.1958130561234772</v>
      </c>
      <c r="E324" s="4">
        <f t="shared" si="23"/>
        <v>1.8362511137332338</v>
      </c>
      <c r="G324" s="4">
        <f t="shared" si="21"/>
        <v>1.0281427859522123</v>
      </c>
    </row>
    <row r="325" spans="1:7" x14ac:dyDescent="0.2">
      <c r="A325" s="4">
        <f>IF('True_Odds_Calculator_2-way'!A326="","",'True_Odds_Calculator_2-way'!A326)</f>
        <v>1.89</v>
      </c>
      <c r="B325" s="4">
        <f>IF('True_Odds_Calculator_2-way'!B326="","",'True_Odds_Calculator_2-way'!B326)</f>
        <v>2.02</v>
      </c>
      <c r="C325" s="4">
        <f t="shared" si="20"/>
        <v>2.4150034051024338E-2</v>
      </c>
      <c r="D325" s="4">
        <f t="shared" si="22"/>
        <v>1.9341405339682862</v>
      </c>
      <c r="E325" s="4">
        <f t="shared" si="23"/>
        <v>2.0705027387602368</v>
      </c>
      <c r="G325" s="4">
        <f t="shared" si="21"/>
        <v>1.0241500340510243</v>
      </c>
    </row>
    <row r="326" spans="1:7" x14ac:dyDescent="0.2">
      <c r="A326" s="4">
        <f>IF('True_Odds_Calculator_2-way'!A327="","",'True_Odds_Calculator_2-way'!A327)</f>
        <v>2.44</v>
      </c>
      <c r="B326" s="4">
        <f>IF('True_Odds_Calculator_2-way'!B327="","",'True_Odds_Calculator_2-way'!B327)</f>
        <v>1.56</v>
      </c>
      <c r="C326" s="4">
        <f t="shared" si="20"/>
        <v>5.0861706599411471E-2</v>
      </c>
      <c r="D326" s="4">
        <f t="shared" si="22"/>
        <v>2.6014215418261344</v>
      </c>
      <c r="E326" s="4">
        <f t="shared" si="23"/>
        <v>1.6244452031410037</v>
      </c>
      <c r="G326" s="4">
        <f t="shared" si="21"/>
        <v>1.0508617065994115</v>
      </c>
    </row>
    <row r="327" spans="1:7" x14ac:dyDescent="0.2">
      <c r="A327" s="4">
        <f>IF('True_Odds_Calculator_2-way'!A328="","",'True_Odds_Calculator_2-way'!A328)</f>
        <v>2.37</v>
      </c>
      <c r="B327" s="4">
        <f>IF('True_Odds_Calculator_2-way'!B328="","",'True_Odds_Calculator_2-way'!B328)</f>
        <v>1.58</v>
      </c>
      <c r="C327" s="4">
        <f t="shared" si="20"/>
        <v>5.4852320675105481E-2</v>
      </c>
      <c r="D327" s="4">
        <f t="shared" si="22"/>
        <v>2.53475935828877</v>
      </c>
      <c r="E327" s="4">
        <f t="shared" si="23"/>
        <v>1.6515679442508711</v>
      </c>
      <c r="G327" s="4">
        <f t="shared" si="21"/>
        <v>1.0548523206751055</v>
      </c>
    </row>
    <row r="328" spans="1:7" x14ac:dyDescent="0.2">
      <c r="A328" s="4">
        <f>IF('True_Odds_Calculator_2-way'!A329="","",'True_Odds_Calculator_2-way'!A329)</f>
        <v>2.2400000000000002</v>
      </c>
      <c r="B328" s="4">
        <f>IF('True_Odds_Calculator_2-way'!B329="","",'True_Odds_Calculator_2-way'!B329)</f>
        <v>1.65</v>
      </c>
      <c r="C328" s="4">
        <f t="shared" si="20"/>
        <v>5.2489177489177585E-2</v>
      </c>
      <c r="D328" s="4">
        <f t="shared" si="22"/>
        <v>2.3799098518995501</v>
      </c>
      <c r="E328" s="4">
        <f t="shared" si="23"/>
        <v>1.7246850209986002</v>
      </c>
      <c r="G328" s="4">
        <f t="shared" si="21"/>
        <v>1.0524891774891776</v>
      </c>
    </row>
    <row r="329" spans="1:7" x14ac:dyDescent="0.2">
      <c r="A329" s="4">
        <f>IF('True_Odds_Calculator_2-way'!A330="","",'True_Odds_Calculator_2-way'!A330)</f>
        <v>1.49</v>
      </c>
      <c r="B329" s="4">
        <f>IF('True_Odds_Calculator_2-way'!B330="","",'True_Odds_Calculator_2-way'!B330)</f>
        <v>2.72</v>
      </c>
      <c r="C329" s="4">
        <f t="shared" si="20"/>
        <v>3.8787998420844794E-2</v>
      </c>
      <c r="D329" s="4">
        <f t="shared" si="22"/>
        <v>1.5343378511395471</v>
      </c>
      <c r="E329" s="4">
        <f t="shared" si="23"/>
        <v>2.871475131075528</v>
      </c>
      <c r="G329" s="4">
        <f t="shared" si="21"/>
        <v>1.0387879984208448</v>
      </c>
    </row>
    <row r="330" spans="1:7" x14ac:dyDescent="0.2">
      <c r="A330" s="4">
        <f>IF('True_Odds_Calculator_2-way'!A331="","",'True_Odds_Calculator_2-way'!A331)</f>
        <v>1.52</v>
      </c>
      <c r="B330" s="4">
        <f>IF('True_Odds_Calculator_2-way'!B331="","",'True_Odds_Calculator_2-way'!B331)</f>
        <v>2.63</v>
      </c>
      <c r="C330" s="4">
        <f t="shared" si="20"/>
        <v>3.8122873724234729E-2</v>
      </c>
      <c r="D330" s="4">
        <f t="shared" si="22"/>
        <v>1.5653535907275435</v>
      </c>
      <c r="E330" s="4">
        <f t="shared" si="23"/>
        <v>2.7688045435655915</v>
      </c>
      <c r="G330" s="4">
        <f t="shared" si="21"/>
        <v>1.0381228737242347</v>
      </c>
    </row>
    <row r="331" spans="1:7" x14ac:dyDescent="0.2">
      <c r="A331" s="4">
        <f>IF('True_Odds_Calculator_2-way'!A332="","",'True_Odds_Calculator_2-way'!A332)</f>
        <v>1.57</v>
      </c>
      <c r="B331" s="4">
        <f>IF('True_Odds_Calculator_2-way'!B332="","",'True_Odds_Calculator_2-way'!B332)</f>
        <v>2.5099999999999998</v>
      </c>
      <c r="C331" s="4">
        <f t="shared" si="20"/>
        <v>3.5349049661227649E-2</v>
      </c>
      <c r="D331" s="4">
        <f t="shared" si="22"/>
        <v>1.6148093511176675</v>
      </c>
      <c r="E331" s="4">
        <f t="shared" si="23"/>
        <v>2.6265204785550034</v>
      </c>
      <c r="G331" s="4">
        <f t="shared" si="21"/>
        <v>1.0353490496612276</v>
      </c>
    </row>
    <row r="332" spans="1:7" x14ac:dyDescent="0.2">
      <c r="A332" s="4">
        <f>IF('True_Odds_Calculator_2-way'!A333="","",'True_Odds_Calculator_2-way'!A333)</f>
        <v>1.9</v>
      </c>
      <c r="B332" s="4">
        <f>IF('True_Odds_Calculator_2-way'!B333="","",'True_Odds_Calculator_2-way'!B333)</f>
        <v>1.99</v>
      </c>
      <c r="C332" s="4">
        <f t="shared" si="20"/>
        <v>2.8828352287754377E-2</v>
      </c>
      <c r="D332" s="4">
        <f t="shared" si="22"/>
        <v>1.9535003874967702</v>
      </c>
      <c r="E332" s="4">
        <f t="shared" si="23"/>
        <v>2.0487672717420748</v>
      </c>
      <c r="G332" s="4">
        <f t="shared" si="21"/>
        <v>1.0288283522877544</v>
      </c>
    </row>
    <row r="333" spans="1:7" x14ac:dyDescent="0.2">
      <c r="A333" s="4">
        <f>IF('True_Odds_Calculator_2-way'!A334="","",'True_Odds_Calculator_2-way'!A334)</f>
        <v>1.33</v>
      </c>
      <c r="B333" s="4">
        <f>IF('True_Odds_Calculator_2-way'!B334="","",'True_Odds_Calculator_2-way'!B334)</f>
        <v>3.41</v>
      </c>
      <c r="C333" s="4">
        <f t="shared" si="20"/>
        <v>4.5134831212929605E-2</v>
      </c>
      <c r="D333" s="4">
        <f t="shared" si="22"/>
        <v>1.3711547473281633</v>
      </c>
      <c r="E333" s="4">
        <f t="shared" si="23"/>
        <v>3.6942939762961755</v>
      </c>
      <c r="G333" s="4">
        <f t="shared" si="21"/>
        <v>1.0451348312129296</v>
      </c>
    </row>
    <row r="334" spans="1:7" x14ac:dyDescent="0.2">
      <c r="A334" s="4">
        <f>IF('True_Odds_Calculator_2-way'!A335="","",'True_Odds_Calculator_2-way'!A335)</f>
        <v>2.89</v>
      </c>
      <c r="B334" s="4">
        <f>IF('True_Odds_Calculator_2-way'!B335="","",'True_Odds_Calculator_2-way'!B335)</f>
        <v>1.44</v>
      </c>
      <c r="C334" s="4">
        <f t="shared" si="20"/>
        <v>4.0465205690119133E-2</v>
      </c>
      <c r="D334" s="4">
        <f t="shared" si="22"/>
        <v>3.0694792742292374</v>
      </c>
      <c r="E334" s="4">
        <f t="shared" si="23"/>
        <v>1.4832133437878678</v>
      </c>
      <c r="G334" s="4">
        <f t="shared" si="21"/>
        <v>1.0404652056901191</v>
      </c>
    </row>
    <row r="335" spans="1:7" x14ac:dyDescent="0.2">
      <c r="A335" s="4">
        <f>IF('True_Odds_Calculator_2-way'!A336="","",'True_Odds_Calculator_2-way'!A336)</f>
        <v>2.19</v>
      </c>
      <c r="B335" s="4">
        <f>IF('True_Odds_Calculator_2-way'!B336="","",'True_Odds_Calculator_2-way'!B336)</f>
        <v>1.73</v>
      </c>
      <c r="C335" s="4">
        <f t="shared" si="20"/>
        <v>3.4655686647135031E-2</v>
      </c>
      <c r="D335" s="4">
        <f t="shared" si="22"/>
        <v>2.2763841740018629</v>
      </c>
      <c r="E335" s="4">
        <f t="shared" si="23"/>
        <v>1.7834631769717797</v>
      </c>
      <c r="G335" s="4">
        <f t="shared" si="21"/>
        <v>1.034655686647135</v>
      </c>
    </row>
    <row r="336" spans="1:7" x14ac:dyDescent="0.2">
      <c r="A336" s="4">
        <f>IF('True_Odds_Calculator_2-way'!A337="","",'True_Odds_Calculator_2-way'!A337)</f>
        <v>2.5</v>
      </c>
      <c r="B336" s="4">
        <f>IF('True_Odds_Calculator_2-way'!B337="","",'True_Odds_Calculator_2-way'!B337)</f>
        <v>1.58</v>
      </c>
      <c r="C336" s="4">
        <f t="shared" si="20"/>
        <v>3.2911392405063244E-2</v>
      </c>
      <c r="D336" s="4">
        <f t="shared" si="22"/>
        <v>2.6072607260726071</v>
      </c>
      <c r="E336" s="4">
        <f t="shared" si="23"/>
        <v>1.62217659137577</v>
      </c>
      <c r="G336" s="4">
        <f t="shared" si="21"/>
        <v>1.0329113924050632</v>
      </c>
    </row>
    <row r="337" spans="1:7" x14ac:dyDescent="0.2">
      <c r="A337" s="4">
        <f>IF('True_Odds_Calculator_2-way'!A338="","",'True_Odds_Calculator_2-way'!A338)</f>
        <v>2.34</v>
      </c>
      <c r="B337" s="4">
        <f>IF('True_Odds_Calculator_2-way'!B338="","",'True_Odds_Calculator_2-way'!B338)</f>
        <v>1.66</v>
      </c>
      <c r="C337" s="4">
        <f t="shared" si="20"/>
        <v>2.9760065904644417E-2</v>
      </c>
      <c r="D337" s="4">
        <f t="shared" si="22"/>
        <v>2.4244164274123086</v>
      </c>
      <c r="E337" s="4">
        <f t="shared" si="23"/>
        <v>1.7020418894049603</v>
      </c>
      <c r="G337" s="4">
        <f t="shared" si="21"/>
        <v>1.0297600659046444</v>
      </c>
    </row>
    <row r="338" spans="1:7" x14ac:dyDescent="0.2">
      <c r="A338" s="4">
        <f>IF('True_Odds_Calculator_2-way'!A339="","",'True_Odds_Calculator_2-way'!A339)</f>
        <v>2.1</v>
      </c>
      <c r="B338" s="4">
        <f>IF('True_Odds_Calculator_2-way'!B339="","",'True_Odds_Calculator_2-way'!B339)</f>
        <v>1.81</v>
      </c>
      <c r="C338" s="4">
        <f t="shared" si="20"/>
        <v>2.8676664035780064E-2</v>
      </c>
      <c r="D338" s="4">
        <f t="shared" si="22"/>
        <v>2.1651951011107946</v>
      </c>
      <c r="E338" s="4">
        <f t="shared" si="23"/>
        <v>1.858225372769494</v>
      </c>
      <c r="G338" s="4">
        <f t="shared" si="21"/>
        <v>1.0286766640357801</v>
      </c>
    </row>
    <row r="339" spans="1:7" x14ac:dyDescent="0.2">
      <c r="A339" s="4">
        <f>IF('True_Odds_Calculator_2-way'!A340="","",'True_Odds_Calculator_2-way'!A340)</f>
        <v>2.3199999999999998</v>
      </c>
      <c r="B339" s="4">
        <f>IF('True_Odds_Calculator_2-way'!B340="","",'True_Odds_Calculator_2-way'!B340)</f>
        <v>1.67</v>
      </c>
      <c r="C339" s="4">
        <f t="shared" si="20"/>
        <v>2.9836877968201669E-2</v>
      </c>
      <c r="D339" s="4">
        <f t="shared" si="22"/>
        <v>2.4031757846421042</v>
      </c>
      <c r="E339" s="4">
        <f t="shared" si="23"/>
        <v>1.7126690831933518</v>
      </c>
      <c r="G339" s="4">
        <f t="shared" si="21"/>
        <v>1.0298368779682017</v>
      </c>
    </row>
    <row r="340" spans="1:7" x14ac:dyDescent="0.2">
      <c r="A340" s="4">
        <f>IF('True_Odds_Calculator_2-way'!A341="","",'True_Odds_Calculator_2-way'!A341)</f>
        <v>2.56</v>
      </c>
      <c r="B340" s="4">
        <f>IF('True_Odds_Calculator_2-way'!B341="","",'True_Odds_Calculator_2-way'!B341)</f>
        <v>1.56</v>
      </c>
      <c r="C340" s="4">
        <f t="shared" si="20"/>
        <v>3.1650641025640969E-2</v>
      </c>
      <c r="D340" s="4">
        <f t="shared" si="22"/>
        <v>2.668091929449492</v>
      </c>
      <c r="E340" s="4">
        <f t="shared" si="23"/>
        <v>1.5994873438000641</v>
      </c>
      <c r="G340" s="4">
        <f t="shared" si="21"/>
        <v>1.031650641025641</v>
      </c>
    </row>
    <row r="341" spans="1:7" x14ac:dyDescent="0.2">
      <c r="A341" s="4">
        <f>IF('True_Odds_Calculator_2-way'!A342="","",'True_Odds_Calculator_2-way'!A342)</f>
        <v>2.66</v>
      </c>
      <c r="B341" s="4">
        <f>IF('True_Odds_Calculator_2-way'!B342="","",'True_Odds_Calculator_2-way'!B342)</f>
        <v>1.48</v>
      </c>
      <c r="C341" s="4">
        <f t="shared" si="20"/>
        <v>5.1615525299735676E-2</v>
      </c>
      <c r="D341" s="4">
        <f t="shared" si="22"/>
        <v>2.8560650029019148</v>
      </c>
      <c r="E341" s="4">
        <f t="shared" si="23"/>
        <v>1.538774233896185</v>
      </c>
      <c r="G341" s="4">
        <f t="shared" si="21"/>
        <v>1.0516155252997357</v>
      </c>
    </row>
    <row r="342" spans="1:7" x14ac:dyDescent="0.2">
      <c r="A342" s="4">
        <f>IF('True_Odds_Calculator_2-way'!A343="","",'True_Odds_Calculator_2-way'!A343)</f>
        <v>2.21</v>
      </c>
      <c r="B342" s="4">
        <f>IF('True_Odds_Calculator_2-way'!B343="","",'True_Odds_Calculator_2-way'!B343)</f>
        <v>1.71</v>
      </c>
      <c r="C342" s="4">
        <f t="shared" si="20"/>
        <v>3.7284009420232245E-2</v>
      </c>
      <c r="D342" s="4">
        <f t="shared" si="22"/>
        <v>2.3049617273032235</v>
      </c>
      <c r="E342" s="4">
        <f t="shared" si="23"/>
        <v>1.7663059989250076</v>
      </c>
      <c r="G342" s="4">
        <f t="shared" si="21"/>
        <v>1.0372840094202322</v>
      </c>
    </row>
    <row r="343" spans="1:7" x14ac:dyDescent="0.2">
      <c r="A343" s="4">
        <f>IF('True_Odds_Calculator_2-way'!A344="","",'True_Odds_Calculator_2-way'!A344)</f>
        <v>2.5099999999999998</v>
      </c>
      <c r="B343" s="4">
        <f>IF('True_Odds_Calculator_2-way'!B344="","",'True_Odds_Calculator_2-way'!B344)</f>
        <v>1.56</v>
      </c>
      <c r="C343" s="4">
        <f t="shared" si="20"/>
        <v>3.9432015527633091E-2</v>
      </c>
      <c r="D343" s="4">
        <f t="shared" si="22"/>
        <v>2.6406797949824656</v>
      </c>
      <c r="E343" s="4">
        <f t="shared" si="23"/>
        <v>1.6095034528115753</v>
      </c>
      <c r="G343" s="4">
        <f t="shared" si="21"/>
        <v>1.0394320155276331</v>
      </c>
    </row>
    <row r="344" spans="1:7" x14ac:dyDescent="0.2">
      <c r="A344" s="4">
        <f>IF('True_Odds_Calculator_2-way'!A345="","",'True_Odds_Calculator_2-way'!A345)</f>
        <v>2.89</v>
      </c>
      <c r="B344" s="4">
        <f>IF('True_Odds_Calculator_2-way'!B345="","",'True_Odds_Calculator_2-way'!B345)</f>
        <v>1.44</v>
      </c>
      <c r="C344" s="4">
        <f t="shared" si="20"/>
        <v>4.0465205690119133E-2</v>
      </c>
      <c r="D344" s="4">
        <f t="shared" si="22"/>
        <v>3.0694792742292374</v>
      </c>
      <c r="E344" s="4">
        <f t="shared" si="23"/>
        <v>1.4832133437878678</v>
      </c>
      <c r="G344" s="4">
        <f t="shared" si="21"/>
        <v>1.0404652056901191</v>
      </c>
    </row>
    <row r="345" spans="1:7" x14ac:dyDescent="0.2">
      <c r="A345" s="4">
        <f>IF('True_Odds_Calculator_2-way'!A346="","",'True_Odds_Calculator_2-way'!A346)</f>
        <v>2.72</v>
      </c>
      <c r="B345" s="4">
        <f>IF('True_Odds_Calculator_2-way'!B346="","",'True_Odds_Calculator_2-way'!B346)</f>
        <v>1.49</v>
      </c>
      <c r="C345" s="4">
        <f t="shared" si="20"/>
        <v>3.8787998420844794E-2</v>
      </c>
      <c r="D345" s="4">
        <f t="shared" si="22"/>
        <v>2.871475131075528</v>
      </c>
      <c r="E345" s="4">
        <f t="shared" si="23"/>
        <v>1.5343378511395471</v>
      </c>
      <c r="G345" s="4">
        <f t="shared" si="21"/>
        <v>1.0387879984208448</v>
      </c>
    </row>
    <row r="346" spans="1:7" x14ac:dyDescent="0.2">
      <c r="A346" s="4">
        <f>IF('True_Odds_Calculator_2-way'!A347="","",'True_Odds_Calculator_2-way'!A347)</f>
        <v>2.2999999999999998</v>
      </c>
      <c r="B346" s="4">
        <f>IF('True_Odds_Calculator_2-way'!B347="","",'True_Odds_Calculator_2-way'!B347)</f>
        <v>1.67</v>
      </c>
      <c r="C346" s="4">
        <f t="shared" si="20"/>
        <v>3.3585003905233002E-2</v>
      </c>
      <c r="D346" s="4">
        <f t="shared" si="22"/>
        <v>2.3924011211460603</v>
      </c>
      <c r="E346" s="4">
        <f t="shared" si="23"/>
        <v>1.7181838514873629</v>
      </c>
      <c r="G346" s="4">
        <f t="shared" si="21"/>
        <v>1.033585003905233</v>
      </c>
    </row>
    <row r="347" spans="1:7" x14ac:dyDescent="0.2">
      <c r="A347" s="4">
        <f>IF('True_Odds_Calculator_2-way'!A348="","",'True_Odds_Calculator_2-way'!A348)</f>
        <v>1.6</v>
      </c>
      <c r="B347" s="4">
        <f>IF('True_Odds_Calculator_2-way'!B348="","",'True_Odds_Calculator_2-way'!B348)</f>
        <v>2.4500000000000002</v>
      </c>
      <c r="C347" s="4">
        <f t="shared" si="20"/>
        <v>3.3163265306122458E-2</v>
      </c>
      <c r="D347" s="4">
        <f t="shared" si="22"/>
        <v>1.6436058700209644</v>
      </c>
      <c r="E347" s="4">
        <f t="shared" si="23"/>
        <v>2.5537459283387625</v>
      </c>
      <c r="G347" s="4">
        <f t="shared" si="21"/>
        <v>1.0331632653061225</v>
      </c>
    </row>
    <row r="348" spans="1:7" x14ac:dyDescent="0.2">
      <c r="A348" s="4">
        <f>IF('True_Odds_Calculator_2-way'!A349="","",'True_Odds_Calculator_2-way'!A349)</f>
        <v>2.21</v>
      </c>
      <c r="B348" s="4">
        <f>IF('True_Odds_Calculator_2-way'!B349="","",'True_Odds_Calculator_2-way'!B349)</f>
        <v>1.71</v>
      </c>
      <c r="C348" s="4">
        <f t="shared" si="20"/>
        <v>3.7284009420232245E-2</v>
      </c>
      <c r="D348" s="4">
        <f t="shared" si="22"/>
        <v>2.3049617273032235</v>
      </c>
      <c r="E348" s="4">
        <f t="shared" si="23"/>
        <v>1.7663059989250076</v>
      </c>
      <c r="G348" s="4">
        <f t="shared" si="21"/>
        <v>1.0372840094202322</v>
      </c>
    </row>
    <row r="349" spans="1:7" x14ac:dyDescent="0.2">
      <c r="A349" s="4">
        <f>IF('True_Odds_Calculator_2-way'!A350="","",'True_Odds_Calculator_2-way'!A350)</f>
        <v>2.08</v>
      </c>
      <c r="B349" s="4">
        <f>IF('True_Odds_Calculator_2-way'!B350="","",'True_Odds_Calculator_2-way'!B350)</f>
        <v>1.82</v>
      </c>
      <c r="C349" s="4">
        <f t="shared" si="20"/>
        <v>3.0219780219780112E-2</v>
      </c>
      <c r="D349" s="4">
        <f t="shared" si="22"/>
        <v>2.1474926253687316</v>
      </c>
      <c r="E349" s="4">
        <f t="shared" si="23"/>
        <v>1.8714652956298199</v>
      </c>
      <c r="G349" s="4">
        <f t="shared" si="21"/>
        <v>1.0302197802197801</v>
      </c>
    </row>
    <row r="350" spans="1:7" x14ac:dyDescent="0.2">
      <c r="A350" s="4">
        <f>IF('True_Odds_Calculator_2-way'!A351="","",'True_Odds_Calculator_2-way'!A351)</f>
        <v>1.73</v>
      </c>
      <c r="B350" s="4">
        <f>IF('True_Odds_Calculator_2-way'!B351="","",'True_Odds_Calculator_2-way'!B351)</f>
        <v>2.17</v>
      </c>
      <c r="C350" s="4">
        <f t="shared" si="20"/>
        <v>3.8864175168482618E-2</v>
      </c>
      <c r="D350" s="4">
        <f t="shared" si="22"/>
        <v>1.7901814453637255</v>
      </c>
      <c r="E350" s="4">
        <f t="shared" si="23"/>
        <v>2.2655321203343295</v>
      </c>
      <c r="G350" s="4">
        <f t="shared" si="21"/>
        <v>1.0388641751684826</v>
      </c>
    </row>
    <row r="351" spans="1:7" x14ac:dyDescent="0.2">
      <c r="A351" s="4">
        <f>IF('True_Odds_Calculator_2-way'!A352="","",'True_Odds_Calculator_2-way'!A352)</f>
        <v>1.6</v>
      </c>
      <c r="B351" s="4">
        <f>IF('True_Odds_Calculator_2-way'!B352="","",'True_Odds_Calculator_2-way'!B352)</f>
        <v>2.4</v>
      </c>
      <c r="C351" s="4">
        <f t="shared" si="20"/>
        <v>4.1666666666666741E-2</v>
      </c>
      <c r="D351" s="4">
        <f t="shared" si="22"/>
        <v>1.6551724137931036</v>
      </c>
      <c r="E351" s="4">
        <f t="shared" si="23"/>
        <v>2.5263157894736841</v>
      </c>
      <c r="G351" s="4">
        <f t="shared" si="21"/>
        <v>1.0416666666666667</v>
      </c>
    </row>
    <row r="352" spans="1:7" x14ac:dyDescent="0.2">
      <c r="A352" s="4">
        <f>IF('True_Odds_Calculator_2-way'!A353="","",'True_Odds_Calculator_2-way'!A353)</f>
        <v>1.78</v>
      </c>
      <c r="B352" s="4">
        <f>IF('True_Odds_Calculator_2-way'!B353="","",'True_Odds_Calculator_2-way'!B353)</f>
        <v>2.08</v>
      </c>
      <c r="C352" s="4">
        <f t="shared" si="20"/>
        <v>4.2566983578219642E-2</v>
      </c>
      <c r="D352" s="4">
        <f t="shared" si="22"/>
        <v>1.8500899460323807</v>
      </c>
      <c r="E352" s="4">
        <f t="shared" si="23"/>
        <v>2.1763461086292031</v>
      </c>
      <c r="G352" s="4">
        <f t="shared" si="21"/>
        <v>1.0425669835782196</v>
      </c>
    </row>
    <row r="353" spans="1:7" x14ac:dyDescent="0.2">
      <c r="A353" s="4">
        <f>IF('True_Odds_Calculator_2-way'!A354="","",'True_Odds_Calculator_2-way'!A354)</f>
        <v>2.09</v>
      </c>
      <c r="B353" s="4">
        <f>IF('True_Odds_Calculator_2-way'!B354="","",'True_Odds_Calculator_2-way'!B354)</f>
        <v>1.77</v>
      </c>
      <c r="C353" s="4">
        <f t="shared" si="20"/>
        <v>4.3440650933960434E-2</v>
      </c>
      <c r="D353" s="4">
        <f t="shared" si="22"/>
        <v>2.1893883348622492</v>
      </c>
      <c r="E353" s="4">
        <f t="shared" si="23"/>
        <v>1.8407682929863407</v>
      </c>
      <c r="G353" s="4">
        <f t="shared" si="21"/>
        <v>1.0434406509339604</v>
      </c>
    </row>
    <row r="354" spans="1:7" x14ac:dyDescent="0.2">
      <c r="A354" s="4">
        <f>IF('True_Odds_Calculator_2-way'!A355="","",'True_Odds_Calculator_2-way'!A355)</f>
        <v>1.95</v>
      </c>
      <c r="B354" s="4">
        <f>IF('True_Odds_Calculator_2-way'!B355="","",'True_Odds_Calculator_2-way'!B355)</f>
        <v>1.92</v>
      </c>
      <c r="C354" s="4">
        <f t="shared" si="20"/>
        <v>3.3653846153846256E-2</v>
      </c>
      <c r="D354" s="4">
        <f t="shared" si="22"/>
        <v>2.0161550888529889</v>
      </c>
      <c r="E354" s="4">
        <f t="shared" si="23"/>
        <v>1.9841017488076311</v>
      </c>
      <c r="G354" s="4">
        <f t="shared" si="21"/>
        <v>1.0336538461538463</v>
      </c>
    </row>
    <row r="355" spans="1:7" x14ac:dyDescent="0.2">
      <c r="A355" s="4">
        <f>IF('True_Odds_Calculator_2-way'!A356="","",'True_Odds_Calculator_2-way'!A356)</f>
        <v>2.35</v>
      </c>
      <c r="B355" s="4">
        <f>IF('True_Odds_Calculator_2-way'!B356="","",'True_Odds_Calculator_2-way'!B356)</f>
        <v>1.66</v>
      </c>
      <c r="C355" s="4">
        <f t="shared" si="20"/>
        <v>2.7941553447834E-2</v>
      </c>
      <c r="D355" s="4">
        <f t="shared" si="22"/>
        <v>2.4297726564933044</v>
      </c>
      <c r="E355" s="4">
        <f t="shared" si="23"/>
        <v>1.6994118928338053</v>
      </c>
      <c r="G355" s="4">
        <f t="shared" si="21"/>
        <v>1.027941553447834</v>
      </c>
    </row>
    <row r="356" spans="1:7" x14ac:dyDescent="0.2">
      <c r="A356" s="4">
        <f>IF('True_Odds_Calculator_2-way'!A357="","",'True_Odds_Calculator_2-way'!A357)</f>
        <v>2.5</v>
      </c>
      <c r="B356" s="4">
        <f>IF('True_Odds_Calculator_2-way'!B357="","",'True_Odds_Calculator_2-way'!B357)</f>
        <v>1.59</v>
      </c>
      <c r="C356" s="4">
        <f t="shared" si="20"/>
        <v>2.8930817610062887E-2</v>
      </c>
      <c r="D356" s="4">
        <f t="shared" si="22"/>
        <v>2.5938009787928222</v>
      </c>
      <c r="E356" s="4">
        <f t="shared" si="23"/>
        <v>1.6274309109518936</v>
      </c>
      <c r="G356" s="4">
        <f t="shared" si="21"/>
        <v>1.0289308176100629</v>
      </c>
    </row>
    <row r="357" spans="1:7" x14ac:dyDescent="0.2">
      <c r="A357" s="4">
        <f>IF('True_Odds_Calculator_2-way'!A358="","",'True_Odds_Calculator_2-way'!A358)</f>
        <v>2.4700000000000002</v>
      </c>
      <c r="B357" s="4">
        <f>IF('True_Odds_Calculator_2-way'!B358="","",'True_Odds_Calculator_2-way'!B358)</f>
        <v>1.59</v>
      </c>
      <c r="C357" s="4">
        <f t="shared" si="20"/>
        <v>3.37891172052045E-2</v>
      </c>
      <c r="D357" s="4">
        <f t="shared" si="22"/>
        <v>2.5775604633610079</v>
      </c>
      <c r="E357" s="4">
        <f t="shared" si="23"/>
        <v>1.6338901254342355</v>
      </c>
      <c r="G357" s="4">
        <f t="shared" si="21"/>
        <v>1.0337891172052045</v>
      </c>
    </row>
    <row r="358" spans="1:7" x14ac:dyDescent="0.2">
      <c r="A358" s="4">
        <f>IF('True_Odds_Calculator_2-way'!A359="","",'True_Odds_Calculator_2-way'!A359)</f>
        <v>1.92</v>
      </c>
      <c r="B358" s="4">
        <f>IF('True_Odds_Calculator_2-way'!B359="","",'True_Odds_Calculator_2-way'!B359)</f>
        <v>1.97</v>
      </c>
      <c r="C358" s="4">
        <f t="shared" si="20"/>
        <v>2.844754653130277E-2</v>
      </c>
      <c r="D358" s="4">
        <f t="shared" si="22"/>
        <v>1.9739066903246005</v>
      </c>
      <c r="E358" s="4">
        <f t="shared" si="23"/>
        <v>2.0267924123888115</v>
      </c>
      <c r="G358" s="4">
        <f t="shared" si="21"/>
        <v>1.0284475465313028</v>
      </c>
    </row>
    <row r="359" spans="1:7" x14ac:dyDescent="0.2">
      <c r="A359" s="4">
        <f>IF('True_Odds_Calculator_2-way'!A360="","",'True_Odds_Calculator_2-way'!A360)</f>
        <v>2.3199999999999998</v>
      </c>
      <c r="B359" s="4">
        <f>IF('True_Odds_Calculator_2-way'!B360="","",'True_Odds_Calculator_2-way'!B360)</f>
        <v>1.66</v>
      </c>
      <c r="C359" s="4">
        <f t="shared" si="20"/>
        <v>3.3444121312837582E-2</v>
      </c>
      <c r="D359" s="4">
        <f t="shared" si="22"/>
        <v>2.4136375031336175</v>
      </c>
      <c r="E359" s="4">
        <f t="shared" si="23"/>
        <v>1.707394928178755</v>
      </c>
      <c r="G359" s="4">
        <f t="shared" si="21"/>
        <v>1.0334441213128376</v>
      </c>
    </row>
    <row r="360" spans="1:7" x14ac:dyDescent="0.2">
      <c r="A360" s="4">
        <f>IF('True_Odds_Calculator_2-way'!A361="","",'True_Odds_Calculator_2-way'!A361)</f>
        <v>2.23</v>
      </c>
      <c r="B360" s="4">
        <f>IF('True_Odds_Calculator_2-way'!B361="","",'True_Odds_Calculator_2-way'!B361)</f>
        <v>1.7</v>
      </c>
      <c r="C360" s="4">
        <f t="shared" si="20"/>
        <v>3.6665787391189752E-2</v>
      </c>
      <c r="D360" s="4">
        <f t="shared" si="22"/>
        <v>2.3250536645200861</v>
      </c>
      <c r="E360" s="4">
        <f t="shared" si="23"/>
        <v>1.754686415181671</v>
      </c>
      <c r="G360" s="4">
        <f t="shared" si="21"/>
        <v>1.0366657873911898</v>
      </c>
    </row>
    <row r="361" spans="1:7" x14ac:dyDescent="0.2">
      <c r="A361" s="4">
        <f>IF('True_Odds_Calculator_2-way'!A362="","",'True_Odds_Calculator_2-way'!A362)</f>
        <v>2.2599999999999998</v>
      </c>
      <c r="B361" s="4">
        <f>IF('True_Odds_Calculator_2-way'!B362="","",'True_Odds_Calculator_2-way'!B362)</f>
        <v>1.69</v>
      </c>
      <c r="C361" s="4">
        <f t="shared" si="20"/>
        <v>3.4193852437555794E-2</v>
      </c>
      <c r="D361" s="4">
        <f t="shared" si="22"/>
        <v>2.3508340001231001</v>
      </c>
      <c r="E361" s="4">
        <f t="shared" si="23"/>
        <v>1.740283410033262</v>
      </c>
      <c r="G361" s="4">
        <f t="shared" si="21"/>
        <v>1.0341938524375558</v>
      </c>
    </row>
    <row r="362" spans="1:7" x14ac:dyDescent="0.2">
      <c r="A362" s="4">
        <f>IF('True_Odds_Calculator_2-way'!A363="","",'True_Odds_Calculator_2-way'!A363)</f>
        <v>2.54</v>
      </c>
      <c r="B362" s="4">
        <f>IF('True_Odds_Calculator_2-way'!B363="","",'True_Odds_Calculator_2-way'!B363)</f>
        <v>1.56</v>
      </c>
      <c r="C362" s="4">
        <f t="shared" si="20"/>
        <v>3.4726428427215739E-2</v>
      </c>
      <c r="D362" s="4">
        <f t="shared" si="22"/>
        <v>2.6571888412017164</v>
      </c>
      <c r="E362" s="4">
        <f t="shared" si="23"/>
        <v>1.6034315312398835</v>
      </c>
      <c r="G362" s="4">
        <f t="shared" si="21"/>
        <v>1.0347264284272157</v>
      </c>
    </row>
    <row r="363" spans="1:7" x14ac:dyDescent="0.2">
      <c r="A363" s="4">
        <f>IF('True_Odds_Calculator_2-way'!A364="","",'True_Odds_Calculator_2-way'!A364)</f>
        <v>1.98</v>
      </c>
      <c r="B363" s="4">
        <f>IF('True_Odds_Calculator_2-way'!B364="","",'True_Odds_Calculator_2-way'!B364)</f>
        <v>1.91</v>
      </c>
      <c r="C363" s="4">
        <f t="shared" si="20"/>
        <v>2.861071447458885E-2</v>
      </c>
      <c r="D363" s="4">
        <f t="shared" si="22"/>
        <v>2.0377175494369308</v>
      </c>
      <c r="E363" s="4">
        <f t="shared" si="23"/>
        <v>1.9636533568721115</v>
      </c>
      <c r="G363" s="4">
        <f t="shared" si="21"/>
        <v>1.0286107144745888</v>
      </c>
    </row>
    <row r="364" spans="1:7" x14ac:dyDescent="0.2">
      <c r="A364" s="4">
        <f>IF('True_Odds_Calculator_2-way'!A365="","",'True_Odds_Calculator_2-way'!A365)</f>
        <v>2.69</v>
      </c>
      <c r="B364" s="4">
        <f>IF('True_Odds_Calculator_2-way'!B365="","",'True_Odds_Calculator_2-way'!B365)</f>
        <v>1.51</v>
      </c>
      <c r="C364" s="4">
        <f t="shared" si="20"/>
        <v>3.3998867525049992E-2</v>
      </c>
      <c r="D364" s="4">
        <f t="shared" si="22"/>
        <v>2.8189041951490341</v>
      </c>
      <c r="E364" s="4">
        <f t="shared" si="23"/>
        <v>1.5497815677521511</v>
      </c>
      <c r="G364" s="4">
        <f t="shared" si="21"/>
        <v>1.03399886752505</v>
      </c>
    </row>
    <row r="365" spans="1:7" x14ac:dyDescent="0.2">
      <c r="A365" s="4">
        <f>IF('True_Odds_Calculator_2-way'!A366="","",'True_Odds_Calculator_2-way'!A366)</f>
        <v>2.42</v>
      </c>
      <c r="B365" s="4">
        <f>IF('True_Odds_Calculator_2-way'!B366="","",'True_Odds_Calculator_2-way'!B366)</f>
        <v>1.61</v>
      </c>
      <c r="C365" s="4">
        <f t="shared" si="20"/>
        <v>3.4341152918228035E-2</v>
      </c>
      <c r="D365" s="4">
        <f t="shared" si="22"/>
        <v>2.5249173741170372</v>
      </c>
      <c r="E365" s="4">
        <f t="shared" si="23"/>
        <v>1.655773235306617</v>
      </c>
      <c r="G365" s="4">
        <f t="shared" si="21"/>
        <v>1.034341152918228</v>
      </c>
    </row>
    <row r="366" spans="1:7" x14ac:dyDescent="0.2">
      <c r="A366" s="4">
        <f>IF('True_Odds_Calculator_2-way'!A367="","",'True_Odds_Calculator_2-way'!A367)</f>
        <v>2.39</v>
      </c>
      <c r="B366" s="4">
        <f>IF('True_Odds_Calculator_2-way'!B367="","",'True_Odds_Calculator_2-way'!B367)</f>
        <v>1.63</v>
      </c>
      <c r="C366" s="4">
        <f t="shared" si="20"/>
        <v>3.19069743563416E-2</v>
      </c>
      <c r="D366" s="4">
        <f t="shared" si="22"/>
        <v>2.4847402493861024</v>
      </c>
      <c r="E366" s="4">
        <f t="shared" si="23"/>
        <v>1.6735184827201064</v>
      </c>
      <c r="G366" s="4">
        <f t="shared" si="21"/>
        <v>1.0319069743563416</v>
      </c>
    </row>
    <row r="367" spans="1:7" x14ac:dyDescent="0.2">
      <c r="A367" s="4">
        <f>IF('True_Odds_Calculator_2-way'!A368="","",'True_Odds_Calculator_2-way'!A368)</f>
        <v>2.38</v>
      </c>
      <c r="B367" s="4">
        <f>IF('True_Odds_Calculator_2-way'!B368="","",'True_Odds_Calculator_2-way'!B368)</f>
        <v>1.6</v>
      </c>
      <c r="C367" s="4">
        <f t="shared" si="20"/>
        <v>4.5168067226890818E-2</v>
      </c>
      <c r="D367" s="4">
        <f t="shared" si="22"/>
        <v>2.5151915455746368</v>
      </c>
      <c r="E367" s="4">
        <f t="shared" si="23"/>
        <v>1.65998256320837</v>
      </c>
      <c r="G367" s="4">
        <f t="shared" si="21"/>
        <v>1.0451680672268908</v>
      </c>
    </row>
    <row r="368" spans="1:7" x14ac:dyDescent="0.2">
      <c r="A368" s="4">
        <f>IF('True_Odds_Calculator_2-way'!A369="","",'True_Odds_Calculator_2-way'!A369)</f>
        <v>2.0099999999999998</v>
      </c>
      <c r="B368" s="4">
        <f>IF('True_Odds_Calculator_2-way'!B369="","",'True_Odds_Calculator_2-way'!B369)</f>
        <v>1.85</v>
      </c>
      <c r="C368" s="4">
        <f t="shared" si="20"/>
        <v>3.80529783514858E-2</v>
      </c>
      <c r="D368" s="4">
        <f t="shared" si="22"/>
        <v>2.0899255304201207</v>
      </c>
      <c r="E368" s="4">
        <f t="shared" si="23"/>
        <v>1.9174938764986464</v>
      </c>
      <c r="G368" s="4">
        <f t="shared" si="21"/>
        <v>1.0380529783514858</v>
      </c>
    </row>
    <row r="369" spans="1:7" x14ac:dyDescent="0.2">
      <c r="A369" s="4">
        <f>IF('True_Odds_Calculator_2-way'!A370="","",'True_Odds_Calculator_2-way'!A370)</f>
        <v>2.0499999999999998</v>
      </c>
      <c r="B369" s="4">
        <f>IF('True_Odds_Calculator_2-way'!B370="","",'True_Odds_Calculator_2-way'!B370)</f>
        <v>1.82</v>
      </c>
      <c r="C369" s="4">
        <f t="shared" si="20"/>
        <v>3.7255427499329974E-2</v>
      </c>
      <c r="D369" s="4">
        <f t="shared" si="22"/>
        <v>2.1313910311339619</v>
      </c>
      <c r="E369" s="4">
        <f t="shared" si="23"/>
        <v>1.8838677101741985</v>
      </c>
      <c r="G369" s="4">
        <f t="shared" si="21"/>
        <v>1.03725542749933</v>
      </c>
    </row>
    <row r="370" spans="1:7" x14ac:dyDescent="0.2">
      <c r="A370" s="4">
        <f>IF('True_Odds_Calculator_2-way'!A371="","",'True_Odds_Calculator_2-way'!A371)</f>
        <v>2.0299999999999998</v>
      </c>
      <c r="B370" s="4">
        <f>IF('True_Odds_Calculator_2-way'!B371="","",'True_Odds_Calculator_2-way'!B371)</f>
        <v>1.83</v>
      </c>
      <c r="C370" s="4">
        <f t="shared" si="20"/>
        <v>3.9058924870117639E-2</v>
      </c>
      <c r="D370" s="4">
        <f t="shared" si="22"/>
        <v>2.1138012461236451</v>
      </c>
      <c r="E370" s="4">
        <f t="shared" si="23"/>
        <v>1.8978262535441519</v>
      </c>
      <c r="G370" s="4">
        <f t="shared" si="21"/>
        <v>1.0390589248701176</v>
      </c>
    </row>
    <row r="371" spans="1:7" x14ac:dyDescent="0.2">
      <c r="A371" s="4">
        <f>IF('True_Odds_Calculator_2-way'!A372="","",'True_Odds_Calculator_2-way'!A372)</f>
        <v>2.17</v>
      </c>
      <c r="B371" s="4">
        <f>IF('True_Odds_Calculator_2-way'!B372="","",'True_Odds_Calculator_2-way'!B372)</f>
        <v>1.72</v>
      </c>
      <c r="C371" s="4">
        <f t="shared" si="20"/>
        <v>4.2224841924766832E-2</v>
      </c>
      <c r="D371" s="4">
        <f t="shared" si="22"/>
        <v>2.2741896173531559</v>
      </c>
      <c r="E371" s="4">
        <f t="shared" si="23"/>
        <v>1.7848125478194337</v>
      </c>
      <c r="G371" s="4">
        <f t="shared" si="21"/>
        <v>1.0422248419247668</v>
      </c>
    </row>
    <row r="372" spans="1:7" x14ac:dyDescent="0.2">
      <c r="A372" s="4">
        <f>IF('True_Odds_Calculator_2-way'!A373="","",'True_Odds_Calculator_2-way'!A373)</f>
        <v>2</v>
      </c>
      <c r="B372" s="4">
        <f>IF('True_Odds_Calculator_2-way'!B373="","",'True_Odds_Calculator_2-way'!B373)</f>
        <v>1.85</v>
      </c>
      <c r="C372" s="4">
        <f t="shared" si="20"/>
        <v>4.0540540540540349E-2</v>
      </c>
      <c r="D372" s="4">
        <f t="shared" si="22"/>
        <v>2.0845070422535206</v>
      </c>
      <c r="E372" s="4">
        <f t="shared" si="23"/>
        <v>1.9220779220779218</v>
      </c>
      <c r="G372" s="4">
        <f t="shared" si="21"/>
        <v>1.0405405405405403</v>
      </c>
    </row>
    <row r="373" spans="1:7" x14ac:dyDescent="0.2">
      <c r="A373" s="4">
        <f>IF('True_Odds_Calculator_2-way'!A374="","",'True_Odds_Calculator_2-way'!A374)</f>
        <v>1.98</v>
      </c>
      <c r="B373" s="4">
        <f>IF('True_Odds_Calculator_2-way'!B374="","",'True_Odds_Calculator_2-way'!B374)</f>
        <v>1.88</v>
      </c>
      <c r="C373" s="4">
        <f t="shared" si="20"/>
        <v>3.6965398667526461E-2</v>
      </c>
      <c r="D373" s="4">
        <f t="shared" si="22"/>
        <v>2.0552120141342756</v>
      </c>
      <c r="E373" s="4">
        <f t="shared" si="23"/>
        <v>1.9476768522394308</v>
      </c>
      <c r="G373" s="4">
        <f t="shared" si="21"/>
        <v>1.0369653986675265</v>
      </c>
    </row>
    <row r="374" spans="1:7" x14ac:dyDescent="0.2">
      <c r="A374" s="4">
        <f>IF('True_Odds_Calculator_2-way'!A375="","",'True_Odds_Calculator_2-way'!A375)</f>
        <v>2.29</v>
      </c>
      <c r="B374" s="4">
        <f>IF('True_Odds_Calculator_2-way'!B375="","",'True_Odds_Calculator_2-way'!B375)</f>
        <v>1.65</v>
      </c>
      <c r="C374" s="4">
        <f t="shared" si="20"/>
        <v>4.2741828768029677E-2</v>
      </c>
      <c r="D374" s="4">
        <f t="shared" si="22"/>
        <v>2.40783813923849</v>
      </c>
      <c r="E374" s="4">
        <f t="shared" si="23"/>
        <v>1.7103089283693562</v>
      </c>
      <c r="G374" s="4">
        <f t="shared" si="21"/>
        <v>1.0427418287680297</v>
      </c>
    </row>
    <row r="375" spans="1:7" x14ac:dyDescent="0.2">
      <c r="A375" s="4">
        <f>IF('True_Odds_Calculator_2-way'!A376="","",'True_Odds_Calculator_2-way'!A376)</f>
        <v>2.2400000000000002</v>
      </c>
      <c r="B375" s="4">
        <f>IF('True_Odds_Calculator_2-way'!B376="","",'True_Odds_Calculator_2-way'!B376)</f>
        <v>1.68</v>
      </c>
      <c r="C375" s="4">
        <f t="shared" si="20"/>
        <v>4.1666666666666519E-2</v>
      </c>
      <c r="D375" s="4">
        <f t="shared" si="22"/>
        <v>2.3496503496503496</v>
      </c>
      <c r="E375" s="4">
        <f t="shared" si="23"/>
        <v>1.7409326424870464</v>
      </c>
      <c r="G375" s="4">
        <f t="shared" si="21"/>
        <v>1.0416666666666665</v>
      </c>
    </row>
    <row r="376" spans="1:7" x14ac:dyDescent="0.2">
      <c r="A376" s="4">
        <f>IF('True_Odds_Calculator_2-way'!A377="","",'True_Odds_Calculator_2-way'!A377)</f>
        <v>2.15</v>
      </c>
      <c r="B376" s="4">
        <f>IF('True_Odds_Calculator_2-way'!B377="","",'True_Odds_Calculator_2-way'!B377)</f>
        <v>1.72</v>
      </c>
      <c r="C376" s="4">
        <f t="shared" si="20"/>
        <v>4.6511627906976827E-2</v>
      </c>
      <c r="D376" s="4">
        <f t="shared" si="22"/>
        <v>2.263157894736842</v>
      </c>
      <c r="E376" s="4">
        <f t="shared" si="23"/>
        <v>1.7916666666666667</v>
      </c>
      <c r="G376" s="4">
        <f t="shared" si="21"/>
        <v>1.0465116279069768</v>
      </c>
    </row>
    <row r="377" spans="1:7" x14ac:dyDescent="0.2">
      <c r="A377" s="4">
        <f>IF('True_Odds_Calculator_2-way'!A378="","",'True_Odds_Calculator_2-way'!A378)</f>
        <v>2.02</v>
      </c>
      <c r="B377" s="4">
        <f>IF('True_Odds_Calculator_2-way'!B378="","",'True_Odds_Calculator_2-way'!B378)</f>
        <v>1.83</v>
      </c>
      <c r="C377" s="4">
        <f t="shared" si="20"/>
        <v>4.1497592382188975E-2</v>
      </c>
      <c r="D377" s="4">
        <f t="shared" si="22"/>
        <v>2.1083670792220381</v>
      </c>
      <c r="E377" s="4">
        <f t="shared" si="23"/>
        <v>1.9022281685792208</v>
      </c>
      <c r="G377" s="4">
        <f t="shared" si="21"/>
        <v>1.041497592382189</v>
      </c>
    </row>
    <row r="378" spans="1:7" x14ac:dyDescent="0.2">
      <c r="A378" s="4">
        <f>IF('True_Odds_Calculator_2-way'!A379="","",'True_Odds_Calculator_2-way'!A379)</f>
        <v>2.54</v>
      </c>
      <c r="B378" s="4">
        <f>IF('True_Odds_Calculator_2-way'!B379="","",'True_Odds_Calculator_2-way'!B379)</f>
        <v>1.54</v>
      </c>
      <c r="C378" s="4">
        <f t="shared" si="20"/>
        <v>4.3051436752224115E-2</v>
      </c>
      <c r="D378" s="4">
        <f t="shared" si="22"/>
        <v>2.6869075422448137</v>
      </c>
      <c r="E378" s="4">
        <f t="shared" si="23"/>
        <v>1.5928007166707387</v>
      </c>
      <c r="G378" s="4">
        <f t="shared" si="21"/>
        <v>1.0430514367522241</v>
      </c>
    </row>
    <row r="379" spans="1:7" x14ac:dyDescent="0.2">
      <c r="A379" s="4">
        <f>IF('True_Odds_Calculator_2-way'!A380="","",'True_Odds_Calculator_2-way'!A380)</f>
        <v>1.88</v>
      </c>
      <c r="B379" s="4">
        <f>IF('True_Odds_Calculator_2-way'!B380="","",'True_Odds_Calculator_2-way'!B380)</f>
        <v>1.97</v>
      </c>
      <c r="C379" s="4">
        <f t="shared" si="20"/>
        <v>3.9529106814990778E-2</v>
      </c>
      <c r="D379" s="4">
        <f t="shared" si="22"/>
        <v>1.9525516659637281</v>
      </c>
      <c r="E379" s="4">
        <f t="shared" si="23"/>
        <v>2.049811822005756</v>
      </c>
      <c r="G379" s="4">
        <f t="shared" si="21"/>
        <v>1.0395291068149908</v>
      </c>
    </row>
    <row r="380" spans="1:7" x14ac:dyDescent="0.2">
      <c r="A380" s="4">
        <f>IF('True_Odds_Calculator_2-way'!A381="","",'True_Odds_Calculator_2-way'!A381)</f>
        <v>2.23</v>
      </c>
      <c r="B380" s="4">
        <f>IF('True_Odds_Calculator_2-way'!B381="","",'True_Odds_Calculator_2-way'!B381)</f>
        <v>1.68</v>
      </c>
      <c r="C380" s="4">
        <f t="shared" si="20"/>
        <v>4.3668588511637907E-2</v>
      </c>
      <c r="D380" s="4">
        <f t="shared" si="22"/>
        <v>2.3441371542985863</v>
      </c>
      <c r="E380" s="4">
        <f t="shared" si="23"/>
        <v>1.7439716972348942</v>
      </c>
      <c r="G380" s="4">
        <f t="shared" si="21"/>
        <v>1.0436685885116379</v>
      </c>
    </row>
    <row r="381" spans="1:7" x14ac:dyDescent="0.2">
      <c r="A381" s="4">
        <f>IF('True_Odds_Calculator_2-way'!A382="","",'True_Odds_Calculator_2-way'!A382)</f>
        <v>2.16</v>
      </c>
      <c r="B381" s="4">
        <f>IF('True_Odds_Calculator_2-way'!B382="","",'True_Odds_Calculator_2-way'!B382)</f>
        <v>1.72</v>
      </c>
      <c r="C381" s="4">
        <f t="shared" si="20"/>
        <v>4.4358311800172245E-2</v>
      </c>
      <c r="D381" s="4">
        <f t="shared" si="22"/>
        <v>2.2686858817782118</v>
      </c>
      <c r="E381" s="4">
        <f t="shared" si="23"/>
        <v>1.7882171736619177</v>
      </c>
      <c r="G381" s="4">
        <f t="shared" si="21"/>
        <v>1.0443583118001722</v>
      </c>
    </row>
    <row r="382" spans="1:7" x14ac:dyDescent="0.2">
      <c r="A382" s="4">
        <f>IF('True_Odds_Calculator_2-way'!A383="","",'True_Odds_Calculator_2-way'!A383)</f>
        <v>2.21</v>
      </c>
      <c r="B382" s="4">
        <f>IF('True_Odds_Calculator_2-way'!B383="","",'True_Odds_Calculator_2-way'!B383)</f>
        <v>1.69</v>
      </c>
      <c r="C382" s="4">
        <f t="shared" si="20"/>
        <v>4.4204664114166459E-2</v>
      </c>
      <c r="D382" s="4">
        <f t="shared" si="22"/>
        <v>2.3234937323089366</v>
      </c>
      <c r="E382" s="4">
        <f t="shared" si="23"/>
        <v>1.7555759242285367</v>
      </c>
      <c r="G382" s="4">
        <f t="shared" si="21"/>
        <v>1.0442046641141665</v>
      </c>
    </row>
    <row r="383" spans="1:7" x14ac:dyDescent="0.2">
      <c r="A383" s="4">
        <f>IF('True_Odds_Calculator_2-way'!A384="","",'True_Odds_Calculator_2-way'!A384)</f>
        <v>2.36</v>
      </c>
      <c r="B383" s="4">
        <f>IF('True_Odds_Calculator_2-way'!B384="","",'True_Odds_Calculator_2-way'!B384)</f>
        <v>1.62</v>
      </c>
      <c r="C383" s="4">
        <f t="shared" si="20"/>
        <v>4.1012764176606042E-2</v>
      </c>
      <c r="D383" s="4">
        <f t="shared" si="22"/>
        <v>2.4800207576543851</v>
      </c>
      <c r="E383" s="4">
        <f t="shared" si="23"/>
        <v>1.6756661991584854</v>
      </c>
      <c r="G383" s="4">
        <f t="shared" si="21"/>
        <v>1.041012764176606</v>
      </c>
    </row>
    <row r="384" spans="1:7" x14ac:dyDescent="0.2">
      <c r="A384" s="4">
        <f>IF('True_Odds_Calculator_2-way'!A385="","",'True_Odds_Calculator_2-way'!A385)</f>
        <v>2.34</v>
      </c>
      <c r="B384" s="4">
        <f>IF('True_Odds_Calculator_2-way'!B385="","",'True_Odds_Calculator_2-way'!B385)</f>
        <v>1.63</v>
      </c>
      <c r="C384" s="4">
        <f t="shared" si="20"/>
        <v>4.0847359865764821E-2</v>
      </c>
      <c r="D384" s="4">
        <f t="shared" si="22"/>
        <v>2.4574447522711167</v>
      </c>
      <c r="E384" s="4">
        <f t="shared" si="23"/>
        <v>1.6861323548914724</v>
      </c>
      <c r="G384" s="4">
        <f t="shared" si="21"/>
        <v>1.0408473598657648</v>
      </c>
    </row>
    <row r="385" spans="1:7" x14ac:dyDescent="0.2">
      <c r="A385" s="4">
        <f>IF('True_Odds_Calculator_2-way'!A386="","",'True_Odds_Calculator_2-way'!A386)</f>
        <v>2.29</v>
      </c>
      <c r="B385" s="4">
        <f>IF('True_Odds_Calculator_2-way'!B386="","",'True_Odds_Calculator_2-way'!B386)</f>
        <v>1.65</v>
      </c>
      <c r="C385" s="4">
        <f t="shared" si="20"/>
        <v>4.2741828768029677E-2</v>
      </c>
      <c r="D385" s="4">
        <f t="shared" si="22"/>
        <v>2.40783813923849</v>
      </c>
      <c r="E385" s="4">
        <f t="shared" si="23"/>
        <v>1.7103089283693562</v>
      </c>
      <c r="G385" s="4">
        <f t="shared" si="21"/>
        <v>1.0427418287680297</v>
      </c>
    </row>
    <row r="386" spans="1:7" x14ac:dyDescent="0.2">
      <c r="A386" s="4">
        <f>IF('True_Odds_Calculator_2-way'!A387="","",'True_Odds_Calculator_2-way'!A387)</f>
        <v>2.4300000000000002</v>
      </c>
      <c r="B386" s="4">
        <f>IF('True_Odds_Calculator_2-way'!B387="","",'True_Odds_Calculator_2-way'!B387)</f>
        <v>1.58</v>
      </c>
      <c r="C386" s="4">
        <f t="shared" ref="C386:C449" si="24">IF(A386="","",((1/A386)+(1/B386))-1)</f>
        <v>4.4434026149919204E-2</v>
      </c>
      <c r="D386" s="4">
        <f t="shared" si="22"/>
        <v>2.5686759884926742</v>
      </c>
      <c r="E386" s="4">
        <f t="shared" si="23"/>
        <v>1.6374802746620036</v>
      </c>
      <c r="G386" s="4">
        <f t="shared" ref="G386:G449" si="25">IF(A386="","",C386+1)</f>
        <v>1.0444340261499192</v>
      </c>
    </row>
    <row r="387" spans="1:7" x14ac:dyDescent="0.2">
      <c r="A387" s="4">
        <f>IF('True_Odds_Calculator_2-way'!A388="","",'True_Odds_Calculator_2-way'!A388)</f>
        <v>2.1</v>
      </c>
      <c r="B387" s="4">
        <f>IF('True_Odds_Calculator_2-way'!B388="","",'True_Odds_Calculator_2-way'!B388)</f>
        <v>1.76</v>
      </c>
      <c r="C387" s="4">
        <f t="shared" si="24"/>
        <v>4.4372294372294396E-2</v>
      </c>
      <c r="D387" s="4">
        <f t="shared" ref="D387:D450" si="26">IF(A387="","",(2*A387)/(2-($C387*A387)))</f>
        <v>2.2026221692491061</v>
      </c>
      <c r="E387" s="4">
        <f t="shared" ref="E387:E450" si="27">IF(B387="","",(2*B387)/(2-($C387*B387)))</f>
        <v>1.8315163528245788</v>
      </c>
      <c r="G387" s="4">
        <f t="shared" si="25"/>
        <v>1.0443722943722944</v>
      </c>
    </row>
    <row r="388" spans="1:7" x14ac:dyDescent="0.2">
      <c r="A388" s="4">
        <f>IF('True_Odds_Calculator_2-way'!A389="","",'True_Odds_Calculator_2-way'!A389)</f>
        <v>2.2599999999999998</v>
      </c>
      <c r="B388" s="4">
        <f>IF('True_Odds_Calculator_2-way'!B389="","",'True_Odds_Calculator_2-way'!B389)</f>
        <v>1.64</v>
      </c>
      <c r="C388" s="4">
        <f t="shared" si="24"/>
        <v>5.2233973667170197E-2</v>
      </c>
      <c r="D388" s="4">
        <f t="shared" si="26"/>
        <v>2.4017625712804556</v>
      </c>
      <c r="E388" s="4">
        <f t="shared" si="27"/>
        <v>1.7133875739644968</v>
      </c>
      <c r="G388" s="4">
        <f t="shared" si="25"/>
        <v>1.0522339736671702</v>
      </c>
    </row>
    <row r="389" spans="1:7" x14ac:dyDescent="0.2">
      <c r="A389" s="4">
        <f>IF('True_Odds_Calculator_2-way'!A390="","",'True_Odds_Calculator_2-way'!A390)</f>
        <v>2.08</v>
      </c>
      <c r="B389" s="4">
        <f>IF('True_Odds_Calculator_2-way'!B390="","",'True_Odds_Calculator_2-way'!B390)</f>
        <v>1.75</v>
      </c>
      <c r="C389" s="4">
        <f t="shared" si="24"/>
        <v>5.2197802197802012E-2</v>
      </c>
      <c r="D389" s="4">
        <f t="shared" si="26"/>
        <v>2.1993957703927487</v>
      </c>
      <c r="E389" s="4">
        <f t="shared" si="27"/>
        <v>1.8337531486146093</v>
      </c>
      <c r="G389" s="4">
        <f t="shared" si="25"/>
        <v>1.052197802197802</v>
      </c>
    </row>
    <row r="390" spans="1:7" x14ac:dyDescent="0.2">
      <c r="A390" s="4">
        <f>IF('True_Odds_Calculator_2-way'!A391="","",'True_Odds_Calculator_2-way'!A391)</f>
        <v>1.96</v>
      </c>
      <c r="B390" s="4">
        <f>IF('True_Odds_Calculator_2-way'!B391="","",'True_Odds_Calculator_2-way'!B391)</f>
        <v>1.86</v>
      </c>
      <c r="C390" s="4">
        <f t="shared" si="24"/>
        <v>4.7838490234803466E-2</v>
      </c>
      <c r="D390" s="4">
        <f t="shared" si="26"/>
        <v>2.0564079422382671</v>
      </c>
      <c r="E390" s="4">
        <f t="shared" si="27"/>
        <v>1.9466040153780435</v>
      </c>
      <c r="G390" s="4">
        <f t="shared" si="25"/>
        <v>1.0478384902348035</v>
      </c>
    </row>
    <row r="391" spans="1:7" x14ac:dyDescent="0.2">
      <c r="A391" s="4">
        <f>IF('True_Odds_Calculator_2-way'!A392="","",'True_Odds_Calculator_2-way'!A392)</f>
        <v>1.94</v>
      </c>
      <c r="B391" s="4">
        <f>IF('True_Odds_Calculator_2-way'!B392="","",'True_Odds_Calculator_2-way'!B392)</f>
        <v>1.88</v>
      </c>
      <c r="C391" s="4">
        <f t="shared" si="24"/>
        <v>4.7378811142794408E-2</v>
      </c>
      <c r="D391" s="4">
        <f t="shared" si="26"/>
        <v>2.033452274754683</v>
      </c>
      <c r="E391" s="4">
        <f t="shared" si="27"/>
        <v>1.9676305567544234</v>
      </c>
      <c r="G391" s="4">
        <f t="shared" si="25"/>
        <v>1.0473788111427944</v>
      </c>
    </row>
    <row r="392" spans="1:7" x14ac:dyDescent="0.2">
      <c r="A392" s="4">
        <f>IF('True_Odds_Calculator_2-way'!A393="","",'True_Odds_Calculator_2-way'!A393)</f>
        <v>1.97</v>
      </c>
      <c r="B392" s="4">
        <f>IF('True_Odds_Calculator_2-way'!B393="","",'True_Odds_Calculator_2-way'!B393)</f>
        <v>1.85</v>
      </c>
      <c r="C392" s="4">
        <f t="shared" si="24"/>
        <v>4.8154753738510081E-2</v>
      </c>
      <c r="D392" s="4">
        <f t="shared" si="26"/>
        <v>2.0680947652149242</v>
      </c>
      <c r="E392" s="4">
        <f t="shared" si="27"/>
        <v>1.9362465134812061</v>
      </c>
      <c r="G392" s="4">
        <f t="shared" si="25"/>
        <v>1.0481547537385101</v>
      </c>
    </row>
    <row r="393" spans="1:7" x14ac:dyDescent="0.2">
      <c r="A393" s="4">
        <f>IF('True_Odds_Calculator_2-way'!A394="","",'True_Odds_Calculator_2-way'!A394)</f>
        <v>2.1800000000000002</v>
      </c>
      <c r="B393" s="4">
        <f>IF('True_Odds_Calculator_2-way'!B394="","",'True_Odds_Calculator_2-way'!B394)</f>
        <v>1.68</v>
      </c>
      <c r="C393" s="4">
        <f t="shared" si="24"/>
        <v>5.3953691568370488E-2</v>
      </c>
      <c r="D393" s="4">
        <f t="shared" si="26"/>
        <v>2.3162155325069569</v>
      </c>
      <c r="E393" s="4">
        <f t="shared" si="27"/>
        <v>1.7597539880837978</v>
      </c>
      <c r="G393" s="4">
        <f t="shared" si="25"/>
        <v>1.0539536915683705</v>
      </c>
    </row>
    <row r="394" spans="1:7" x14ac:dyDescent="0.2">
      <c r="A394" s="4">
        <f>IF('True_Odds_Calculator_2-way'!A395="","",'True_Odds_Calculator_2-way'!A395)</f>
        <v>1.65</v>
      </c>
      <c r="B394" s="4">
        <f>IF('True_Odds_Calculator_2-way'!B395="","",'True_Odds_Calculator_2-way'!B395)</f>
        <v>2.2400000000000002</v>
      </c>
      <c r="C394" s="4">
        <f t="shared" si="24"/>
        <v>5.2489177489177585E-2</v>
      </c>
      <c r="D394" s="4">
        <f t="shared" si="26"/>
        <v>1.7246850209986002</v>
      </c>
      <c r="E394" s="4">
        <f t="shared" si="27"/>
        <v>2.3799098518995501</v>
      </c>
      <c r="G394" s="4">
        <f t="shared" si="25"/>
        <v>1.0524891774891776</v>
      </c>
    </row>
    <row r="395" spans="1:7" x14ac:dyDescent="0.2">
      <c r="A395" s="4">
        <f>IF('True_Odds_Calculator_2-way'!A396="","",'True_Odds_Calculator_2-way'!A396)</f>
        <v>2.14</v>
      </c>
      <c r="B395" s="4">
        <f>IF('True_Odds_Calculator_2-way'!B396="","",'True_Odds_Calculator_2-way'!B396)</f>
        <v>1.71</v>
      </c>
      <c r="C395" s="4">
        <f t="shared" si="24"/>
        <v>5.2085041263595144E-2</v>
      </c>
      <c r="D395" s="4">
        <f t="shared" si="26"/>
        <v>2.2663033380813777</v>
      </c>
      <c r="E395" s="4">
        <f t="shared" si="27"/>
        <v>1.7897002005184135</v>
      </c>
      <c r="G395" s="4">
        <f t="shared" si="25"/>
        <v>1.0520850412635951</v>
      </c>
    </row>
    <row r="396" spans="1:7" x14ac:dyDescent="0.2">
      <c r="A396" s="4">
        <f>IF('True_Odds_Calculator_2-way'!A397="","",'True_Odds_Calculator_2-way'!A397)</f>
        <v>1.97</v>
      </c>
      <c r="B396" s="4">
        <f>IF('True_Odds_Calculator_2-way'!B397="","",'True_Odds_Calculator_2-way'!B397)</f>
        <v>1.85</v>
      </c>
      <c r="C396" s="4">
        <f t="shared" si="24"/>
        <v>4.8154753738510081E-2</v>
      </c>
      <c r="D396" s="4">
        <f t="shared" si="26"/>
        <v>2.0680947652149242</v>
      </c>
      <c r="E396" s="4">
        <f t="shared" si="27"/>
        <v>1.9362465134812061</v>
      </c>
      <c r="G396" s="4">
        <f t="shared" si="25"/>
        <v>1.0481547537385101</v>
      </c>
    </row>
    <row r="397" spans="1:7" x14ac:dyDescent="0.2">
      <c r="A397" s="4">
        <f>IF('True_Odds_Calculator_2-way'!A398="","",'True_Odds_Calculator_2-way'!A398)</f>
        <v>1.91</v>
      </c>
      <c r="B397" s="4">
        <f>IF('True_Odds_Calculator_2-way'!B398="","",'True_Odds_Calculator_2-way'!B398)</f>
        <v>1.91</v>
      </c>
      <c r="C397" s="4">
        <f t="shared" si="24"/>
        <v>4.7120418848167533E-2</v>
      </c>
      <c r="D397" s="4">
        <f t="shared" si="26"/>
        <v>2</v>
      </c>
      <c r="E397" s="4">
        <f t="shared" si="27"/>
        <v>2</v>
      </c>
      <c r="G397" s="4">
        <f t="shared" si="25"/>
        <v>1.0471204188481675</v>
      </c>
    </row>
    <row r="398" spans="1:7" x14ac:dyDescent="0.2">
      <c r="A398" s="4">
        <f>IF('True_Odds_Calculator_2-way'!A399="","",'True_Odds_Calculator_2-way'!A399)</f>
        <v>2.3199999999999998</v>
      </c>
      <c r="B398" s="4">
        <f>IF('True_Odds_Calculator_2-way'!B399="","",'True_Odds_Calculator_2-way'!B399)</f>
        <v>1.63</v>
      </c>
      <c r="C398" s="4">
        <f t="shared" si="24"/>
        <v>4.4531415273958208E-2</v>
      </c>
      <c r="D398" s="4">
        <f t="shared" si="26"/>
        <v>2.4463708112304308</v>
      </c>
      <c r="E398" s="4">
        <f t="shared" si="27"/>
        <v>1.6913856337776187</v>
      </c>
      <c r="G398" s="4">
        <f t="shared" si="25"/>
        <v>1.0445314152739582</v>
      </c>
    </row>
    <row r="399" spans="1:7" x14ac:dyDescent="0.2">
      <c r="A399" s="4">
        <f>IF('True_Odds_Calculator_2-way'!A400="","",'True_Odds_Calculator_2-way'!A400)</f>
        <v>2.4300000000000002</v>
      </c>
      <c r="B399" s="4">
        <f>IF('True_Odds_Calculator_2-way'!B400="","",'True_Odds_Calculator_2-way'!B400)</f>
        <v>1.61</v>
      </c>
      <c r="C399" s="4">
        <f t="shared" si="24"/>
        <v>3.2640646167216181E-2</v>
      </c>
      <c r="D399" s="4">
        <f t="shared" si="26"/>
        <v>2.5303495779840248</v>
      </c>
      <c r="E399" s="4">
        <f t="shared" si="27"/>
        <v>1.6534454704900365</v>
      </c>
      <c r="G399" s="4">
        <f t="shared" si="25"/>
        <v>1.0326406461672162</v>
      </c>
    </row>
    <row r="400" spans="1:7" x14ac:dyDescent="0.2">
      <c r="A400" s="4">
        <f>IF('True_Odds_Calculator_2-way'!A401="","",'True_Odds_Calculator_2-way'!A401)</f>
        <v>2.2599999999999998</v>
      </c>
      <c r="B400" s="4">
        <f>IF('True_Odds_Calculator_2-way'!B401="","",'True_Odds_Calculator_2-way'!B401)</f>
        <v>1.69</v>
      </c>
      <c r="C400" s="4">
        <f t="shared" si="24"/>
        <v>3.4193852437555794E-2</v>
      </c>
      <c r="D400" s="4">
        <f t="shared" si="26"/>
        <v>2.3508340001231001</v>
      </c>
      <c r="E400" s="4">
        <f t="shared" si="27"/>
        <v>1.740283410033262</v>
      </c>
      <c r="G400" s="4">
        <f t="shared" si="25"/>
        <v>1.0341938524375558</v>
      </c>
    </row>
    <row r="401" spans="1:7" x14ac:dyDescent="0.2">
      <c r="A401" s="4">
        <f>IF('True_Odds_Calculator_2-way'!A402="","",'True_Odds_Calculator_2-way'!A402)</f>
        <v>2.41</v>
      </c>
      <c r="B401" s="4">
        <f>IF('True_Odds_Calculator_2-way'!B402="","",'True_Odds_Calculator_2-way'!B402)</f>
        <v>1.61</v>
      </c>
      <c r="C401" s="4">
        <f t="shared" si="24"/>
        <v>3.6055771758459754E-2</v>
      </c>
      <c r="D401" s="4">
        <f t="shared" si="26"/>
        <v>2.5194636537774748</v>
      </c>
      <c r="E401" s="4">
        <f t="shared" si="27"/>
        <v>1.6581269630990791</v>
      </c>
      <c r="G401" s="4">
        <f t="shared" si="25"/>
        <v>1.0360557717584598</v>
      </c>
    </row>
    <row r="402" spans="1:7" x14ac:dyDescent="0.2">
      <c r="A402" s="4">
        <f>IF('True_Odds_Calculator_2-way'!A403="","",'True_Odds_Calculator_2-way'!A403)</f>
        <v>2.46</v>
      </c>
      <c r="B402" s="4">
        <f>IF('True_Odds_Calculator_2-way'!B403="","",'True_Odds_Calculator_2-way'!B403)</f>
        <v>1.59</v>
      </c>
      <c r="C402" s="4">
        <f t="shared" si="24"/>
        <v>3.5434882650713373E-2</v>
      </c>
      <c r="D402" s="4">
        <f t="shared" si="26"/>
        <v>2.5721049516669958</v>
      </c>
      <c r="E402" s="4">
        <f t="shared" si="27"/>
        <v>1.6360898481616264</v>
      </c>
      <c r="G402" s="4">
        <f t="shared" si="25"/>
        <v>1.0354348826507134</v>
      </c>
    </row>
    <row r="403" spans="1:7" x14ac:dyDescent="0.2">
      <c r="A403" s="4">
        <f>IF('True_Odds_Calculator_2-way'!A404="","",'True_Odds_Calculator_2-way'!A404)</f>
        <v>2.04</v>
      </c>
      <c r="B403" s="4">
        <f>IF('True_Odds_Calculator_2-way'!B404="","",'True_Odds_Calculator_2-way'!B404)</f>
        <v>1.85</v>
      </c>
      <c r="C403" s="4">
        <f t="shared" si="24"/>
        <v>3.0736618971912932E-2</v>
      </c>
      <c r="D403" s="4">
        <f t="shared" si="26"/>
        <v>2.1060267857142851</v>
      </c>
      <c r="E403" s="4">
        <f t="shared" si="27"/>
        <v>1.9041372351160444</v>
      </c>
      <c r="G403" s="4">
        <f t="shared" si="25"/>
        <v>1.0307366189719129</v>
      </c>
    </row>
    <row r="404" spans="1:7" x14ac:dyDescent="0.2">
      <c r="A404" s="4">
        <f>IF('True_Odds_Calculator_2-way'!A405="","",'True_Odds_Calculator_2-way'!A405)</f>
        <v>2.04</v>
      </c>
      <c r="B404" s="4">
        <f>IF('True_Odds_Calculator_2-way'!B405="","",'True_Odds_Calculator_2-way'!B405)</f>
        <v>1.85</v>
      </c>
      <c r="C404" s="4">
        <f t="shared" si="24"/>
        <v>3.0736618971912932E-2</v>
      </c>
      <c r="D404" s="4">
        <f t="shared" si="26"/>
        <v>2.1060267857142851</v>
      </c>
      <c r="E404" s="4">
        <f t="shared" si="27"/>
        <v>1.9041372351160444</v>
      </c>
      <c r="G404" s="4">
        <f t="shared" si="25"/>
        <v>1.0307366189719129</v>
      </c>
    </row>
    <row r="405" spans="1:7" x14ac:dyDescent="0.2">
      <c r="A405" s="4">
        <f>IF('True_Odds_Calculator_2-way'!A406="","",'True_Odds_Calculator_2-way'!A406)</f>
        <v>2.31</v>
      </c>
      <c r="B405" s="4">
        <f>IF('True_Odds_Calculator_2-way'!B406="","",'True_Odds_Calculator_2-way'!B406)</f>
        <v>1.66</v>
      </c>
      <c r="C405" s="4">
        <f t="shared" si="24"/>
        <v>3.5310071454649705E-2</v>
      </c>
      <c r="D405" s="4">
        <f t="shared" si="26"/>
        <v>2.4082145324373547</v>
      </c>
      <c r="E405" s="4">
        <f t="shared" si="27"/>
        <v>1.7101190741649199</v>
      </c>
      <c r="G405" s="4">
        <f t="shared" si="25"/>
        <v>1.0353100714546497</v>
      </c>
    </row>
    <row r="406" spans="1:7" x14ac:dyDescent="0.2">
      <c r="A406" s="4">
        <f>IF('True_Odds_Calculator_2-way'!A407="","",'True_Odds_Calculator_2-way'!A407)</f>
        <v>2.35</v>
      </c>
      <c r="B406" s="4">
        <f>IF('True_Odds_Calculator_2-way'!B407="","",'True_Odds_Calculator_2-way'!B407)</f>
        <v>1.63</v>
      </c>
      <c r="C406" s="4">
        <f t="shared" si="24"/>
        <v>3.9028847408954404E-2</v>
      </c>
      <c r="D406" s="4">
        <f t="shared" si="26"/>
        <v>2.4629480790869636</v>
      </c>
      <c r="E406" s="4">
        <f t="shared" si="27"/>
        <v>1.6835512581035048</v>
      </c>
      <c r="G406" s="4">
        <f t="shared" si="25"/>
        <v>1.0390288474089544</v>
      </c>
    </row>
    <row r="407" spans="1:7" x14ac:dyDescent="0.2">
      <c r="A407" s="4">
        <f>IF('True_Odds_Calculator_2-way'!A408="","",'True_Odds_Calculator_2-way'!A408)</f>
        <v>2.5299999999999998</v>
      </c>
      <c r="B407" s="4">
        <f>IF('True_Odds_Calculator_2-way'!B408="","",'True_Odds_Calculator_2-way'!B408)</f>
        <v>1.55</v>
      </c>
      <c r="C407" s="4">
        <f t="shared" si="24"/>
        <v>4.0418207318628108E-2</v>
      </c>
      <c r="D407" s="4">
        <f t="shared" si="26"/>
        <v>2.6663267040625529</v>
      </c>
      <c r="E407" s="4">
        <f t="shared" si="27"/>
        <v>1.6001224115066817</v>
      </c>
      <c r="G407" s="4">
        <f t="shared" si="25"/>
        <v>1.0404182073186281</v>
      </c>
    </row>
    <row r="408" spans="1:7" x14ac:dyDescent="0.2">
      <c r="A408" s="4">
        <f>IF('True_Odds_Calculator_2-way'!A409="","",'True_Odds_Calculator_2-way'!A409)</f>
        <v>1.94</v>
      </c>
      <c r="B408" s="4">
        <f>IF('True_Odds_Calculator_2-way'!B409="","",'True_Odds_Calculator_2-way'!B409)</f>
        <v>1.93</v>
      </c>
      <c r="C408" s="4">
        <f t="shared" si="24"/>
        <v>3.3598632551679941E-2</v>
      </c>
      <c r="D408" s="4">
        <f t="shared" si="26"/>
        <v>2.0053558995233249</v>
      </c>
      <c r="E408" s="4">
        <f t="shared" si="27"/>
        <v>1.9946726333173512</v>
      </c>
      <c r="G408" s="4">
        <f t="shared" si="25"/>
        <v>1.0335986325516799</v>
      </c>
    </row>
    <row r="409" spans="1:7" x14ac:dyDescent="0.2">
      <c r="A409" s="4">
        <f>IF('True_Odds_Calculator_2-way'!A410="","",'True_Odds_Calculator_2-way'!A410)</f>
        <v>1.52</v>
      </c>
      <c r="B409" s="4">
        <f>IF('True_Odds_Calculator_2-way'!B410="","",'True_Odds_Calculator_2-way'!B410)</f>
        <v>2.6</v>
      </c>
      <c r="C409" s="4">
        <f t="shared" si="24"/>
        <v>4.2510121457489891E-2</v>
      </c>
      <c r="D409" s="4">
        <f t="shared" si="26"/>
        <v>1.5707472178060415</v>
      </c>
      <c r="E409" s="4">
        <f t="shared" si="27"/>
        <v>2.7520891364902509</v>
      </c>
      <c r="G409" s="4">
        <f t="shared" si="25"/>
        <v>1.0425101214574899</v>
      </c>
    </row>
    <row r="410" spans="1:7" x14ac:dyDescent="0.2">
      <c r="A410" s="4">
        <f>IF('True_Odds_Calculator_2-way'!A411="","",'True_Odds_Calculator_2-way'!A411)</f>
        <v>2.02</v>
      </c>
      <c r="B410" s="4">
        <f>IF('True_Odds_Calculator_2-way'!B411="","",'True_Odds_Calculator_2-way'!B411)</f>
        <v>1.85</v>
      </c>
      <c r="C410" s="4">
        <f t="shared" si="24"/>
        <v>3.5590045491035394E-2</v>
      </c>
      <c r="D410" s="4">
        <f t="shared" si="26"/>
        <v>2.0953181945612553</v>
      </c>
      <c r="E410" s="4">
        <f t="shared" si="27"/>
        <v>1.9129767084719731</v>
      </c>
      <c r="G410" s="4">
        <f t="shared" si="25"/>
        <v>1.0355900454910354</v>
      </c>
    </row>
    <row r="411" spans="1:7" x14ac:dyDescent="0.2">
      <c r="A411" s="4">
        <f>IF('True_Odds_Calculator_2-way'!A412="","",'True_Odds_Calculator_2-way'!A412)</f>
        <v>1.33</v>
      </c>
      <c r="B411" s="4">
        <f>IF('True_Odds_Calculator_2-way'!B412="","",'True_Odds_Calculator_2-way'!B412)</f>
        <v>3.49</v>
      </c>
      <c r="C411" s="4">
        <f t="shared" si="24"/>
        <v>3.8412650537518633E-2</v>
      </c>
      <c r="D411" s="4">
        <f t="shared" si="26"/>
        <v>1.3648646661863948</v>
      </c>
      <c r="E411" s="4">
        <f t="shared" si="27"/>
        <v>3.740742233146634</v>
      </c>
      <c r="G411" s="4">
        <f t="shared" si="25"/>
        <v>1.0384126505375186</v>
      </c>
    </row>
    <row r="412" spans="1:7" x14ac:dyDescent="0.2">
      <c r="A412" s="4">
        <f>IF('True_Odds_Calculator_2-way'!A413="","",'True_Odds_Calculator_2-way'!A413)</f>
        <v>2.85</v>
      </c>
      <c r="B412" s="4">
        <f>IF('True_Odds_Calculator_2-way'!B413="","",'True_Odds_Calculator_2-way'!B413)</f>
        <v>1.45</v>
      </c>
      <c r="C412" s="4">
        <f t="shared" si="24"/>
        <v>4.053236539624927E-2</v>
      </c>
      <c r="D412" s="4">
        <f t="shared" si="26"/>
        <v>3.0247026532479415</v>
      </c>
      <c r="E412" s="4">
        <f t="shared" si="27"/>
        <v>1.4938996836873024</v>
      </c>
      <c r="G412" s="4">
        <f t="shared" si="25"/>
        <v>1.0405323653962493</v>
      </c>
    </row>
    <row r="413" spans="1:7" x14ac:dyDescent="0.2">
      <c r="A413" s="4">
        <f>IF('True_Odds_Calculator_2-way'!A414="","",'True_Odds_Calculator_2-way'!A414)</f>
        <v>2.83</v>
      </c>
      <c r="B413" s="4">
        <f>IF('True_Odds_Calculator_2-way'!B414="","",'True_Odds_Calculator_2-way'!B414)</f>
        <v>1.46</v>
      </c>
      <c r="C413" s="4">
        <f t="shared" si="24"/>
        <v>3.8288397308678945E-2</v>
      </c>
      <c r="D413" s="4">
        <f t="shared" si="26"/>
        <v>2.9921065971467877</v>
      </c>
      <c r="E413" s="4">
        <f t="shared" si="27"/>
        <v>1.5019811697989749</v>
      </c>
      <c r="G413" s="4">
        <f t="shared" si="25"/>
        <v>1.0382883973086789</v>
      </c>
    </row>
    <row r="414" spans="1:7" x14ac:dyDescent="0.2">
      <c r="A414" s="4">
        <f>IF('True_Odds_Calculator_2-way'!A415="","",'True_Odds_Calculator_2-way'!A415)</f>
        <v>1.6</v>
      </c>
      <c r="B414" s="4">
        <f>IF('True_Odds_Calculator_2-way'!B415="","",'True_Odds_Calculator_2-way'!B415)</f>
        <v>2.42</v>
      </c>
      <c r="C414" s="4">
        <f t="shared" si="24"/>
        <v>3.8223140495867725E-2</v>
      </c>
      <c r="D414" s="4">
        <f t="shared" si="26"/>
        <v>1.6504688832054561</v>
      </c>
      <c r="E414" s="4">
        <f t="shared" si="27"/>
        <v>2.5373525557011791</v>
      </c>
      <c r="G414" s="4">
        <f t="shared" si="25"/>
        <v>1.0382231404958677</v>
      </c>
    </row>
    <row r="415" spans="1:7" x14ac:dyDescent="0.2">
      <c r="A415" s="4">
        <f>IF('True_Odds_Calculator_2-way'!A416="","",'True_Odds_Calculator_2-way'!A416)</f>
        <v>2.1</v>
      </c>
      <c r="B415" s="4">
        <f>IF('True_Odds_Calculator_2-way'!B416="","",'True_Odds_Calculator_2-way'!B416)</f>
        <v>1.79</v>
      </c>
      <c r="C415" s="4">
        <f t="shared" si="24"/>
        <v>3.4849694067571102E-2</v>
      </c>
      <c r="D415" s="4">
        <f t="shared" si="26"/>
        <v>2.1797622499275153</v>
      </c>
      <c r="E415" s="4">
        <f t="shared" si="27"/>
        <v>1.8476284099287292</v>
      </c>
      <c r="G415" s="4">
        <f t="shared" si="25"/>
        <v>1.0348496940675711</v>
      </c>
    </row>
    <row r="416" spans="1:7" x14ac:dyDescent="0.2">
      <c r="A416" s="4">
        <f>IF('True_Odds_Calculator_2-way'!A417="","",'True_Odds_Calculator_2-way'!A417)</f>
        <v>1.75</v>
      </c>
      <c r="B416" s="4">
        <f>IF('True_Odds_Calculator_2-way'!B417="","",'True_Odds_Calculator_2-way'!B417)</f>
        <v>2.16</v>
      </c>
      <c r="C416" s="4">
        <f t="shared" si="24"/>
        <v>3.4391534391534417E-2</v>
      </c>
      <c r="D416" s="4">
        <f t="shared" si="26"/>
        <v>1.8042959427207637</v>
      </c>
      <c r="E416" s="4">
        <f t="shared" si="27"/>
        <v>2.2433234421364987</v>
      </c>
      <c r="G416" s="4">
        <f t="shared" si="25"/>
        <v>1.0343915343915344</v>
      </c>
    </row>
    <row r="417" spans="1:7" x14ac:dyDescent="0.2">
      <c r="A417" s="4">
        <f>IF('True_Odds_Calculator_2-way'!A418="","",'True_Odds_Calculator_2-way'!A418)</f>
        <v>2.06</v>
      </c>
      <c r="B417" s="4">
        <f>IF('True_Odds_Calculator_2-way'!B418="","",'True_Odds_Calculator_2-way'!B418)</f>
        <v>1.81</v>
      </c>
      <c r="C417" s="4">
        <f t="shared" si="24"/>
        <v>3.7923081049187513E-2</v>
      </c>
      <c r="D417" s="4">
        <f t="shared" si="26"/>
        <v>2.1437359857413907</v>
      </c>
      <c r="E417" s="4">
        <f t="shared" si="27"/>
        <v>1.8743276529432467</v>
      </c>
      <c r="G417" s="4">
        <f t="shared" si="25"/>
        <v>1.0379230810491875</v>
      </c>
    </row>
    <row r="418" spans="1:7" x14ac:dyDescent="0.2">
      <c r="A418" s="4">
        <f>IF('True_Odds_Calculator_2-way'!A419="","",'True_Odds_Calculator_2-way'!A419)</f>
        <v>2.08</v>
      </c>
      <c r="B418" s="4">
        <f>IF('True_Odds_Calculator_2-way'!B419="","",'True_Odds_Calculator_2-way'!B419)</f>
        <v>1.78</v>
      </c>
      <c r="C418" s="4">
        <f t="shared" si="24"/>
        <v>4.2566983578219642E-2</v>
      </c>
      <c r="D418" s="4">
        <f t="shared" si="26"/>
        <v>2.1763461086292031</v>
      </c>
      <c r="E418" s="4">
        <f t="shared" si="27"/>
        <v>1.8500899460323807</v>
      </c>
      <c r="G418" s="4">
        <f t="shared" si="25"/>
        <v>1.0425669835782196</v>
      </c>
    </row>
    <row r="419" spans="1:7" x14ac:dyDescent="0.2">
      <c r="A419" s="4">
        <f>IF('True_Odds_Calculator_2-way'!A420="","",'True_Odds_Calculator_2-way'!A420)</f>
        <v>2.04</v>
      </c>
      <c r="B419" s="4">
        <f>IF('True_Odds_Calculator_2-way'!B420="","",'True_Odds_Calculator_2-way'!B420)</f>
        <v>1.84</v>
      </c>
      <c r="C419" s="4">
        <f t="shared" si="24"/>
        <v>3.3674339300937772E-2</v>
      </c>
      <c r="D419" s="4">
        <f t="shared" si="26"/>
        <v>2.1125619090499774</v>
      </c>
      <c r="E419" s="4">
        <f t="shared" si="27"/>
        <v>1.8988263860785108</v>
      </c>
      <c r="G419" s="4">
        <f t="shared" si="25"/>
        <v>1.0336743393009378</v>
      </c>
    </row>
    <row r="420" spans="1:7" x14ac:dyDescent="0.2">
      <c r="A420" s="4">
        <f>IF('True_Odds_Calculator_2-way'!A421="","",'True_Odds_Calculator_2-way'!A421)</f>
        <v>1.99</v>
      </c>
      <c r="B420" s="4">
        <f>IF('True_Odds_Calculator_2-way'!B421="","",'True_Odds_Calculator_2-way'!B421)</f>
        <v>1.9</v>
      </c>
      <c r="C420" s="4">
        <f t="shared" si="24"/>
        <v>2.8828352287754377E-2</v>
      </c>
      <c r="D420" s="4">
        <f t="shared" si="26"/>
        <v>2.0487672717420748</v>
      </c>
      <c r="E420" s="4">
        <f t="shared" si="27"/>
        <v>1.9535003874967702</v>
      </c>
      <c r="G420" s="4">
        <f t="shared" si="25"/>
        <v>1.0288283522877544</v>
      </c>
    </row>
    <row r="421" spans="1:7" x14ac:dyDescent="0.2">
      <c r="A421" s="4">
        <f>IF('True_Odds_Calculator_2-way'!A422="","",'True_Odds_Calculator_2-way'!A422)</f>
        <v>1.95</v>
      </c>
      <c r="B421" s="4">
        <f>IF('True_Odds_Calculator_2-way'!B422="","",'True_Odds_Calculator_2-way'!B422)</f>
        <v>1.92</v>
      </c>
      <c r="C421" s="4">
        <f t="shared" si="24"/>
        <v>3.3653846153846256E-2</v>
      </c>
      <c r="D421" s="4">
        <f t="shared" si="26"/>
        <v>2.0161550888529889</v>
      </c>
      <c r="E421" s="4">
        <f t="shared" si="27"/>
        <v>1.9841017488076311</v>
      </c>
      <c r="G421" s="4">
        <f t="shared" si="25"/>
        <v>1.0336538461538463</v>
      </c>
    </row>
    <row r="422" spans="1:7" x14ac:dyDescent="0.2">
      <c r="A422" s="4">
        <f>IF('True_Odds_Calculator_2-way'!A423="","",'True_Odds_Calculator_2-way'!A423)</f>
        <v>2.25</v>
      </c>
      <c r="B422" s="4">
        <f>IF('True_Odds_Calculator_2-way'!B423="","",'True_Odds_Calculator_2-way'!B423)</f>
        <v>1.68</v>
      </c>
      <c r="C422" s="4">
        <f t="shared" si="24"/>
        <v>3.9682539682539542E-2</v>
      </c>
      <c r="D422" s="4">
        <f t="shared" si="26"/>
        <v>2.3551401869158877</v>
      </c>
      <c r="E422" s="4">
        <f t="shared" si="27"/>
        <v>1.7379310344827583</v>
      </c>
      <c r="G422" s="4">
        <f t="shared" si="25"/>
        <v>1.0396825396825395</v>
      </c>
    </row>
    <row r="423" spans="1:7" x14ac:dyDescent="0.2">
      <c r="A423" s="4">
        <f>IF('True_Odds_Calculator_2-way'!A424="","",'True_Odds_Calculator_2-way'!A424)</f>
        <v>1.95</v>
      </c>
      <c r="B423" s="4">
        <f>IF('True_Odds_Calculator_2-way'!B424="","",'True_Odds_Calculator_2-way'!B424)</f>
        <v>1.88</v>
      </c>
      <c r="C423" s="4">
        <f t="shared" si="24"/>
        <v>4.4735406437534042E-2</v>
      </c>
      <c r="D423" s="4">
        <f t="shared" si="26"/>
        <v>2.0389321468298109</v>
      </c>
      <c r="E423" s="4">
        <f t="shared" si="27"/>
        <v>1.9625267665952888</v>
      </c>
      <c r="G423" s="4">
        <f t="shared" si="25"/>
        <v>1.044735406437534</v>
      </c>
    </row>
    <row r="424" spans="1:7" x14ac:dyDescent="0.2">
      <c r="A424" s="4">
        <f>IF('True_Odds_Calculator_2-way'!A425="","",'True_Odds_Calculator_2-way'!A425)</f>
        <v>1.84</v>
      </c>
      <c r="B424" s="4">
        <f>IF('True_Odds_Calculator_2-way'!B425="","",'True_Odds_Calculator_2-way'!B425)</f>
        <v>2</v>
      </c>
      <c r="C424" s="4">
        <f t="shared" si="24"/>
        <v>4.3478260869565188E-2</v>
      </c>
      <c r="D424" s="4">
        <f t="shared" si="26"/>
        <v>1.9166666666666665</v>
      </c>
      <c r="E424" s="4">
        <f t="shared" si="27"/>
        <v>2.0909090909090908</v>
      </c>
      <c r="G424" s="4">
        <f t="shared" si="25"/>
        <v>1.0434782608695652</v>
      </c>
    </row>
    <row r="425" spans="1:7" x14ac:dyDescent="0.2">
      <c r="A425" s="4">
        <f>IF('True_Odds_Calculator_2-way'!A426="","",'True_Odds_Calculator_2-way'!A426)</f>
        <v>1.9</v>
      </c>
      <c r="B425" s="4">
        <f>IF('True_Odds_Calculator_2-way'!B426="","",'True_Odds_Calculator_2-way'!B426)</f>
        <v>1.93</v>
      </c>
      <c r="C425" s="4">
        <f t="shared" si="24"/>
        <v>4.445050449959087E-2</v>
      </c>
      <c r="D425" s="4">
        <f t="shared" si="26"/>
        <v>1.9837706248309437</v>
      </c>
      <c r="E425" s="4">
        <f t="shared" si="27"/>
        <v>2.0164971130052241</v>
      </c>
      <c r="G425" s="4">
        <f t="shared" si="25"/>
        <v>1.0444505044995909</v>
      </c>
    </row>
    <row r="426" spans="1:7" x14ac:dyDescent="0.2">
      <c r="A426" s="4">
        <f>IF('True_Odds_Calculator_2-way'!A427="","",'True_Odds_Calculator_2-way'!A427)</f>
        <v>2.11</v>
      </c>
      <c r="B426" s="4">
        <f>IF('True_Odds_Calculator_2-way'!B427="","",'True_Odds_Calculator_2-way'!B427)</f>
        <v>1.72</v>
      </c>
      <c r="C426" s="4">
        <f t="shared" si="24"/>
        <v>5.5328998126308981E-2</v>
      </c>
      <c r="D426" s="4">
        <f t="shared" si="26"/>
        <v>2.2408001975796497</v>
      </c>
      <c r="E426" s="4">
        <f t="shared" si="27"/>
        <v>1.8059315286624205</v>
      </c>
      <c r="G426" s="4">
        <f t="shared" si="25"/>
        <v>1.055328998126309</v>
      </c>
    </row>
    <row r="427" spans="1:7" x14ac:dyDescent="0.2">
      <c r="A427" s="4">
        <f>IF('True_Odds_Calculator_2-way'!A428="","",'True_Odds_Calculator_2-way'!A428)</f>
        <v>2.1</v>
      </c>
      <c r="B427" s="4">
        <f>IF('True_Odds_Calculator_2-way'!B428="","",'True_Odds_Calculator_2-way'!B428)</f>
        <v>1.75</v>
      </c>
      <c r="C427" s="4">
        <f t="shared" si="24"/>
        <v>4.761904761904745E-2</v>
      </c>
      <c r="D427" s="4">
        <f t="shared" si="26"/>
        <v>2.2105263157894735</v>
      </c>
      <c r="E427" s="4">
        <f t="shared" si="27"/>
        <v>1.8260869565217388</v>
      </c>
      <c r="G427" s="4">
        <f t="shared" si="25"/>
        <v>1.0476190476190474</v>
      </c>
    </row>
    <row r="428" spans="1:7" x14ac:dyDescent="0.2">
      <c r="A428" s="4">
        <f>IF('True_Odds_Calculator_2-way'!A429="","",'True_Odds_Calculator_2-way'!A429)</f>
        <v>1.72</v>
      </c>
      <c r="B428" s="4">
        <f>IF('True_Odds_Calculator_2-way'!B429="","",'True_Odds_Calculator_2-way'!B429)</f>
        <v>2.12</v>
      </c>
      <c r="C428" s="4">
        <f t="shared" si="24"/>
        <v>5.3093462044756512E-2</v>
      </c>
      <c r="D428" s="4">
        <f t="shared" si="26"/>
        <v>1.8022933965994465</v>
      </c>
      <c r="E428" s="4">
        <f t="shared" si="27"/>
        <v>2.2464268112370629</v>
      </c>
      <c r="G428" s="4">
        <f t="shared" si="25"/>
        <v>1.0530934620447565</v>
      </c>
    </row>
    <row r="429" spans="1:7" x14ac:dyDescent="0.2">
      <c r="A429" s="4">
        <f>IF('True_Odds_Calculator_2-way'!A430="","",'True_Odds_Calculator_2-way'!A430)</f>
        <v>1.68</v>
      </c>
      <c r="B429" s="4">
        <f>IF('True_Odds_Calculator_2-way'!B430="","",'True_Odds_Calculator_2-way'!B430)</f>
        <v>2.2000000000000002</v>
      </c>
      <c r="C429" s="4">
        <f t="shared" si="24"/>
        <v>4.9783549783549708E-2</v>
      </c>
      <c r="D429" s="4">
        <f t="shared" si="26"/>
        <v>1.7533206831119543</v>
      </c>
      <c r="E429" s="4">
        <f t="shared" si="27"/>
        <v>2.327455919395466</v>
      </c>
      <c r="G429" s="4">
        <f t="shared" si="25"/>
        <v>1.0497835497835497</v>
      </c>
    </row>
    <row r="430" spans="1:7" x14ac:dyDescent="0.2">
      <c r="A430" s="4">
        <f>IF('True_Odds_Calculator_2-way'!A431="","",'True_Odds_Calculator_2-way'!A431)</f>
        <v>1.7</v>
      </c>
      <c r="B430" s="4">
        <f>IF('True_Odds_Calculator_2-way'!B431="","",'True_Odds_Calculator_2-way'!B431)</f>
        <v>2.1800000000000002</v>
      </c>
      <c r="C430" s="4">
        <f t="shared" si="24"/>
        <v>4.6950890447922333E-2</v>
      </c>
      <c r="D430" s="4">
        <f t="shared" si="26"/>
        <v>1.7706641184902054</v>
      </c>
      <c r="E430" s="4">
        <f t="shared" si="27"/>
        <v>2.2975821450712961</v>
      </c>
      <c r="G430" s="4">
        <f t="shared" si="25"/>
        <v>1.0469508904479223</v>
      </c>
    </row>
    <row r="431" spans="1:7" x14ac:dyDescent="0.2">
      <c r="A431" s="4">
        <f>IF('True_Odds_Calculator_2-way'!A432="","",'True_Odds_Calculator_2-way'!A432)</f>
        <v>1.95</v>
      </c>
      <c r="B431" s="4">
        <f>IF('True_Odds_Calculator_2-way'!B432="","",'True_Odds_Calculator_2-way'!B432)</f>
        <v>1.87</v>
      </c>
      <c r="C431" s="4">
        <f t="shared" si="24"/>
        <v>4.7579871109282745E-2</v>
      </c>
      <c r="D431" s="4">
        <f t="shared" si="26"/>
        <v>2.0448619094350202</v>
      </c>
      <c r="E431" s="4">
        <f t="shared" si="27"/>
        <v>1.9570642694217093</v>
      </c>
      <c r="G431" s="4">
        <f t="shared" si="25"/>
        <v>1.0475798711092827</v>
      </c>
    </row>
    <row r="432" spans="1:7" x14ac:dyDescent="0.2">
      <c r="A432" s="4">
        <f>IF('True_Odds_Calculator_2-way'!A433="","",'True_Odds_Calculator_2-way'!A433)</f>
        <v>1.84</v>
      </c>
      <c r="B432" s="4">
        <f>IF('True_Odds_Calculator_2-way'!B433="","",'True_Odds_Calculator_2-way'!B433)</f>
        <v>2</v>
      </c>
      <c r="C432" s="4">
        <f t="shared" si="24"/>
        <v>4.3478260869565188E-2</v>
      </c>
      <c r="D432" s="4">
        <f t="shared" si="26"/>
        <v>1.9166666666666665</v>
      </c>
      <c r="E432" s="4">
        <f t="shared" si="27"/>
        <v>2.0909090909090908</v>
      </c>
      <c r="G432" s="4">
        <f t="shared" si="25"/>
        <v>1.0434782608695652</v>
      </c>
    </row>
    <row r="433" spans="1:7" x14ac:dyDescent="0.2">
      <c r="A433" s="4">
        <f>IF('True_Odds_Calculator_2-way'!A434="","",'True_Odds_Calculator_2-way'!A434)</f>
        <v>2.0699999999999998</v>
      </c>
      <c r="B433" s="4">
        <f>IF('True_Odds_Calculator_2-way'!B434="","",'True_Odds_Calculator_2-way'!B434)</f>
        <v>1.83</v>
      </c>
      <c r="C433" s="4">
        <f t="shared" si="24"/>
        <v>2.9539874871307603E-2</v>
      </c>
      <c r="D433" s="4">
        <f t="shared" si="26"/>
        <v>2.1352836729517204</v>
      </c>
      <c r="E433" s="4">
        <f t="shared" si="27"/>
        <v>1.8808371192373576</v>
      </c>
      <c r="G433" s="4">
        <f t="shared" si="25"/>
        <v>1.0295398748713076</v>
      </c>
    </row>
    <row r="434" spans="1:7" x14ac:dyDescent="0.2">
      <c r="A434" s="4">
        <f>IF('True_Odds_Calculator_2-way'!A435="","",'True_Odds_Calculator_2-way'!A435)</f>
        <v>1.76</v>
      </c>
      <c r="B434" s="4">
        <f>IF('True_Odds_Calculator_2-way'!B435="","",'True_Odds_Calculator_2-way'!B435)</f>
        <v>2.14</v>
      </c>
      <c r="C434" s="4">
        <f t="shared" si="24"/>
        <v>3.5471537807986397E-2</v>
      </c>
      <c r="D434" s="4">
        <f t="shared" si="26"/>
        <v>1.8167084699980707</v>
      </c>
      <c r="E434" s="4">
        <f t="shared" si="27"/>
        <v>2.2244271202456889</v>
      </c>
      <c r="G434" s="4">
        <f t="shared" si="25"/>
        <v>1.0354715378079864</v>
      </c>
    </row>
    <row r="435" spans="1:7" x14ac:dyDescent="0.2">
      <c r="A435" s="4">
        <f>IF('True_Odds_Calculator_2-way'!A436="","",'True_Odds_Calculator_2-way'!A436)</f>
        <v>2.0099999999999998</v>
      </c>
      <c r="B435" s="4">
        <f>IF('True_Odds_Calculator_2-way'!B436="","",'True_Odds_Calculator_2-way'!B436)</f>
        <v>1.88</v>
      </c>
      <c r="C435" s="4">
        <f t="shared" si="24"/>
        <v>2.9427331427966497E-2</v>
      </c>
      <c r="D435" s="4">
        <f t="shared" si="26"/>
        <v>2.0712563034422273</v>
      </c>
      <c r="E435" s="4">
        <f t="shared" si="27"/>
        <v>1.9334834220221038</v>
      </c>
      <c r="G435" s="4">
        <f t="shared" si="25"/>
        <v>1.0294273314279665</v>
      </c>
    </row>
    <row r="436" spans="1:7" x14ac:dyDescent="0.2">
      <c r="A436" s="4">
        <f>IF('True_Odds_Calculator_2-way'!A437="","",'True_Odds_Calculator_2-way'!A437)</f>
        <v>1.78</v>
      </c>
      <c r="B436" s="4">
        <f>IF('True_Odds_Calculator_2-way'!B437="","",'True_Odds_Calculator_2-way'!B437)</f>
        <v>2.08</v>
      </c>
      <c r="C436" s="4">
        <f t="shared" si="24"/>
        <v>4.2566983578219642E-2</v>
      </c>
      <c r="D436" s="4">
        <f t="shared" si="26"/>
        <v>1.8500899460323807</v>
      </c>
      <c r="E436" s="4">
        <f t="shared" si="27"/>
        <v>2.1763461086292031</v>
      </c>
      <c r="G436" s="4">
        <f t="shared" si="25"/>
        <v>1.0425669835782196</v>
      </c>
    </row>
    <row r="437" spans="1:7" x14ac:dyDescent="0.2">
      <c r="A437" s="4">
        <f>IF('True_Odds_Calculator_2-way'!A438="","",'True_Odds_Calculator_2-way'!A438)</f>
        <v>1.49</v>
      </c>
      <c r="B437" s="4">
        <f>IF('True_Odds_Calculator_2-way'!B438="","",'True_Odds_Calculator_2-way'!B438)</f>
        <v>2.77</v>
      </c>
      <c r="C437" s="4">
        <f t="shared" si="24"/>
        <v>3.2151769922225348E-2</v>
      </c>
      <c r="D437" s="4">
        <f t="shared" si="26"/>
        <v>1.5265659386385075</v>
      </c>
      <c r="E437" s="4">
        <f t="shared" si="27"/>
        <v>2.8990973905103088</v>
      </c>
      <c r="G437" s="4">
        <f t="shared" si="25"/>
        <v>1.0321517699222253</v>
      </c>
    </row>
    <row r="438" spans="1:7" x14ac:dyDescent="0.2">
      <c r="A438" s="4">
        <f>IF('True_Odds_Calculator_2-way'!A439="","",'True_Odds_Calculator_2-way'!A439)</f>
        <v>1.76</v>
      </c>
      <c r="B438" s="4">
        <f>IF('True_Odds_Calculator_2-way'!B439="","",'True_Odds_Calculator_2-way'!B439)</f>
        <v>2.17</v>
      </c>
      <c r="C438" s="4">
        <f t="shared" si="24"/>
        <v>2.9011311269375728E-2</v>
      </c>
      <c r="D438" s="4">
        <f t="shared" si="26"/>
        <v>1.8061099025820484</v>
      </c>
      <c r="E438" s="4">
        <f t="shared" si="27"/>
        <v>2.2405256365129644</v>
      </c>
      <c r="G438" s="4">
        <f t="shared" si="25"/>
        <v>1.0290113112693757</v>
      </c>
    </row>
    <row r="439" spans="1:7" x14ac:dyDescent="0.2">
      <c r="A439" s="4">
        <f>IF('True_Odds_Calculator_2-way'!A440="","",'True_Odds_Calculator_2-way'!A440)</f>
        <v>2.4900000000000002</v>
      </c>
      <c r="B439" s="4">
        <f>IF('True_Odds_Calculator_2-way'!B440="","",'True_Odds_Calculator_2-way'!B440)</f>
        <v>1.6</v>
      </c>
      <c r="C439" s="4">
        <f t="shared" si="24"/>
        <v>2.6606425702811132E-2</v>
      </c>
      <c r="D439" s="4">
        <f t="shared" si="26"/>
        <v>2.5753070458952809</v>
      </c>
      <c r="E439" s="4">
        <f t="shared" si="27"/>
        <v>1.6347968814115716</v>
      </c>
      <c r="G439" s="4">
        <f t="shared" si="25"/>
        <v>1.0266064257028111</v>
      </c>
    </row>
    <row r="440" spans="1:7" x14ac:dyDescent="0.2">
      <c r="A440" s="4">
        <f>IF('True_Odds_Calculator_2-way'!A441="","",'True_Odds_Calculator_2-way'!A441)</f>
        <v>2.08</v>
      </c>
      <c r="B440" s="4">
        <f>IF('True_Odds_Calculator_2-way'!B441="","",'True_Odds_Calculator_2-way'!B441)</f>
        <v>1.81</v>
      </c>
      <c r="C440" s="4">
        <f t="shared" si="24"/>
        <v>3.3255418614534626E-2</v>
      </c>
      <c r="D440" s="4">
        <f t="shared" si="26"/>
        <v>2.1545152798443401</v>
      </c>
      <c r="E440" s="4">
        <f t="shared" si="27"/>
        <v>1.8661643699811639</v>
      </c>
      <c r="G440" s="4">
        <f t="shared" si="25"/>
        <v>1.0332554186145346</v>
      </c>
    </row>
    <row r="441" spans="1:7" x14ac:dyDescent="0.2">
      <c r="A441" s="4">
        <f>IF('True_Odds_Calculator_2-way'!A442="","",'True_Odds_Calculator_2-way'!A442)</f>
        <v>2.2000000000000002</v>
      </c>
      <c r="B441" s="4">
        <f>IF('True_Odds_Calculator_2-way'!B442="","",'True_Odds_Calculator_2-way'!B442)</f>
        <v>1.73</v>
      </c>
      <c r="C441" s="4">
        <f t="shared" si="24"/>
        <v>3.2580136626379375E-2</v>
      </c>
      <c r="D441" s="4">
        <f t="shared" si="26"/>
        <v>2.2817745803357314</v>
      </c>
      <c r="E441" s="4">
        <f t="shared" si="27"/>
        <v>1.7801683816651075</v>
      </c>
      <c r="G441" s="4">
        <f t="shared" si="25"/>
        <v>1.0325801366263794</v>
      </c>
    </row>
    <row r="442" spans="1:7" x14ac:dyDescent="0.2">
      <c r="A442" s="4">
        <f>IF('True_Odds_Calculator_2-way'!A443="","",'True_Odds_Calculator_2-way'!A443)</f>
        <v>2.78</v>
      </c>
      <c r="B442" s="4">
        <f>IF('True_Odds_Calculator_2-way'!B443="","",'True_Odds_Calculator_2-way'!B443)</f>
        <v>1.48</v>
      </c>
      <c r="C442" s="4">
        <f t="shared" si="24"/>
        <v>3.538790589150298E-2</v>
      </c>
      <c r="D442" s="4">
        <f t="shared" si="26"/>
        <v>2.9238203524729958</v>
      </c>
      <c r="E442" s="4">
        <f t="shared" si="27"/>
        <v>1.5197990543735225</v>
      </c>
      <c r="G442" s="4">
        <f t="shared" si="25"/>
        <v>1.035387905891503</v>
      </c>
    </row>
    <row r="443" spans="1:7" x14ac:dyDescent="0.2">
      <c r="A443" s="4">
        <f>IF('True_Odds_Calculator_2-way'!A444="","",'True_Odds_Calculator_2-way'!A444)</f>
        <v>1.79</v>
      </c>
      <c r="B443" s="4">
        <f>IF('True_Odds_Calculator_2-way'!B444="","",'True_Odds_Calculator_2-way'!B444)</f>
        <v>2.1</v>
      </c>
      <c r="C443" s="4">
        <f t="shared" si="24"/>
        <v>3.4849694067571102E-2</v>
      </c>
      <c r="D443" s="4">
        <f t="shared" si="26"/>
        <v>1.8476284099287292</v>
      </c>
      <c r="E443" s="4">
        <f t="shared" si="27"/>
        <v>2.1797622499275153</v>
      </c>
      <c r="G443" s="4">
        <f t="shared" si="25"/>
        <v>1.0348496940675711</v>
      </c>
    </row>
    <row r="444" spans="1:7" x14ac:dyDescent="0.2">
      <c r="A444" s="4">
        <f>IF('True_Odds_Calculator_2-way'!A445="","",'True_Odds_Calculator_2-way'!A445)</f>
        <v>1.68</v>
      </c>
      <c r="B444" s="4">
        <f>IF('True_Odds_Calculator_2-way'!B445="","",'True_Odds_Calculator_2-way'!B445)</f>
        <v>2.25</v>
      </c>
      <c r="C444" s="4">
        <f t="shared" si="24"/>
        <v>3.9682539682539542E-2</v>
      </c>
      <c r="D444" s="4">
        <f t="shared" si="26"/>
        <v>1.7379310344827583</v>
      </c>
      <c r="E444" s="4">
        <f t="shared" si="27"/>
        <v>2.3551401869158877</v>
      </c>
      <c r="G444" s="4">
        <f t="shared" si="25"/>
        <v>1.0396825396825395</v>
      </c>
    </row>
    <row r="445" spans="1:7" x14ac:dyDescent="0.2">
      <c r="A445" s="4">
        <f>IF('True_Odds_Calculator_2-way'!A446="","",'True_Odds_Calculator_2-way'!A446)</f>
        <v>1.76</v>
      </c>
      <c r="B445" s="4">
        <f>IF('True_Odds_Calculator_2-way'!B446="","",'True_Odds_Calculator_2-way'!B446)</f>
        <v>2.06</v>
      </c>
      <c r="C445" s="4">
        <f t="shared" si="24"/>
        <v>5.3618711385701623E-2</v>
      </c>
      <c r="D445" s="4">
        <f t="shared" si="26"/>
        <v>1.8471571224780923</v>
      </c>
      <c r="E445" s="4">
        <f t="shared" si="27"/>
        <v>2.1804185710849171</v>
      </c>
      <c r="G445" s="4">
        <f t="shared" si="25"/>
        <v>1.0536187113857016</v>
      </c>
    </row>
    <row r="446" spans="1:7" x14ac:dyDescent="0.2">
      <c r="A446" s="4">
        <f>IF('True_Odds_Calculator_2-way'!A447="","",'True_Odds_Calculator_2-way'!A447)</f>
        <v>2.04</v>
      </c>
      <c r="B446" s="4">
        <f>IF('True_Odds_Calculator_2-way'!B447="","",'True_Odds_Calculator_2-way'!B447)</f>
        <v>1.75</v>
      </c>
      <c r="C446" s="4">
        <f t="shared" si="24"/>
        <v>6.1624649859943981E-2</v>
      </c>
      <c r="D446" s="4">
        <f t="shared" si="26"/>
        <v>2.1768292682926829</v>
      </c>
      <c r="E446" s="4">
        <f t="shared" si="27"/>
        <v>1.8497409326424872</v>
      </c>
      <c r="G446" s="4">
        <f t="shared" si="25"/>
        <v>1.061624649859944</v>
      </c>
    </row>
    <row r="447" spans="1:7" x14ac:dyDescent="0.2">
      <c r="A447" s="4">
        <f>IF('True_Odds_Calculator_2-way'!A448="","",'True_Odds_Calculator_2-way'!A448)</f>
        <v>1.89</v>
      </c>
      <c r="B447" s="4">
        <f>IF('True_Odds_Calculator_2-way'!B448="","",'True_Odds_Calculator_2-way'!B448)</f>
        <v>1.93</v>
      </c>
      <c r="C447" s="4">
        <f t="shared" si="24"/>
        <v>4.7235244126436093E-2</v>
      </c>
      <c r="D447" s="4">
        <f t="shared" si="26"/>
        <v>1.9783062613553166</v>
      </c>
      <c r="E447" s="4">
        <f t="shared" si="27"/>
        <v>2.0221747928042801</v>
      </c>
      <c r="G447" s="4">
        <f t="shared" si="25"/>
        <v>1.0472352441264361</v>
      </c>
    </row>
    <row r="448" spans="1:7" x14ac:dyDescent="0.2">
      <c r="A448" s="4">
        <f>IF('True_Odds_Calculator_2-way'!A449="","",'True_Odds_Calculator_2-way'!A449)</f>
        <v>2.08</v>
      </c>
      <c r="B448" s="4">
        <f>IF('True_Odds_Calculator_2-way'!B449="","",'True_Odds_Calculator_2-way'!B449)</f>
        <v>1.82</v>
      </c>
      <c r="C448" s="4">
        <f t="shared" si="24"/>
        <v>3.0219780219780112E-2</v>
      </c>
      <c r="D448" s="4">
        <f t="shared" si="26"/>
        <v>2.1474926253687316</v>
      </c>
      <c r="E448" s="4">
        <f t="shared" si="27"/>
        <v>1.8714652956298199</v>
      </c>
      <c r="G448" s="4">
        <f t="shared" si="25"/>
        <v>1.0302197802197801</v>
      </c>
    </row>
    <row r="449" spans="1:7" x14ac:dyDescent="0.2">
      <c r="A449" s="4">
        <f>IF('True_Odds_Calculator_2-way'!A450="","",'True_Odds_Calculator_2-way'!A450)</f>
        <v>1.95</v>
      </c>
      <c r="B449" s="4">
        <f>IF('True_Odds_Calculator_2-way'!B450="","",'True_Odds_Calculator_2-way'!B450)</f>
        <v>1.93</v>
      </c>
      <c r="C449" s="4">
        <f t="shared" si="24"/>
        <v>3.0955227846419575E-2</v>
      </c>
      <c r="D449" s="4">
        <f t="shared" si="26"/>
        <v>2.0106851876586083</v>
      </c>
      <c r="E449" s="4">
        <f t="shared" si="27"/>
        <v>1.9894277785119598</v>
      </c>
      <c r="G449" s="4">
        <f t="shared" si="25"/>
        <v>1.0309552278464196</v>
      </c>
    </row>
    <row r="450" spans="1:7" x14ac:dyDescent="0.2">
      <c r="A450" s="4">
        <f>IF('True_Odds_Calculator_2-way'!A451="","",'True_Odds_Calculator_2-way'!A451)</f>
        <v>1.76</v>
      </c>
      <c r="B450" s="4">
        <f>IF('True_Odds_Calculator_2-way'!B451="","",'True_Odds_Calculator_2-way'!B451)</f>
        <v>2.14</v>
      </c>
      <c r="C450" s="4">
        <f t="shared" ref="C450:C513" si="28">IF(A450="","",((1/A450)+(1/B450))-1)</f>
        <v>3.5471537807986397E-2</v>
      </c>
      <c r="D450" s="4">
        <f t="shared" si="26"/>
        <v>1.8167084699980707</v>
      </c>
      <c r="E450" s="4">
        <f t="shared" si="27"/>
        <v>2.2244271202456889</v>
      </c>
      <c r="G450" s="4">
        <f t="shared" ref="G450:G513" si="29">IF(A450="","",C450+1)</f>
        <v>1.0354715378079864</v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3.41</v>
      </c>
      <c r="C186" s="4">
        <f>IF('True_Odds_Calculator_3-way'!C187="","",'True_Odds_Calculator_3-way'!C187)</f>
        <v>3.69</v>
      </c>
      <c r="D186" s="4">
        <f t="shared" si="10"/>
        <v>2.7220804954872557E-2</v>
      </c>
      <c r="E186" s="4">
        <f t="shared" si="11"/>
        <v>2.203180081398878</v>
      </c>
      <c r="F186" s="4">
        <f t="shared" si="12"/>
        <v>3.5188775248621531</v>
      </c>
      <c r="G186" s="4">
        <f t="shared" si="13"/>
        <v>3.8178269158481513</v>
      </c>
      <c r="I186" s="4">
        <f t="shared" si="14"/>
        <v>1.0272208049548726</v>
      </c>
    </row>
    <row r="187" spans="1:9" x14ac:dyDescent="0.2">
      <c r="A187" s="4">
        <f>IF('True_Odds_Calculator_3-way'!A188="","",'True_Odds_Calculator_3-way'!A188)</f>
        <v>3.68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2.2000000000000002</v>
      </c>
      <c r="D187" s="4">
        <f t="shared" si="10"/>
        <v>2.8399388605614861E-2</v>
      </c>
      <c r="E187" s="4">
        <f t="shared" si="11"/>
        <v>3.8128258246636468</v>
      </c>
      <c r="F187" s="4">
        <f t="shared" si="12"/>
        <v>3.4170704587418008</v>
      </c>
      <c r="G187" s="4">
        <f t="shared" si="13"/>
        <v>2.2467921845340708</v>
      </c>
      <c r="I187" s="4">
        <f t="shared" si="14"/>
        <v>1.0283993886056149</v>
      </c>
    </row>
    <row r="188" spans="1:9" x14ac:dyDescent="0.2">
      <c r="A188" s="4">
        <f>IF('True_Odds_Calculator_3-way'!A189="","",'True_Odds_Calculator_3-way'!A189)</f>
        <v>2.27</v>
      </c>
      <c r="B188" s="4">
        <f>IF('True_Odds_Calculator_3-way'!B189="","",'True_Odds_Calculator_3-way'!B189)</f>
        <v>3.21</v>
      </c>
      <c r="C188" s="4">
        <f>IF('True_Odds_Calculator_3-way'!C189="","",'True_Odds_Calculator_3-way'!C189)</f>
        <v>3.62</v>
      </c>
      <c r="D188" s="4">
        <f t="shared" si="10"/>
        <v>2.8298208034664096E-2</v>
      </c>
      <c r="E188" s="4">
        <f t="shared" si="11"/>
        <v>2.3196694838160137</v>
      </c>
      <c r="F188" s="4">
        <f t="shared" si="12"/>
        <v>3.3102307503038797</v>
      </c>
      <c r="G188" s="4">
        <f t="shared" si="13"/>
        <v>3.7479804301046129</v>
      </c>
      <c r="I188" s="4">
        <f t="shared" si="14"/>
        <v>1.0282982080346641</v>
      </c>
    </row>
    <row r="189" spans="1: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3.19</v>
      </c>
      <c r="C189" s="4">
        <f>IF('True_Odds_Calculator_3-way'!C190="","",'True_Odds_Calculator_3-way'!C190)</f>
        <v>3.89</v>
      </c>
      <c r="D189" s="4">
        <f t="shared" si="10"/>
        <v>2.7170037131021285E-2</v>
      </c>
      <c r="E189" s="4">
        <f t="shared" si="11"/>
        <v>2.2343157016200719</v>
      </c>
      <c r="F189" s="4">
        <f t="shared" si="12"/>
        <v>3.2849035105422959</v>
      </c>
      <c r="G189" s="4">
        <f t="shared" si="13"/>
        <v>4.0320511016631162</v>
      </c>
      <c r="I189" s="4">
        <f t="shared" si="14"/>
        <v>1.0271700371310213</v>
      </c>
    </row>
    <row r="190" spans="1:9" x14ac:dyDescent="0.2">
      <c r="A190" s="4">
        <f>IF('True_Odds_Calculator_3-way'!A191="","",'True_Odds_Calculator_3-way'!A191)</f>
        <v>2.2000000000000002</v>
      </c>
      <c r="B190" s="4">
        <f>IF('True_Odds_Calculator_3-way'!B191="","",'True_Odds_Calculator_3-way'!B191)</f>
        <v>3.24</v>
      </c>
      <c r="C190" s="4">
        <f>IF('True_Odds_Calculator_3-way'!C191="","",'True_Odds_Calculator_3-way'!C191)</f>
        <v>3.77</v>
      </c>
      <c r="D190" s="4">
        <f t="shared" si="10"/>
        <v>2.8439419244016939E-2</v>
      </c>
      <c r="E190" s="4">
        <f t="shared" si="11"/>
        <v>2.2468595457768306</v>
      </c>
      <c r="F190" s="4">
        <f t="shared" si="12"/>
        <v>3.3426686392102751</v>
      </c>
      <c r="G190" s="4">
        <f t="shared" si="13"/>
        <v>3.9097293081975737</v>
      </c>
      <c r="I190" s="4">
        <f t="shared" si="14"/>
        <v>1.0284394192440169</v>
      </c>
    </row>
    <row r="191" spans="1:9" x14ac:dyDescent="0.2">
      <c r="A191" s="4">
        <f>IF('True_Odds_Calculator_3-way'!A192="","",'True_Odds_Calculator_3-way'!A192)</f>
        <v>5.73</v>
      </c>
      <c r="B191" s="4">
        <f>IF('True_Odds_Calculator_3-way'!B192="","",'True_Odds_Calculator_3-way'!B192)</f>
        <v>3.73</v>
      </c>
      <c r="C191" s="4">
        <f>IF('True_Odds_Calculator_3-way'!C192="","",'True_Odds_Calculator_3-way'!C192)</f>
        <v>1.7</v>
      </c>
      <c r="D191" s="4">
        <f t="shared" si="10"/>
        <v>3.0851878670983268E-2</v>
      </c>
      <c r="E191" s="4">
        <f t="shared" si="11"/>
        <v>6.0887949578902507</v>
      </c>
      <c r="F191" s="4">
        <f t="shared" si="12"/>
        <v>3.8787870484801275</v>
      </c>
      <c r="G191" s="4">
        <f t="shared" si="13"/>
        <v>1.7302494867672216</v>
      </c>
      <c r="I191" s="4">
        <f t="shared" si="14"/>
        <v>1.0308518786709833</v>
      </c>
    </row>
    <row r="192" spans="1:9" x14ac:dyDescent="0.2">
      <c r="A192" s="4">
        <f>IF('True_Odds_Calculator_3-way'!A193="","",'True_Odds_Calculator_3-way'!A193)</f>
        <v>2.29</v>
      </c>
      <c r="B192" s="4">
        <f>IF('True_Odds_Calculator_3-way'!B193="","",'True_Odds_Calculator_3-way'!B193)</f>
        <v>3.34</v>
      </c>
      <c r="C192" s="4">
        <f>IF('True_Odds_Calculator_3-way'!C193="","",'True_Odds_Calculator_3-way'!C193)</f>
        <v>3.43</v>
      </c>
      <c r="D192" s="4">
        <f t="shared" si="10"/>
        <v>2.7627609816587295E-2</v>
      </c>
      <c r="E192" s="4">
        <f t="shared" si="11"/>
        <v>2.339334399760693</v>
      </c>
      <c r="F192" s="4">
        <f t="shared" si="12"/>
        <v>3.4459944434369221</v>
      </c>
      <c r="G192" s="4">
        <f t="shared" si="13"/>
        <v>3.5418793521335101</v>
      </c>
      <c r="I192" s="4">
        <f t="shared" si="14"/>
        <v>1.0276276098165873</v>
      </c>
    </row>
    <row r="193" spans="1:9" x14ac:dyDescent="0.2">
      <c r="A193" s="4">
        <f>IF('True_Odds_Calculator_3-way'!A194="","",'True_Odds_Calculator_3-way'!A194)</f>
        <v>1.56</v>
      </c>
      <c r="B193" s="4">
        <f>IF('True_Odds_Calculator_3-way'!B194="","",'True_Odds_Calculator_3-way'!B194)</f>
        <v>3.96</v>
      </c>
      <c r="C193" s="4">
        <f>IF('True_Odds_Calculator_3-way'!C194="","",'True_Odds_Calculator_3-way'!C194)</f>
        <v>7.22</v>
      </c>
      <c r="D193" s="4">
        <f t="shared" si="10"/>
        <v>3.2055048675547315E-2</v>
      </c>
      <c r="E193" s="4">
        <f t="shared" si="11"/>
        <v>1.5864438379115438</v>
      </c>
      <c r="F193" s="4">
        <f t="shared" si="12"/>
        <v>4.1349612260518205</v>
      </c>
      <c r="G193" s="4">
        <f t="shared" si="13"/>
        <v>7.823554505295891</v>
      </c>
      <c r="I193" s="4">
        <f t="shared" si="14"/>
        <v>1.0320550486755473</v>
      </c>
    </row>
    <row r="194" spans="1:9" x14ac:dyDescent="0.2">
      <c r="A194" s="4">
        <f>IF('True_Odds_Calculator_3-way'!A195="","",'True_Odds_Calculator_3-way'!A195)</f>
        <v>4.33</v>
      </c>
      <c r="B194" s="4">
        <f>IF('True_Odds_Calculator_3-way'!B195="","",'True_Odds_Calculator_3-way'!B195)</f>
        <v>3.67</v>
      </c>
      <c r="C194" s="4">
        <f>IF('True_Odds_Calculator_3-way'!C195="","",'True_Odds_Calculator_3-way'!C195)</f>
        <v>1.9</v>
      </c>
      <c r="D194" s="4">
        <f t="shared" si="10"/>
        <v>2.9742235723471788E-2</v>
      </c>
      <c r="E194" s="4">
        <f t="shared" si="11"/>
        <v>4.5242153360048629</v>
      </c>
      <c r="F194" s="4">
        <f t="shared" si="12"/>
        <v>3.8085736906923811</v>
      </c>
      <c r="G194" s="4">
        <f t="shared" si="13"/>
        <v>1.9364769304476783</v>
      </c>
      <c r="I194" s="4">
        <f t="shared" si="14"/>
        <v>1.0297422357234718</v>
      </c>
    </row>
    <row r="195" spans="1:9" x14ac:dyDescent="0.2">
      <c r="A195" s="4">
        <f>IF('True_Odds_Calculator_3-way'!A196="","",'True_Odds_Calculator_3-way'!A196)</f>
        <v>2.33</v>
      </c>
      <c r="B195" s="4">
        <f>IF('True_Odds_Calculator_3-way'!B196="","",'True_Odds_Calculator_3-way'!B196)</f>
        <v>3.25</v>
      </c>
      <c r="C195" s="4">
        <f>IF('True_Odds_Calculator_3-way'!C196="","",'True_Odds_Calculator_3-way'!C196)</f>
        <v>3.42</v>
      </c>
      <c r="D195" s="4">
        <f t="shared" ref="D195:D258" si="15">IF(A195="","",((1/A195)+(1/B195)+(1/C195))-1)</f>
        <v>2.9274517867244221E-2</v>
      </c>
      <c r="E195" s="4">
        <f t="shared" ref="E195:E258" si="16">IF(A195="","",(3*A195)/(3-($D195*A195)))</f>
        <v>2.3842086608555291</v>
      </c>
      <c r="F195" s="4">
        <f t="shared" ref="F195:F258" si="17">IF(B195="","",(3*B195)/(3-($D195*B195)))</f>
        <v>3.3564465507297712</v>
      </c>
      <c r="G195" s="4">
        <f t="shared" ref="G195:G258" si="18">IF(C195="","",(3*C195)/(3-($D195*C195)))</f>
        <v>3.5380760359482402</v>
      </c>
      <c r="I195" s="4">
        <f t="shared" ref="I195:I258" si="19">IF(A195="","",D195+1)</f>
        <v>1.0292745178672442</v>
      </c>
    </row>
    <row r="196" spans="1: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2.52</v>
      </c>
      <c r="D196" s="4">
        <f t="shared" si="15"/>
        <v>2.7010780494167275E-2</v>
      </c>
      <c r="E196" s="4">
        <f t="shared" si="16"/>
        <v>3.3373561623094776</v>
      </c>
      <c r="F196" s="4">
        <f t="shared" si="17"/>
        <v>3.1995923477503516</v>
      </c>
      <c r="G196" s="4">
        <f t="shared" si="18"/>
        <v>2.5785038164962324</v>
      </c>
      <c r="I196" s="4">
        <f t="shared" si="19"/>
        <v>1.0270107804941673</v>
      </c>
    </row>
    <row r="197" spans="1:9" x14ac:dyDescent="0.2">
      <c r="A197" s="4">
        <f>IF('True_Odds_Calculator_3-way'!A198="","",'True_Odds_Calculator_3-way'!A198)</f>
        <v>2.79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2.65</v>
      </c>
      <c r="D197" s="4">
        <f t="shared" si="15"/>
        <v>3.8811732664441045E-2</v>
      </c>
      <c r="E197" s="4">
        <f t="shared" si="16"/>
        <v>2.8944758492647713</v>
      </c>
      <c r="F197" s="4">
        <f t="shared" si="17"/>
        <v>3.4471696913610765</v>
      </c>
      <c r="G197" s="4">
        <f t="shared" si="18"/>
        <v>2.7440771086505422</v>
      </c>
      <c r="I197" s="4">
        <f t="shared" si="19"/>
        <v>1.038811732664441</v>
      </c>
    </row>
    <row r="198" spans="1:9" x14ac:dyDescent="0.2">
      <c r="A198" s="4">
        <f>IF('True_Odds_Calculator_3-way'!A199="","",'True_Odds_Calculator_3-way'!A199)</f>
        <v>2.69</v>
      </c>
      <c r="B198" s="4">
        <f>IF('True_Odds_Calculator_3-way'!B199="","",'True_Odds_Calculator_3-way'!B199)</f>
        <v>3.47</v>
      </c>
      <c r="C198" s="4">
        <f>IF('True_Odds_Calculator_3-way'!C199="","",'True_Odds_Calculator_3-way'!C199)</f>
        <v>2.64</v>
      </c>
      <c r="D198" s="4">
        <f t="shared" si="15"/>
        <v>3.8719528724135532E-2</v>
      </c>
      <c r="E198" s="4">
        <f t="shared" si="16"/>
        <v>2.7867518749444935</v>
      </c>
      <c r="F198" s="4">
        <f t="shared" si="17"/>
        <v>3.6326922596877984</v>
      </c>
      <c r="G198" s="4">
        <f t="shared" si="18"/>
        <v>2.7331263194693793</v>
      </c>
      <c r="I198" s="4">
        <f t="shared" si="19"/>
        <v>1.0387195287241355</v>
      </c>
    </row>
    <row r="199" spans="1:9" x14ac:dyDescent="0.2">
      <c r="A199" s="4">
        <f>IF('True_Odds_Calculator_3-way'!A200="","",'True_Odds_Calculator_3-way'!A200)</f>
        <v>3.3</v>
      </c>
      <c r="B199" s="4">
        <f>IF('True_Odds_Calculator_3-way'!B200="","",'True_Odds_Calculator_3-way'!B200)</f>
        <v>3.36</v>
      </c>
      <c r="C199" s="4">
        <f>IF('True_Odds_Calculator_3-way'!C200="","",'True_Odds_Calculator_3-way'!C200)</f>
        <v>2.2799999999999998</v>
      </c>
      <c r="D199" s="4">
        <f t="shared" si="15"/>
        <v>3.9245841877420862E-2</v>
      </c>
      <c r="E199" s="4">
        <f t="shared" si="16"/>
        <v>3.4488900530417128</v>
      </c>
      <c r="F199" s="4">
        <f t="shared" si="17"/>
        <v>3.5144801815027362</v>
      </c>
      <c r="G199" s="4">
        <f t="shared" si="18"/>
        <v>2.3500959350319039</v>
      </c>
      <c r="I199" s="4">
        <f t="shared" si="19"/>
        <v>1.0392458418774209</v>
      </c>
    </row>
    <row r="200" spans="1:9" x14ac:dyDescent="0.2">
      <c r="A200" s="4">
        <f>IF('True_Odds_Calculator_3-way'!A201="","",'True_Odds_Calculator_3-way'!A201)</f>
        <v>3.47</v>
      </c>
      <c r="B200" s="4">
        <f>IF('True_Odds_Calculator_3-way'!B201="","",'True_Odds_Calculator_3-way'!B201)</f>
        <v>3.25</v>
      </c>
      <c r="C200" s="4">
        <f>IF('True_Odds_Calculator_3-way'!C201="","",'True_Odds_Calculator_3-way'!C201)</f>
        <v>2.2599999999999998</v>
      </c>
      <c r="D200" s="4">
        <f t="shared" si="15"/>
        <v>3.8354621838848191E-2</v>
      </c>
      <c r="E200" s="4">
        <f t="shared" si="16"/>
        <v>3.631087809777537</v>
      </c>
      <c r="F200" s="4">
        <f t="shared" si="17"/>
        <v>3.3908945166204338</v>
      </c>
      <c r="G200" s="4">
        <f t="shared" si="18"/>
        <v>2.3272429268649013</v>
      </c>
      <c r="I200" s="4">
        <f t="shared" si="19"/>
        <v>1.0383546218388482</v>
      </c>
    </row>
    <row r="201" spans="1:9" x14ac:dyDescent="0.2">
      <c r="A201" s="4">
        <f>IF('True_Odds_Calculator_3-way'!A202="","",'True_Odds_Calculator_3-way'!A202)</f>
        <v>2</v>
      </c>
      <c r="B201" s="4">
        <f>IF('True_Odds_Calculator_3-way'!B202="","",'True_Odds_Calculator_3-way'!B202)</f>
        <v>3.49</v>
      </c>
      <c r="C201" s="4">
        <f>IF('True_Odds_Calculator_3-way'!C202="","",'True_Odds_Calculator_3-way'!C202)</f>
        <v>3.95</v>
      </c>
      <c r="D201" s="4">
        <f t="shared" si="15"/>
        <v>3.9697508251423486E-2</v>
      </c>
      <c r="E201" s="4">
        <f t="shared" si="16"/>
        <v>2.0543688838110374</v>
      </c>
      <c r="F201" s="4">
        <f t="shared" si="17"/>
        <v>3.65897679768198</v>
      </c>
      <c r="G201" s="4">
        <f t="shared" si="18"/>
        <v>4.1678466151016602</v>
      </c>
      <c r="I201" s="4">
        <f t="shared" si="19"/>
        <v>1.0396975082514235</v>
      </c>
    </row>
    <row r="202" spans="1:9" x14ac:dyDescent="0.2">
      <c r="A202" s="4">
        <f>IF('True_Odds_Calculator_3-way'!A203="","",'True_Odds_Calculator_3-way'!A203)</f>
        <v>2.8</v>
      </c>
      <c r="B202" s="4">
        <f>IF('True_Odds_Calculator_3-way'!B203="","",'True_Odds_Calculator_3-way'!B203)</f>
        <v>2.98</v>
      </c>
      <c r="C202" s="4">
        <f>IF('True_Odds_Calculator_3-way'!C203="","",'True_Odds_Calculator_3-way'!C203)</f>
        <v>2.89</v>
      </c>
      <c r="D202" s="4">
        <f t="shared" si="15"/>
        <v>3.8734088187189597E-2</v>
      </c>
      <c r="E202" s="4">
        <f t="shared" si="16"/>
        <v>2.9050218130184202</v>
      </c>
      <c r="F202" s="4">
        <f t="shared" si="17"/>
        <v>3.0992461644180693</v>
      </c>
      <c r="G202" s="4">
        <f t="shared" si="18"/>
        <v>3.0020167682243644</v>
      </c>
      <c r="I202" s="4">
        <f t="shared" si="19"/>
        <v>1.0387340881871896</v>
      </c>
    </row>
    <row r="203" spans="1:9" x14ac:dyDescent="0.2">
      <c r="A203" s="4">
        <f>IF('True_Odds_Calculator_3-way'!A204="","",'True_Odds_Calculator_3-way'!A204)</f>
        <v>2.23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3.4</v>
      </c>
      <c r="D203" s="4">
        <f t="shared" si="15"/>
        <v>4.016718795141383E-2</v>
      </c>
      <c r="E203" s="4">
        <f t="shared" si="16"/>
        <v>2.2986316465716574</v>
      </c>
      <c r="F203" s="4">
        <f t="shared" si="17"/>
        <v>3.5182776374229379</v>
      </c>
      <c r="G203" s="4">
        <f t="shared" si="18"/>
        <v>3.5621595218297548</v>
      </c>
      <c r="I203" s="4">
        <f t="shared" si="19"/>
        <v>1.0401671879514138</v>
      </c>
    </row>
    <row r="204" spans="1:9" x14ac:dyDescent="0.2">
      <c r="A204" s="4">
        <f>IF('True_Odds_Calculator_3-way'!A205="","",'True_Odds_Calculator_3-way'!A205)</f>
        <v>1.56</v>
      </c>
      <c r="B204" s="4">
        <f>IF('True_Odds_Calculator_3-way'!B205="","",'True_Odds_Calculator_3-way'!B205)</f>
        <v>3.89</v>
      </c>
      <c r="C204" s="4">
        <f>IF('True_Odds_Calculator_3-way'!C205="","",'True_Odds_Calculator_3-way'!C205)</f>
        <v>6.85</v>
      </c>
      <c r="D204" s="4">
        <f t="shared" si="15"/>
        <v>4.40804512258548E-2</v>
      </c>
      <c r="E204" s="4">
        <f t="shared" si="16"/>
        <v>1.5965969308311634</v>
      </c>
      <c r="F204" s="4">
        <f t="shared" si="17"/>
        <v>4.1258223150940712</v>
      </c>
      <c r="G204" s="4">
        <f t="shared" si="18"/>
        <v>7.616615077164373</v>
      </c>
      <c r="I204" s="4">
        <f t="shared" si="19"/>
        <v>1.0440804512258548</v>
      </c>
    </row>
    <row r="205" spans="1:9" x14ac:dyDescent="0.2">
      <c r="A205" s="4">
        <f>IF('True_Odds_Calculator_3-way'!A206="","",'True_Odds_Calculator_3-way'!A206)</f>
        <v>2.0299999999999998</v>
      </c>
      <c r="B205" s="4">
        <f>IF('True_Odds_Calculator_3-way'!B206="","",'True_Odds_Calculator_3-way'!B206)</f>
        <v>3.24</v>
      </c>
      <c r="C205" s="4">
        <f>IF('True_Odds_Calculator_3-way'!C206="","",'True_Odds_Calculator_3-way'!C206)</f>
        <v>4.18</v>
      </c>
      <c r="D205" s="4">
        <f t="shared" si="15"/>
        <v>4.048726250783119E-2</v>
      </c>
      <c r="E205" s="4">
        <f t="shared" si="16"/>
        <v>2.0871812116134993</v>
      </c>
      <c r="F205" s="4">
        <f t="shared" si="17"/>
        <v>3.3881511209584847</v>
      </c>
      <c r="G205" s="4">
        <f t="shared" si="18"/>
        <v>4.4299006751136076</v>
      </c>
      <c r="I205" s="4">
        <f t="shared" si="19"/>
        <v>1.0404872625078312</v>
      </c>
    </row>
    <row r="206" spans="1:9" x14ac:dyDescent="0.2">
      <c r="A206" s="4">
        <f>IF('True_Odds_Calculator_3-way'!A207="","",'True_Odds_Calculator_3-way'!A207)</f>
        <v>3.95</v>
      </c>
      <c r="B206" s="4">
        <f>IF('True_Odds_Calculator_3-way'!B207="","",'True_Odds_Calculator_3-way'!B207)</f>
        <v>3.42</v>
      </c>
      <c r="C206" s="4">
        <f>IF('True_Odds_Calculator_3-way'!C207="","",'True_Odds_Calculator_3-way'!C207)</f>
        <v>2.02</v>
      </c>
      <c r="D206" s="4">
        <f t="shared" si="15"/>
        <v>4.0611722731233701E-2</v>
      </c>
      <c r="E206" s="4">
        <f t="shared" si="16"/>
        <v>4.1731469369903014</v>
      </c>
      <c r="F206" s="4">
        <f t="shared" si="17"/>
        <v>3.5860234318259665</v>
      </c>
      <c r="G206" s="4">
        <f t="shared" si="18"/>
        <v>2.0767903014755911</v>
      </c>
      <c r="I206" s="4">
        <f t="shared" si="19"/>
        <v>1.0406117227312337</v>
      </c>
    </row>
    <row r="207" spans="1:9" x14ac:dyDescent="0.2">
      <c r="A207" s="4">
        <f>IF('True_Odds_Calculator_3-way'!A208="","",'True_Odds_Calculator_3-way'!A208)</f>
        <v>1.72</v>
      </c>
      <c r="B207" s="4">
        <f>IF('True_Odds_Calculator_3-way'!B208="","",'True_Odds_Calculator_3-way'!B208)</f>
        <v>3.76</v>
      </c>
      <c r="C207" s="4">
        <f>IF('True_Odds_Calculator_3-way'!C208="","",'True_Odds_Calculator_3-way'!C208)</f>
        <v>5.14</v>
      </c>
      <c r="D207" s="4">
        <f t="shared" si="15"/>
        <v>4.1905324828599433E-2</v>
      </c>
      <c r="E207" s="4">
        <f t="shared" si="16"/>
        <v>1.7623415232206407</v>
      </c>
      <c r="F207" s="4">
        <f t="shared" si="17"/>
        <v>3.9684271113748486</v>
      </c>
      <c r="G207" s="4">
        <f t="shared" si="18"/>
        <v>5.5375864697593506</v>
      </c>
      <c r="I207" s="4">
        <f t="shared" si="19"/>
        <v>1.0419053248285994</v>
      </c>
    </row>
    <row r="208" spans="1:9" x14ac:dyDescent="0.2">
      <c r="A208" s="4">
        <f>IF('True_Odds_Calculator_3-way'!A209="","",'True_Odds_Calculator_3-way'!A209)</f>
        <v>2.58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2.86</v>
      </c>
      <c r="D208" s="4">
        <f t="shared" si="15"/>
        <v>3.9362052500533373E-2</v>
      </c>
      <c r="E208" s="4">
        <f t="shared" si="16"/>
        <v>2.670396569366146</v>
      </c>
      <c r="F208" s="4">
        <f t="shared" si="17"/>
        <v>3.4602780218283531</v>
      </c>
      <c r="G208" s="4">
        <f t="shared" si="18"/>
        <v>2.9715062372384358</v>
      </c>
      <c r="I208" s="4">
        <f t="shared" si="19"/>
        <v>1.0393620525005334</v>
      </c>
    </row>
    <row r="209" spans="1:9" x14ac:dyDescent="0.2">
      <c r="A209" s="4">
        <f>IF('True_Odds_Calculator_3-way'!A210="","",'True_Odds_Calculator_3-way'!A210)</f>
        <v>2.97</v>
      </c>
      <c r="B209" s="4">
        <f>IF('True_Odds_Calculator_3-way'!B210="","",'True_Odds_Calculator_3-way'!B210)</f>
        <v>3.12</v>
      </c>
      <c r="C209" s="4">
        <f>IF('True_Odds_Calculator_3-way'!C210="","",'True_Odds_Calculator_3-way'!C210)</f>
        <v>2.62</v>
      </c>
      <c r="D209" s="4">
        <f t="shared" si="15"/>
        <v>3.8892546526134275E-2</v>
      </c>
      <c r="E209" s="4">
        <f t="shared" si="16"/>
        <v>3.0889351900388515</v>
      </c>
      <c r="F209" s="4">
        <f t="shared" si="17"/>
        <v>3.2515182164545946</v>
      </c>
      <c r="G209" s="4">
        <f t="shared" si="18"/>
        <v>2.7121203048910725</v>
      </c>
      <c r="I209" s="4">
        <f t="shared" si="19"/>
        <v>1.0388925465261343</v>
      </c>
    </row>
    <row r="210" spans="1:9" x14ac:dyDescent="0.2">
      <c r="A210" s="4">
        <f>IF('True_Odds_Calculator_3-way'!A211="","",'True_Odds_Calculator_3-way'!A211)</f>
        <v>2.61</v>
      </c>
      <c r="B210" s="4">
        <f>IF('True_Odds_Calculator_3-way'!B211="","",'True_Odds_Calculator_3-way'!B211)</f>
        <v>3.27</v>
      </c>
      <c r="C210" s="4">
        <f>IF('True_Odds_Calculator_3-way'!C211="","",'True_Odds_Calculator_3-way'!C211)</f>
        <v>2.86</v>
      </c>
      <c r="D210" s="4">
        <f t="shared" si="15"/>
        <v>3.8602509655973893E-2</v>
      </c>
      <c r="E210" s="4">
        <f t="shared" si="16"/>
        <v>2.7007008320541215</v>
      </c>
      <c r="F210" s="4">
        <f t="shared" si="17"/>
        <v>3.4136346002539124</v>
      </c>
      <c r="G210" s="4">
        <f t="shared" si="18"/>
        <v>2.969272368219698</v>
      </c>
      <c r="I210" s="4">
        <f t="shared" si="19"/>
        <v>1.0386025096559739</v>
      </c>
    </row>
    <row r="211" spans="1:9" x14ac:dyDescent="0.2">
      <c r="A211" s="4">
        <f>IF('True_Odds_Calculator_3-way'!A212="","",'True_Odds_Calculator_3-way'!A212)</f>
        <v>2.42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3.06</v>
      </c>
      <c r="D211" s="4">
        <f t="shared" si="15"/>
        <v>3.8527988803349844E-2</v>
      </c>
      <c r="E211" s="4">
        <f t="shared" si="16"/>
        <v>2.4976242750162596</v>
      </c>
      <c r="F211" s="4">
        <f t="shared" si="17"/>
        <v>3.5006063080496443</v>
      </c>
      <c r="G211" s="4">
        <f t="shared" si="18"/>
        <v>3.1851726626156309</v>
      </c>
      <c r="I211" s="4">
        <f t="shared" si="19"/>
        <v>1.0385279888033498</v>
      </c>
    </row>
    <row r="212" spans="1:9" x14ac:dyDescent="0.2">
      <c r="A212" s="4">
        <f>IF('True_Odds_Calculator_3-way'!A213="","",'True_Odds_Calculator_3-way'!A213)</f>
        <v>2.09</v>
      </c>
      <c r="B212" s="4">
        <f>IF('True_Odds_Calculator_3-way'!B213="","",'True_Odds_Calculator_3-way'!B213)</f>
        <v>3.4</v>
      </c>
      <c r="C212" s="4">
        <f>IF('True_Odds_Calculator_3-way'!C213="","",'True_Odds_Calculator_3-way'!C213)</f>
        <v>3.73</v>
      </c>
      <c r="D212" s="4">
        <f t="shared" si="15"/>
        <v>4.0683061325663017E-2</v>
      </c>
      <c r="E212" s="4">
        <f t="shared" si="16"/>
        <v>2.1509637607769814</v>
      </c>
      <c r="F212" s="4">
        <f t="shared" si="17"/>
        <v>3.5643428282496847</v>
      </c>
      <c r="G212" s="4">
        <f t="shared" si="18"/>
        <v>3.9287251577100033</v>
      </c>
      <c r="I212" s="4">
        <f t="shared" si="19"/>
        <v>1.040683061325663</v>
      </c>
    </row>
    <row r="213" spans="1:9" x14ac:dyDescent="0.2">
      <c r="A213" s="4">
        <f>IF('True_Odds_Calculator_3-way'!A214="","",'True_Odds_Calculator_3-way'!A214)</f>
        <v>2</v>
      </c>
      <c r="B213" s="4">
        <f>IF('True_Odds_Calculator_3-way'!B214="","",'True_Odds_Calculator_3-way'!B214)</f>
        <v>3.41</v>
      </c>
      <c r="C213" s="4">
        <f>IF('True_Odds_Calculator_3-way'!C214="","",'True_Odds_Calculator_3-way'!C214)</f>
        <v>4.0599999999999996</v>
      </c>
      <c r="D213" s="4">
        <f t="shared" si="15"/>
        <v>3.9560550684021312E-2</v>
      </c>
      <c r="E213" s="4">
        <f t="shared" si="16"/>
        <v>2.0541762285352538</v>
      </c>
      <c r="F213" s="4">
        <f t="shared" si="17"/>
        <v>3.5705578432468221</v>
      </c>
      <c r="G213" s="4">
        <f t="shared" si="18"/>
        <v>4.2896625801720676</v>
      </c>
      <c r="I213" s="4">
        <f t="shared" si="19"/>
        <v>1.0395605506840213</v>
      </c>
    </row>
    <row r="214" spans="1:9" x14ac:dyDescent="0.2">
      <c r="A214" s="4">
        <f>IF('True_Odds_Calculator_3-way'!A215="","",'True_Odds_Calculator_3-way'!A215)</f>
        <v>2.94</v>
      </c>
      <c r="B214" s="4">
        <f>IF('True_Odds_Calculator_3-way'!B215="","",'True_Odds_Calculator_3-way'!B215)</f>
        <v>3.34</v>
      </c>
      <c r="C214" s="4">
        <f>IF('True_Odds_Calculator_3-way'!C215="","",'True_Odds_Calculator_3-way'!C215)</f>
        <v>2.5099999999999998</v>
      </c>
      <c r="D214" s="4">
        <f t="shared" si="15"/>
        <v>3.7943626528551322E-2</v>
      </c>
      <c r="E214" s="4">
        <f t="shared" si="16"/>
        <v>3.053545331991796</v>
      </c>
      <c r="F214" s="4">
        <f t="shared" si="17"/>
        <v>3.4873179243159793</v>
      </c>
      <c r="G214" s="4">
        <f t="shared" si="18"/>
        <v>2.592295445497125</v>
      </c>
      <c r="I214" s="4">
        <f t="shared" si="19"/>
        <v>1.0379436265285513</v>
      </c>
    </row>
    <row r="215" spans="1:9" x14ac:dyDescent="0.2">
      <c r="A215" s="4">
        <f>IF('True_Odds_Calculator_3-way'!A216="","",'True_Odds_Calculator_3-way'!A216)</f>
        <v>3.28</v>
      </c>
      <c r="B215" s="4">
        <f>IF('True_Odds_Calculator_3-way'!B216="","",'True_Odds_Calculator_3-way'!B216)</f>
        <v>3.36</v>
      </c>
      <c r="C215" s="4">
        <f>IF('True_Odds_Calculator_3-way'!C216="","",'True_Odds_Calculator_3-way'!C216)</f>
        <v>2.29</v>
      </c>
      <c r="D215" s="4">
        <f t="shared" si="15"/>
        <v>3.9178319106959014E-2</v>
      </c>
      <c r="E215" s="4">
        <f t="shared" si="16"/>
        <v>3.4267862599952785</v>
      </c>
      <c r="F215" s="4">
        <f t="shared" si="17"/>
        <v>3.514202199395196</v>
      </c>
      <c r="G215" s="4">
        <f t="shared" si="18"/>
        <v>2.3605962679873613</v>
      </c>
      <c r="I215" s="4">
        <f t="shared" si="19"/>
        <v>1.039178319106959</v>
      </c>
    </row>
    <row r="216" spans="1:9" x14ac:dyDescent="0.2">
      <c r="A216" s="4">
        <f>IF('True_Odds_Calculator_3-way'!A217="","",'True_Odds_Calculator_3-way'!A217)</f>
        <v>1.76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5.64</v>
      </c>
      <c r="D216" s="4">
        <f t="shared" si="15"/>
        <v>4.3994245407392496E-2</v>
      </c>
      <c r="E216" s="4">
        <f t="shared" si="16"/>
        <v>1.806629017817043</v>
      </c>
      <c r="F216" s="4">
        <f t="shared" si="17"/>
        <v>3.5230779227750584</v>
      </c>
      <c r="G216" s="4">
        <f t="shared" si="18"/>
        <v>6.1485407740135001</v>
      </c>
      <c r="I216" s="4">
        <f t="shared" si="19"/>
        <v>1.0439942454073925</v>
      </c>
    </row>
    <row r="217" spans="1:9" x14ac:dyDescent="0.2">
      <c r="A217" s="4">
        <f>IF('True_Odds_Calculator_3-way'!A218="","",'True_Odds_Calculator_3-way'!A218)</f>
        <v>3.33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2.3199999999999998</v>
      </c>
      <c r="D217" s="4">
        <f t="shared" si="15"/>
        <v>3.9027090751228677E-2</v>
      </c>
      <c r="E217" s="4">
        <f t="shared" si="16"/>
        <v>3.4807879815712499</v>
      </c>
      <c r="F217" s="4">
        <f t="shared" si="17"/>
        <v>3.3934738634674213</v>
      </c>
      <c r="G217" s="4">
        <f t="shared" si="18"/>
        <v>2.3921988338266487</v>
      </c>
      <c r="I217" s="4">
        <f t="shared" si="19"/>
        <v>1.0390270907512287</v>
      </c>
    </row>
    <row r="218" spans="1:9" x14ac:dyDescent="0.2">
      <c r="A218" s="4">
        <f>IF('True_Odds_Calculator_3-way'!A219="","",'True_Odds_Calculator_3-way'!A219)</f>
        <v>2.2799999999999998</v>
      </c>
      <c r="B218" s="4">
        <f>IF('True_Odds_Calculator_3-way'!B219="","",'True_Odds_Calculator_3-way'!B219)</f>
        <v>3.45</v>
      </c>
      <c r="C218" s="4">
        <f>IF('True_Odds_Calculator_3-way'!C219="","",'True_Odds_Calculator_3-way'!C219)</f>
        <v>3.11</v>
      </c>
      <c r="D218" s="4">
        <f t="shared" si="15"/>
        <v>4.9994972051966791E-2</v>
      </c>
      <c r="E218" s="4">
        <f t="shared" si="16"/>
        <v>2.3700529557771786</v>
      </c>
      <c r="F218" s="4">
        <f t="shared" si="17"/>
        <v>3.6604549970672378</v>
      </c>
      <c r="G218" s="4">
        <f t="shared" si="18"/>
        <v>3.2799960312778209</v>
      </c>
      <c r="I218" s="4">
        <f t="shared" si="19"/>
        <v>1.0499949720519668</v>
      </c>
    </row>
    <row r="219" spans="1: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3.71</v>
      </c>
      <c r="C219" s="4">
        <f>IF('True_Odds_Calculator_3-way'!C220="","",'True_Odds_Calculator_3-way'!C220)</f>
        <v>5.09</v>
      </c>
      <c r="D219" s="4">
        <f t="shared" si="15"/>
        <v>5.4240727317356852E-2</v>
      </c>
      <c r="E219" s="4">
        <f t="shared" si="16"/>
        <v>1.7539088657655748</v>
      </c>
      <c r="F219" s="4">
        <f t="shared" si="17"/>
        <v>3.9767513305334559</v>
      </c>
      <c r="G219" s="4">
        <f t="shared" si="18"/>
        <v>5.6059024210508541</v>
      </c>
      <c r="I219" s="4">
        <f t="shared" si="19"/>
        <v>1.0542407273173569</v>
      </c>
    </row>
    <row r="220" spans="1:9" x14ac:dyDescent="0.2">
      <c r="A220" s="4">
        <f>IF('True_Odds_Calculator_3-way'!A221="","",'True_Odds_Calculator_3-way'!A221)</f>
        <v>4.17</v>
      </c>
      <c r="B220" s="4">
        <f>IF('True_Odds_Calculator_3-way'!B221="","",'True_Odds_Calculator_3-way'!B221)</f>
        <v>3.41</v>
      </c>
      <c r="C220" s="4">
        <f>IF('True_Odds_Calculator_3-way'!C221="","",'True_Odds_Calculator_3-way'!C221)</f>
        <v>1.88</v>
      </c>
      <c r="D220" s="4">
        <f t="shared" si="15"/>
        <v>6.4978179059048902E-2</v>
      </c>
      <c r="E220" s="4">
        <f t="shared" si="16"/>
        <v>4.584027880344796</v>
      </c>
      <c r="F220" s="4">
        <f t="shared" si="17"/>
        <v>3.6819428901351117</v>
      </c>
      <c r="G220" s="4">
        <f t="shared" si="18"/>
        <v>1.9598024888106738</v>
      </c>
      <c r="I220" s="4">
        <f t="shared" si="19"/>
        <v>1.0649781790590489</v>
      </c>
    </row>
    <row r="221" spans="1:9" x14ac:dyDescent="0.2">
      <c r="A221" s="4">
        <f>IF('True_Odds_Calculator_3-way'!A222="","",'True_Odds_Calculator_3-way'!A222)</f>
        <v>3.79</v>
      </c>
      <c r="B221" s="4">
        <f>IF('True_Odds_Calculator_3-way'!B222="","",'True_Odds_Calculator_3-way'!B222)</f>
        <v>3.79</v>
      </c>
      <c r="C221" s="4">
        <f>IF('True_Odds_Calculator_3-way'!C222="","",'True_Odds_Calculator_3-way'!C222)</f>
        <v>1.91</v>
      </c>
      <c r="D221" s="4">
        <f t="shared" si="15"/>
        <v>5.1264694912210418E-2</v>
      </c>
      <c r="E221" s="4">
        <f t="shared" si="16"/>
        <v>4.0524547948272964</v>
      </c>
      <c r="F221" s="4">
        <f t="shared" si="17"/>
        <v>4.0524547948272964</v>
      </c>
      <c r="G221" s="4">
        <f t="shared" si="18"/>
        <v>1.974442898835338</v>
      </c>
      <c r="I221" s="4">
        <f t="shared" si="19"/>
        <v>1.0512646949122104</v>
      </c>
    </row>
    <row r="222" spans="1:9" x14ac:dyDescent="0.2">
      <c r="A222" s="4">
        <f>IF('True_Odds_Calculator_3-way'!A223="","",'True_Odds_Calculator_3-way'!A223)</f>
        <v>2.76</v>
      </c>
      <c r="B222" s="4">
        <f>IF('True_Odds_Calculator_3-way'!B223="","",'True_Odds_Calculator_3-way'!B223)</f>
        <v>3.25</v>
      </c>
      <c r="C222" s="4">
        <f>IF('True_Odds_Calculator_3-way'!C223="","",'True_Odds_Calculator_3-way'!C223)</f>
        <v>2.64</v>
      </c>
      <c r="D222" s="4">
        <f t="shared" si="15"/>
        <v>4.8799027059896805E-2</v>
      </c>
      <c r="E222" s="4">
        <f t="shared" si="16"/>
        <v>2.8897349538731882</v>
      </c>
      <c r="F222" s="4">
        <f t="shared" si="17"/>
        <v>3.4314032342201362</v>
      </c>
      <c r="G222" s="4">
        <f t="shared" si="18"/>
        <v>2.7584568073804867</v>
      </c>
      <c r="I222" s="4">
        <f t="shared" si="19"/>
        <v>1.0487990270598968</v>
      </c>
    </row>
    <row r="223" spans="1:9" x14ac:dyDescent="0.2">
      <c r="A223" s="4">
        <f>IF('True_Odds_Calculator_3-way'!A224="","",'True_Odds_Calculator_3-way'!A224)</f>
        <v>1.55</v>
      </c>
      <c r="B223" s="4">
        <f>IF('True_Odds_Calculator_3-way'!B224="","",'True_Odds_Calculator_3-way'!B224)</f>
        <v>4.29</v>
      </c>
      <c r="C223" s="4">
        <f>IF('True_Odds_Calculator_3-way'!C224="","",'True_Odds_Calculator_3-way'!C224)</f>
        <v>5.61</v>
      </c>
      <c r="D223" s="4">
        <f t="shared" si="15"/>
        <v>5.6514642852403707E-2</v>
      </c>
      <c r="E223" s="4">
        <f t="shared" si="16"/>
        <v>1.5966200803666641</v>
      </c>
      <c r="F223" s="4">
        <f t="shared" si="17"/>
        <v>4.6671827584071348</v>
      </c>
      <c r="G223" s="4">
        <f t="shared" si="18"/>
        <v>6.2729391526317251</v>
      </c>
      <c r="I223" s="4">
        <f t="shared" si="19"/>
        <v>1.0565146428524037</v>
      </c>
    </row>
    <row r="224" spans="1:9" x14ac:dyDescent="0.2">
      <c r="A224" s="4">
        <f>IF('True_Odds_Calculator_3-way'!A225="","",'True_Odds_Calculator_3-way'!A225)</f>
        <v>3.4</v>
      </c>
      <c r="B224" s="4">
        <f>IF('True_Odds_Calculator_3-way'!B225="","",'True_Odds_Calculator_3-way'!B225)</f>
        <v>3.41</v>
      </c>
      <c r="C224" s="4">
        <f>IF('True_Odds_Calculator_3-way'!C225="","",'True_Odds_Calculator_3-way'!C225)</f>
        <v>2.16</v>
      </c>
      <c r="D224" s="4">
        <f t="shared" si="15"/>
        <v>5.0335741986595739E-2</v>
      </c>
      <c r="E224" s="4">
        <f t="shared" si="16"/>
        <v>3.6056946934763654</v>
      </c>
      <c r="F224" s="4">
        <f t="shared" si="17"/>
        <v>3.6169432644053559</v>
      </c>
      <c r="G224" s="4">
        <f t="shared" si="18"/>
        <v>2.2412259139225523</v>
      </c>
      <c r="I224" s="4">
        <f t="shared" si="19"/>
        <v>1.0503357419865957</v>
      </c>
    </row>
    <row r="225" spans="1:9" x14ac:dyDescent="0.2">
      <c r="A225" s="4">
        <f>IF('True_Odds_Calculator_3-way'!A226="","",'True_Odds_Calculator_3-way'!A226)</f>
        <v>1.66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6.07</v>
      </c>
      <c r="D225" s="4">
        <f t="shared" si="15"/>
        <v>5.4510606192308853E-2</v>
      </c>
      <c r="E225" s="4">
        <f t="shared" si="16"/>
        <v>1.7116270103360631</v>
      </c>
      <c r="F225" s="4">
        <f t="shared" si="17"/>
        <v>3.7149017967045861</v>
      </c>
      <c r="G225" s="4">
        <f t="shared" si="18"/>
        <v>6.8224717387198739</v>
      </c>
      <c r="I225" s="4">
        <f t="shared" si="19"/>
        <v>1.0545106061923089</v>
      </c>
    </row>
    <row r="226" spans="1:9" x14ac:dyDescent="0.2">
      <c r="A226" s="4">
        <f>IF('True_Odds_Calculator_3-way'!A227="","",'True_Odds_Calculator_3-way'!A227)</f>
        <v>2.72</v>
      </c>
      <c r="B226" s="4">
        <f>IF('True_Odds_Calculator_3-way'!B227="","",'True_Odds_Calculator_3-way'!B227)</f>
        <v>3.37</v>
      </c>
      <c r="C226" s="4">
        <f>IF('True_Odds_Calculator_3-way'!C227="","",'True_Odds_Calculator_3-way'!C227)</f>
        <v>2.6</v>
      </c>
      <c r="D226" s="4">
        <f t="shared" si="15"/>
        <v>4.8998348483424436E-2</v>
      </c>
      <c r="E226" s="4">
        <f t="shared" si="16"/>
        <v>2.8464542101675914</v>
      </c>
      <c r="F226" s="4">
        <f t="shared" si="17"/>
        <v>3.5662940986340943</v>
      </c>
      <c r="G226" s="4">
        <f t="shared" si="18"/>
        <v>2.7153061131483889</v>
      </c>
      <c r="I226" s="4">
        <f t="shared" si="19"/>
        <v>1.0489983484834244</v>
      </c>
    </row>
    <row r="227" spans="1:9" x14ac:dyDescent="0.2">
      <c r="A227" s="4">
        <f>IF('True_Odds_Calculator_3-way'!A228="","",'True_Odds_Calculator_3-way'!A228)</f>
        <v>2.63</v>
      </c>
      <c r="B227" s="4">
        <f>IF('True_Odds_Calculator_3-way'!B228="","",'True_Odds_Calculator_3-way'!B228)</f>
        <v>2.92</v>
      </c>
      <c r="C227" s="4">
        <f>IF('True_Odds_Calculator_3-way'!C228="","",'True_Odds_Calculator_3-way'!C228)</f>
        <v>3.27</v>
      </c>
      <c r="D227" s="4">
        <f t="shared" si="15"/>
        <v>2.8504287860303457E-2</v>
      </c>
      <c r="E227" s="4">
        <f t="shared" si="16"/>
        <v>2.6974047985004468</v>
      </c>
      <c r="F227" s="4">
        <f t="shared" si="17"/>
        <v>3.0033247633637541</v>
      </c>
      <c r="G227" s="4">
        <f t="shared" si="18"/>
        <v>3.3748556645094885</v>
      </c>
      <c r="I227" s="4">
        <f t="shared" si="19"/>
        <v>1.0285042878603035</v>
      </c>
    </row>
    <row r="228" spans="1:9" x14ac:dyDescent="0.2">
      <c r="A228" s="4">
        <f>IF('True_Odds_Calculator_3-way'!A229="","",'True_Odds_Calculator_3-way'!A229)</f>
        <v>1.68</v>
      </c>
      <c r="B228" s="4">
        <f>IF('True_Odds_Calculator_3-way'!B229="","",'True_Odds_Calculator_3-way'!B229)</f>
        <v>3.68</v>
      </c>
      <c r="C228" s="4">
        <f>IF('True_Odds_Calculator_3-way'!C229="","",'True_Odds_Calculator_3-way'!C229)</f>
        <v>6.04</v>
      </c>
      <c r="D228" s="4">
        <f t="shared" si="15"/>
        <v>3.2540139580162553E-2</v>
      </c>
      <c r="E228" s="4">
        <f t="shared" si="16"/>
        <v>1.7111819761974123</v>
      </c>
      <c r="F228" s="4">
        <f t="shared" si="17"/>
        <v>3.832997564949284</v>
      </c>
      <c r="G228" s="4">
        <f t="shared" si="18"/>
        <v>6.4634472368489071</v>
      </c>
      <c r="I228" s="4">
        <f t="shared" si="19"/>
        <v>1.0325401395801626</v>
      </c>
    </row>
    <row r="229" spans="1:9" x14ac:dyDescent="0.2">
      <c r="A229" s="4">
        <f>IF('True_Odds_Calculator_3-way'!A230="","",'True_Odds_Calculator_3-way'!A230)</f>
        <v>3.24</v>
      </c>
      <c r="B229" s="4">
        <f>IF('True_Odds_Calculator_3-way'!B230="","",'True_Odds_Calculator_3-way'!B230)</f>
        <v>3.15</v>
      </c>
      <c r="C229" s="4">
        <f>IF('True_Odds_Calculator_3-way'!C230="","",'True_Odds_Calculator_3-way'!C230)</f>
        <v>2.4900000000000002</v>
      </c>
      <c r="D229" s="4">
        <f t="shared" si="15"/>
        <v>2.7708718471770588E-2</v>
      </c>
      <c r="E229" s="4">
        <f t="shared" si="16"/>
        <v>3.3399493742755082</v>
      </c>
      <c r="F229" s="4">
        <f t="shared" si="17"/>
        <v>3.2443928669914506</v>
      </c>
      <c r="G229" s="4">
        <f t="shared" si="18"/>
        <v>2.5486136183117916</v>
      </c>
      <c r="I229" s="4">
        <f t="shared" si="19"/>
        <v>1.0277087184717706</v>
      </c>
    </row>
    <row r="230" spans="1:9" x14ac:dyDescent="0.2">
      <c r="A230" s="4">
        <f>IF('True_Odds_Calculator_3-way'!A231="","",'True_Odds_Calculator_3-way'!A231)</f>
        <v>3.34</v>
      </c>
      <c r="B230" s="4">
        <f>IF('True_Odds_Calculator_3-way'!B231="","",'True_Odds_Calculator_3-way'!B231)</f>
        <v>3.09</v>
      </c>
      <c r="C230" s="4">
        <f>IF('True_Odds_Calculator_3-way'!C231="","",'True_Odds_Calculator_3-way'!C231)</f>
        <v>2.4700000000000002</v>
      </c>
      <c r="D230" s="4">
        <f t="shared" si="15"/>
        <v>2.7884092669187899E-2</v>
      </c>
      <c r="E230" s="4">
        <f t="shared" si="16"/>
        <v>3.4470099767953624</v>
      </c>
      <c r="F230" s="4">
        <f t="shared" si="17"/>
        <v>3.1813709311139902</v>
      </c>
      <c r="G230" s="4">
        <f t="shared" si="18"/>
        <v>2.5280384616935745</v>
      </c>
      <c r="I230" s="4">
        <f t="shared" si="19"/>
        <v>1.0278840926691879</v>
      </c>
    </row>
    <row r="231" spans="1:9" x14ac:dyDescent="0.2">
      <c r="A231" s="4">
        <f>IF('True_Odds_Calculator_3-way'!A232="","",'True_Odds_Calculator_3-way'!A232)</f>
        <v>2.23</v>
      </c>
      <c r="B231" s="4">
        <f>IF('True_Odds_Calculator_3-way'!B232="","",'True_Odds_Calculator_3-way'!B232)</f>
        <v>2.99</v>
      </c>
      <c r="C231" s="4">
        <f>IF('True_Odds_Calculator_3-way'!C232="","",'True_Odds_Calculator_3-way'!C232)</f>
        <v>4.0599999999999996</v>
      </c>
      <c r="D231" s="4">
        <f t="shared" si="15"/>
        <v>2.9184072527871585E-2</v>
      </c>
      <c r="E231" s="4">
        <f t="shared" si="16"/>
        <v>2.2794492177283803</v>
      </c>
      <c r="F231" s="4">
        <f t="shared" si="17"/>
        <v>3.0795749571068805</v>
      </c>
      <c r="G231" s="4">
        <f t="shared" si="18"/>
        <v>4.2269465429300137</v>
      </c>
      <c r="I231" s="4">
        <f t="shared" si="19"/>
        <v>1.0291840725278716</v>
      </c>
    </row>
    <row r="232" spans="1:9" x14ac:dyDescent="0.2">
      <c r="A232" s="4">
        <f>IF('True_Odds_Calculator_3-way'!A233="","",'True_Odds_Calculator_3-way'!A233)</f>
        <v>2.12</v>
      </c>
      <c r="B232" s="4">
        <f>IF('True_Odds_Calculator_3-way'!B233="","",'True_Odds_Calculator_3-way'!B233)</f>
        <v>3.2</v>
      </c>
      <c r="C232" s="4">
        <f>IF('True_Odds_Calculator_3-way'!C233="","",'True_Odds_Calculator_3-way'!C233)</f>
        <v>4.0999999999999996</v>
      </c>
      <c r="D232" s="4">
        <f t="shared" si="15"/>
        <v>2.8100552231937304E-2</v>
      </c>
      <c r="E232" s="4">
        <f t="shared" si="16"/>
        <v>2.1629512888040976</v>
      </c>
      <c r="F232" s="4">
        <f t="shared" si="17"/>
        <v>3.2988803845910559</v>
      </c>
      <c r="G232" s="4">
        <f t="shared" si="18"/>
        <v>4.2637452479254376</v>
      </c>
      <c r="I232" s="4">
        <f t="shared" si="19"/>
        <v>1.0281005522319373</v>
      </c>
    </row>
    <row r="233" spans="1:9" x14ac:dyDescent="0.2">
      <c r="A233" s="4">
        <f>IF('True_Odds_Calculator_3-way'!A234="","",'True_Odds_Calculator_3-way'!A234)</f>
        <v>1.72</v>
      </c>
      <c r="B233" s="4">
        <f>IF('True_Odds_Calculator_3-way'!B234="","",'True_Odds_Calculator_3-way'!B234)</f>
        <v>3.54</v>
      </c>
      <c r="C233" s="4">
        <f>IF('True_Odds_Calculator_3-way'!C234="","",'True_Odds_Calculator_3-way'!C234)</f>
        <v>6.03</v>
      </c>
      <c r="D233" s="4">
        <f t="shared" si="15"/>
        <v>2.9718703813738978E-2</v>
      </c>
      <c r="E233" s="4">
        <f t="shared" si="16"/>
        <v>1.7498146073049108</v>
      </c>
      <c r="F233" s="4">
        <f t="shared" si="17"/>
        <v>3.6686525668552648</v>
      </c>
      <c r="G233" s="4">
        <f t="shared" si="18"/>
        <v>6.4130829080705816</v>
      </c>
      <c r="I233" s="4">
        <f t="shared" si="19"/>
        <v>1.029718703813739</v>
      </c>
    </row>
    <row r="234" spans="1:9" x14ac:dyDescent="0.2">
      <c r="A234" s="4">
        <f>IF('True_Odds_Calculator_3-way'!A235="","",'True_Odds_Calculator_3-way'!A235)</f>
        <v>2.13</v>
      </c>
      <c r="B234" s="4">
        <f>IF('True_Odds_Calculator_3-way'!B235="","",'True_Odds_Calculator_3-way'!B235)</f>
        <v>3.11</v>
      </c>
      <c r="C234" s="4">
        <f>IF('True_Odds_Calculator_3-way'!C235="","",'True_Odds_Calculator_3-way'!C235)</f>
        <v>4.1900000000000004</v>
      </c>
      <c r="D234" s="4">
        <f t="shared" si="15"/>
        <v>2.9690460922119577E-2</v>
      </c>
      <c r="E234" s="4">
        <f t="shared" si="16"/>
        <v>2.1758677874353287</v>
      </c>
      <c r="F234" s="4">
        <f t="shared" si="17"/>
        <v>3.2087628690185444</v>
      </c>
      <c r="G234" s="4">
        <f t="shared" si="18"/>
        <v>4.3712662576368926</v>
      </c>
      <c r="I234" s="4">
        <f t="shared" si="19"/>
        <v>1.0296904609221196</v>
      </c>
    </row>
    <row r="235" spans="1:9" x14ac:dyDescent="0.2">
      <c r="A235" s="4">
        <f>IF('True_Odds_Calculator_3-way'!A236="","",'True_Odds_Calculator_3-way'!A236)</f>
        <v>3.23</v>
      </c>
      <c r="B235" s="4">
        <f>IF('True_Odds_Calculator_3-way'!B236="","",'True_Odds_Calculator_3-way'!B236)</f>
        <v>3.25</v>
      </c>
      <c r="C235" s="4">
        <f>IF('True_Odds_Calculator_3-way'!C236="","",'True_Odds_Calculator_3-way'!C236)</f>
        <v>2.44</v>
      </c>
      <c r="D235" s="4">
        <f t="shared" si="15"/>
        <v>2.7125896485892476E-2</v>
      </c>
      <c r="E235" s="4">
        <f t="shared" si="16"/>
        <v>3.327171879871142</v>
      </c>
      <c r="F235" s="4">
        <f t="shared" si="17"/>
        <v>3.3483973018197029</v>
      </c>
      <c r="G235" s="4">
        <f t="shared" si="18"/>
        <v>2.4950467080333922</v>
      </c>
      <c r="I235" s="4">
        <f t="shared" si="19"/>
        <v>1.0271258964858925</v>
      </c>
    </row>
    <row r="236" spans="1:9" x14ac:dyDescent="0.2">
      <c r="A236" s="4">
        <f>IF('True_Odds_Calculator_3-way'!A237="","",'True_Odds_Calculator_3-way'!A237)</f>
        <v>5.72</v>
      </c>
      <c r="B236" s="4">
        <f>IF('True_Odds_Calculator_3-way'!B237="","",'True_Odds_Calculator_3-way'!B237)</f>
        <v>3.42</v>
      </c>
      <c r="C236" s="4">
        <f>IF('True_Odds_Calculator_3-way'!C237="","",'True_Odds_Calculator_3-way'!C237)</f>
        <v>1.78</v>
      </c>
      <c r="D236" s="4">
        <f t="shared" si="15"/>
        <v>2.9020588452877139E-2</v>
      </c>
      <c r="E236" s="4">
        <f t="shared" si="16"/>
        <v>6.0550410983550469</v>
      </c>
      <c r="F236" s="4">
        <f t="shared" si="17"/>
        <v>3.5370167918816491</v>
      </c>
      <c r="G236" s="4">
        <f t="shared" si="18"/>
        <v>1.8111866093799587</v>
      </c>
      <c r="I236" s="4">
        <f t="shared" si="19"/>
        <v>1.0290205884528771</v>
      </c>
    </row>
    <row r="237" spans="1:9" x14ac:dyDescent="0.2">
      <c r="A237" s="4">
        <f>IF('True_Odds_Calculator_3-way'!A238="","",'True_Odds_Calculator_3-way'!A238)</f>
        <v>2.94</v>
      </c>
      <c r="B237" s="4">
        <f>IF('True_Odds_Calculator_3-way'!B238="","",'True_Odds_Calculator_3-way'!B238)</f>
        <v>3.19</v>
      </c>
      <c r="C237" s="4">
        <f>IF('True_Odds_Calculator_3-way'!C238="","",'True_Odds_Calculator_3-way'!C238)</f>
        <v>2.67</v>
      </c>
      <c r="D237" s="4">
        <f t="shared" si="15"/>
        <v>2.8147513452212669E-2</v>
      </c>
      <c r="E237" s="4">
        <f t="shared" si="16"/>
        <v>3.023399144735905</v>
      </c>
      <c r="F237" s="4">
        <f t="shared" si="17"/>
        <v>3.2884231266942221</v>
      </c>
      <c r="G237" s="4">
        <f t="shared" si="18"/>
        <v>2.738605594656141</v>
      </c>
      <c r="I237" s="4">
        <f t="shared" si="19"/>
        <v>1.0281475134522127</v>
      </c>
    </row>
    <row r="238" spans="1:9" x14ac:dyDescent="0.2">
      <c r="A238" s="4">
        <f>IF('True_Odds_Calculator_3-way'!A239="","",'True_Odds_Calculator_3-way'!A239)</f>
        <v>2.4300000000000002</v>
      </c>
      <c r="B238" s="4">
        <f>IF('True_Odds_Calculator_3-way'!B239="","",'True_Odds_Calculator_3-way'!B239)</f>
        <v>3.44</v>
      </c>
      <c r="C238" s="4">
        <f>IF('True_Odds_Calculator_3-way'!C239="","",'True_Odds_Calculator_3-way'!C239)</f>
        <v>3.12</v>
      </c>
      <c r="D238" s="4">
        <f t="shared" si="15"/>
        <v>2.2733128676281078E-2</v>
      </c>
      <c r="E238" s="4">
        <f t="shared" si="16"/>
        <v>2.4755850120282847</v>
      </c>
      <c r="F238" s="4">
        <f t="shared" si="17"/>
        <v>3.5320716449475404</v>
      </c>
      <c r="G238" s="4">
        <f t="shared" si="18"/>
        <v>3.1955506588929965</v>
      </c>
      <c r="I238" s="4">
        <f t="shared" si="19"/>
        <v>1.0227331286762811</v>
      </c>
    </row>
    <row r="239" spans="1:9" x14ac:dyDescent="0.2">
      <c r="A239" s="4">
        <f>IF('True_Odds_Calculator_3-way'!A240="","",'True_Odds_Calculator_3-way'!A240)</f>
        <v>2.42</v>
      </c>
      <c r="B239" s="4">
        <f>IF('True_Odds_Calculator_3-way'!B240="","",'True_Odds_Calculator_3-way'!B240)</f>
        <v>3.29</v>
      </c>
      <c r="C239" s="4">
        <f>IF('True_Odds_Calculator_3-way'!C240="","",'True_Odds_Calculator_3-way'!C240)</f>
        <v>3.22</v>
      </c>
      <c r="D239" s="4">
        <f t="shared" si="15"/>
        <v>2.7733514488202937E-2</v>
      </c>
      <c r="E239" s="4">
        <f t="shared" si="16"/>
        <v>2.4753784277483941</v>
      </c>
      <c r="F239" s="4">
        <f t="shared" si="17"/>
        <v>3.3932022823768055</v>
      </c>
      <c r="G239" s="4">
        <f t="shared" si="18"/>
        <v>3.3187914800454776</v>
      </c>
      <c r="I239" s="4">
        <f t="shared" si="19"/>
        <v>1.0277335144882029</v>
      </c>
    </row>
    <row r="240" spans="1:9" x14ac:dyDescent="0.2">
      <c r="A240" s="4">
        <f>IF('True_Odds_Calculator_3-way'!A241="","",'True_Odds_Calculator_3-way'!A241)</f>
        <v>1.44</v>
      </c>
      <c r="B240" s="4">
        <f>IF('True_Odds_Calculator_3-way'!B241="","",'True_Odds_Calculator_3-way'!B241)</f>
        <v>4.8</v>
      </c>
      <c r="C240" s="4">
        <f>IF('True_Odds_Calculator_3-way'!C241="","",'True_Odds_Calculator_3-way'!C241)</f>
        <v>6.97</v>
      </c>
      <c r="D240" s="4">
        <f t="shared" si="15"/>
        <v>4.6249800733301427E-2</v>
      </c>
      <c r="E240" s="4">
        <f t="shared" si="16"/>
        <v>1.4726936583552612</v>
      </c>
      <c r="F240" s="4">
        <f t="shared" si="17"/>
        <v>5.1835835284396081</v>
      </c>
      <c r="G240" s="4">
        <f t="shared" si="18"/>
        <v>7.8091187302245961</v>
      </c>
      <c r="I240" s="4">
        <f t="shared" si="19"/>
        <v>1.0462498007333014</v>
      </c>
    </row>
    <row r="241" spans="1:9" x14ac:dyDescent="0.2">
      <c r="A241" s="4">
        <f>IF('True_Odds_Calculator_3-way'!A242="","",'True_Odds_Calculator_3-way'!A242)</f>
        <v>2.92</v>
      </c>
      <c r="B241" s="4">
        <f>IF('True_Odds_Calculator_3-way'!B242="","",'True_Odds_Calculator_3-way'!B242)</f>
        <v>3.53</v>
      </c>
      <c r="C241" s="4">
        <f>IF('True_Odds_Calculator_3-way'!C242="","",'True_Odds_Calculator_3-way'!C242)</f>
        <v>2.42</v>
      </c>
      <c r="D241" s="4">
        <f t="shared" si="15"/>
        <v>3.8975012900695161E-2</v>
      </c>
      <c r="E241" s="4">
        <f t="shared" si="16"/>
        <v>3.0351401012800663</v>
      </c>
      <c r="F241" s="4">
        <f t="shared" si="17"/>
        <v>3.6996690363055458</v>
      </c>
      <c r="G241" s="4">
        <f t="shared" si="18"/>
        <v>2.4985541521182615</v>
      </c>
      <c r="I241" s="4">
        <f t="shared" si="19"/>
        <v>1.0389750129006952</v>
      </c>
    </row>
    <row r="242" spans="1:9" x14ac:dyDescent="0.2">
      <c r="A242" s="4">
        <f>IF('True_Odds_Calculator_3-way'!A243="","",'True_Odds_Calculator_3-way'!A243)</f>
        <v>5.61</v>
      </c>
      <c r="B242" s="4">
        <f>IF('True_Odds_Calculator_3-way'!B243="","",'True_Odds_Calculator_3-way'!B243)</f>
        <v>4.42</v>
      </c>
      <c r="C242" s="4">
        <f>IF('True_Odds_Calculator_3-way'!C243="","",'True_Odds_Calculator_3-way'!C243)</f>
        <v>1.56</v>
      </c>
      <c r="D242" s="4">
        <f t="shared" si="15"/>
        <v>4.5523104346633758E-2</v>
      </c>
      <c r="E242" s="4">
        <f t="shared" si="16"/>
        <v>6.1320067264574005</v>
      </c>
      <c r="F242" s="4">
        <f t="shared" si="17"/>
        <v>4.7377652663490686</v>
      </c>
      <c r="G242" s="4">
        <f t="shared" si="18"/>
        <v>1.597823705542978</v>
      </c>
      <c r="I242" s="4">
        <f t="shared" si="19"/>
        <v>1.0455231043466338</v>
      </c>
    </row>
    <row r="243" spans="1:9" x14ac:dyDescent="0.2">
      <c r="A243" s="4">
        <f>IF('True_Odds_Calculator_3-way'!A244="","",'True_Odds_Calculator_3-way'!A244)</f>
        <v>3.83</v>
      </c>
      <c r="B243" s="4">
        <f>IF('True_Odds_Calculator_3-way'!B244="","",'True_Odds_Calculator_3-way'!B244)</f>
        <v>3.85</v>
      </c>
      <c r="C243" s="4">
        <f>IF('True_Odds_Calculator_3-way'!C244="","",'True_Odds_Calculator_3-way'!C244)</f>
        <v>1.99</v>
      </c>
      <c r="D243" s="4">
        <f t="shared" si="15"/>
        <v>2.3349428298455432E-2</v>
      </c>
      <c r="E243" s="4">
        <f t="shared" si="16"/>
        <v>3.9476780596021994</v>
      </c>
      <c r="F243" s="4">
        <f t="shared" si="17"/>
        <v>3.9689293638915699</v>
      </c>
      <c r="G243" s="4">
        <f t="shared" si="18"/>
        <v>2.0213069194533486</v>
      </c>
      <c r="I243" s="4">
        <f t="shared" si="19"/>
        <v>1.0233494282984554</v>
      </c>
    </row>
    <row r="244" spans="1:9" x14ac:dyDescent="0.2">
      <c r="A244" s="4">
        <f>IF('True_Odds_Calculator_3-way'!A245="","",'True_Odds_Calculator_3-way'!A245)</f>
        <v>1.83</v>
      </c>
      <c r="B244" s="4">
        <f>IF('True_Odds_Calculator_3-way'!B245="","",'True_Odds_Calculator_3-way'!B245)</f>
        <v>4.01</v>
      </c>
      <c r="C244" s="4">
        <f>IF('True_Odds_Calculator_3-way'!C245="","",'True_Odds_Calculator_3-way'!C245)</f>
        <v>4.38</v>
      </c>
      <c r="D244" s="4">
        <f t="shared" si="15"/>
        <v>2.4135148318290334E-2</v>
      </c>
      <c r="E244" s="4">
        <f t="shared" si="16"/>
        <v>1.8573446459905909</v>
      </c>
      <c r="F244" s="4">
        <f t="shared" si="17"/>
        <v>4.143677729708239</v>
      </c>
      <c r="G244" s="4">
        <f t="shared" si="18"/>
        <v>4.5399765922879984</v>
      </c>
      <c r="I244" s="4">
        <f t="shared" si="19"/>
        <v>1.0241351483182903</v>
      </c>
    </row>
    <row r="245" spans="1:9" x14ac:dyDescent="0.2">
      <c r="A245" s="4">
        <f>IF('True_Odds_Calculator_3-way'!A246="","",'True_Odds_Calculator_3-way'!A246)</f>
        <v>1.23</v>
      </c>
      <c r="B245" s="4">
        <f>IF('True_Odds_Calculator_3-way'!B246="","",'True_Odds_Calculator_3-way'!B246)</f>
        <v>6.69</v>
      </c>
      <c r="C245" s="4">
        <f>IF('True_Odds_Calculator_3-way'!C246="","",'True_Odds_Calculator_3-way'!C246)</f>
        <v>14.31</v>
      </c>
      <c r="D245" s="4">
        <f t="shared" si="15"/>
        <v>3.236616312915519E-2</v>
      </c>
      <c r="E245" s="4">
        <f t="shared" si="16"/>
        <v>1.2465417674185455</v>
      </c>
      <c r="F245" s="4">
        <f t="shared" si="17"/>
        <v>7.2104234433144159</v>
      </c>
      <c r="G245" s="4">
        <f t="shared" si="18"/>
        <v>16.922626779906974</v>
      </c>
      <c r="I245" s="4">
        <f t="shared" si="19"/>
        <v>1.0323661631291552</v>
      </c>
    </row>
    <row r="246" spans="1:9" x14ac:dyDescent="0.2">
      <c r="A246" s="4">
        <f>IF('True_Odds_Calculator_3-way'!A247="","",'True_Odds_Calculator_3-way'!A247)</f>
        <v>1.78</v>
      </c>
      <c r="B246" s="4">
        <f>IF('True_Odds_Calculator_3-way'!B247="","",'True_Odds_Calculator_3-way'!B247)</f>
        <v>3.88</v>
      </c>
      <c r="C246" s="4">
        <f>IF('True_Odds_Calculator_3-way'!C247="","",'True_Odds_Calculator_3-way'!C247)</f>
        <v>4.88</v>
      </c>
      <c r="D246" s="4">
        <f t="shared" si="15"/>
        <v>2.4447744358760737E-2</v>
      </c>
      <c r="E246" s="4">
        <f t="shared" si="16"/>
        <v>1.8062001279331592</v>
      </c>
      <c r="F246" s="4">
        <f t="shared" si="17"/>
        <v>4.0066877926860363</v>
      </c>
      <c r="G246" s="4">
        <f t="shared" si="18"/>
        <v>5.0821069088312223</v>
      </c>
      <c r="I246" s="4">
        <f t="shared" si="19"/>
        <v>1.0244477443587607</v>
      </c>
    </row>
    <row r="247" spans="1:9" x14ac:dyDescent="0.2">
      <c r="A247" s="4">
        <f>IF('True_Odds_Calculator_3-way'!A248="","",'True_Odds_Calculator_3-way'!A248)</f>
        <v>1.54</v>
      </c>
      <c r="B247" s="4">
        <f>IF('True_Odds_Calculator_3-way'!B248="","",'True_Odds_Calculator_3-way'!B248)</f>
        <v>4.32</v>
      </c>
      <c r="C247" s="4">
        <f>IF('True_Odds_Calculator_3-way'!C248="","",'True_Odds_Calculator_3-way'!C248)</f>
        <v>6.89</v>
      </c>
      <c r="D247" s="4">
        <f t="shared" si="15"/>
        <v>2.5970011819068439E-2</v>
      </c>
      <c r="E247" s="4">
        <f t="shared" si="16"/>
        <v>1.5608075511493282</v>
      </c>
      <c r="F247" s="4">
        <f t="shared" si="17"/>
        <v>4.4878305789763075</v>
      </c>
      <c r="G247" s="4">
        <f t="shared" si="18"/>
        <v>7.3270159109189725</v>
      </c>
      <c r="I247" s="4">
        <f t="shared" si="19"/>
        <v>1.0259700118190684</v>
      </c>
    </row>
    <row r="248" spans="1:9" x14ac:dyDescent="0.2">
      <c r="A248" s="4">
        <f>IF('True_Odds_Calculator_3-way'!A249="","",'True_Odds_Calculator_3-way'!A249)</f>
        <v>2.87</v>
      </c>
      <c r="B248" s="4">
        <f>IF('True_Odds_Calculator_3-way'!B249="","",'True_Odds_Calculator_3-way'!B249)</f>
        <v>3.78</v>
      </c>
      <c r="C248" s="4">
        <f>IF('True_Odds_Calculator_3-way'!C249="","",'True_Odds_Calculator_3-way'!C249)</f>
        <v>2.44</v>
      </c>
      <c r="D248" s="4">
        <f t="shared" si="15"/>
        <v>2.2818385873164093E-2</v>
      </c>
      <c r="E248" s="4">
        <f t="shared" si="16"/>
        <v>2.9340490861013753</v>
      </c>
      <c r="F248" s="4">
        <f t="shared" si="17"/>
        <v>3.8918965649734885</v>
      </c>
      <c r="G248" s="4">
        <f t="shared" si="18"/>
        <v>2.4861401604869662</v>
      </c>
      <c r="I248" s="4">
        <f t="shared" si="19"/>
        <v>1.0228183858731641</v>
      </c>
    </row>
    <row r="249" spans="1:9" x14ac:dyDescent="0.2">
      <c r="A249" s="4">
        <f>IF('True_Odds_Calculator_3-way'!A250="","",'True_Odds_Calculator_3-way'!A250)</f>
        <v>1.85</v>
      </c>
      <c r="B249" s="4">
        <f>IF('True_Odds_Calculator_3-way'!B250="","",'True_Odds_Calculator_3-way'!B250)</f>
        <v>3.98</v>
      </c>
      <c r="C249" s="4">
        <f>IF('True_Odds_Calculator_3-way'!C250="","",'True_Odds_Calculator_3-way'!C250)</f>
        <v>4.2699999999999996</v>
      </c>
      <c r="D249" s="4">
        <f t="shared" si="15"/>
        <v>2.5988859418301535E-2</v>
      </c>
      <c r="E249" s="4">
        <f t="shared" si="16"/>
        <v>1.8801318643379243</v>
      </c>
      <c r="F249" s="4">
        <f t="shared" si="17"/>
        <v>4.1221249040159664</v>
      </c>
      <c r="G249" s="4">
        <f t="shared" si="18"/>
        <v>4.434017913765147</v>
      </c>
      <c r="I249" s="4">
        <f t="shared" si="19"/>
        <v>1.0259888594183015</v>
      </c>
    </row>
    <row r="250" spans="1:9" x14ac:dyDescent="0.2">
      <c r="A250" s="4">
        <f>IF('True_Odds_Calculator_3-way'!A251="","",'True_Odds_Calculator_3-way'!A251)</f>
        <v>2.34</v>
      </c>
      <c r="B250" s="4">
        <f>IF('True_Odds_Calculator_3-way'!B251="","",'True_Odds_Calculator_3-way'!B251)</f>
        <v>3.4</v>
      </c>
      <c r="C250" s="4">
        <f>IF('True_Odds_Calculator_3-way'!C251="","",'True_Odds_Calculator_3-way'!C251)</f>
        <v>3.27</v>
      </c>
      <c r="D250" s="4">
        <f t="shared" si="15"/>
        <v>2.7278471962767892E-2</v>
      </c>
      <c r="E250" s="4">
        <f t="shared" si="16"/>
        <v>2.3908710611830788</v>
      </c>
      <c r="F250" s="4">
        <f t="shared" si="17"/>
        <v>3.5084663476839597</v>
      </c>
      <c r="G250" s="4">
        <f t="shared" si="18"/>
        <v>3.3702082016312072</v>
      </c>
      <c r="I250" s="4">
        <f t="shared" si="19"/>
        <v>1.0272784719627679</v>
      </c>
    </row>
    <row r="251" spans="1:9" x14ac:dyDescent="0.2">
      <c r="A251" s="4">
        <f>IF('True_Odds_Calculator_3-way'!A252="","",'True_Odds_Calculator_3-way'!A252)</f>
        <v>2.81</v>
      </c>
      <c r="B251" s="4">
        <f>IF('True_Odds_Calculator_3-way'!B252="","",'True_Odds_Calculator_3-way'!B252)</f>
        <v>3.47</v>
      </c>
      <c r="C251" s="4">
        <f>IF('True_Odds_Calculator_3-way'!C252="","",'True_Odds_Calculator_3-way'!C252)</f>
        <v>2.61</v>
      </c>
      <c r="D251" s="4">
        <f t="shared" si="15"/>
        <v>2.7198086613449579E-2</v>
      </c>
      <c r="E251" s="4">
        <f t="shared" si="16"/>
        <v>2.8834576437951505</v>
      </c>
      <c r="F251" s="4">
        <f t="shared" si="17"/>
        <v>3.58270886888661</v>
      </c>
      <c r="G251" s="4">
        <f t="shared" si="18"/>
        <v>2.6732554673546609</v>
      </c>
      <c r="I251" s="4">
        <f t="shared" si="19"/>
        <v>1.0271980866134496</v>
      </c>
    </row>
    <row r="252" spans="1:9" x14ac:dyDescent="0.2">
      <c r="A252" s="4">
        <f>IF('True_Odds_Calculator_3-way'!A253="","",'True_Odds_Calculator_3-way'!A253)</f>
        <v>1.82</v>
      </c>
      <c r="B252" s="4">
        <f>IF('True_Odds_Calculator_3-way'!B253="","",'True_Odds_Calculator_3-way'!B253)</f>
        <v>3.64</v>
      </c>
      <c r="C252" s="4">
        <f>IF('True_Odds_Calculator_3-way'!C253="","",'True_Odds_Calculator_3-way'!C253)</f>
        <v>4.88</v>
      </c>
      <c r="D252" s="4">
        <f t="shared" si="15"/>
        <v>2.9093856962709275E-2</v>
      </c>
      <c r="E252" s="4">
        <f t="shared" si="16"/>
        <v>1.8527006730822715</v>
      </c>
      <c r="F252" s="4">
        <f t="shared" si="17"/>
        <v>3.7731958762886593</v>
      </c>
      <c r="G252" s="4">
        <f t="shared" si="18"/>
        <v>5.12242386957859</v>
      </c>
      <c r="I252" s="4">
        <f t="shared" si="19"/>
        <v>1.0290938569627093</v>
      </c>
    </row>
    <row r="253" spans="1:9" x14ac:dyDescent="0.2">
      <c r="A253" s="4">
        <f>IF('True_Odds_Calculator_3-way'!A254="","",'True_Odds_Calculator_3-way'!A254)</f>
        <v>1.22</v>
      </c>
      <c r="B253" s="4">
        <f>IF('True_Odds_Calculator_3-way'!B254="","",'True_Odds_Calculator_3-way'!B254)</f>
        <v>6.5</v>
      </c>
      <c r="C253" s="4">
        <f>IF('True_Odds_Calculator_3-way'!C254="","",'True_Odds_Calculator_3-way'!C254)</f>
        <v>16.63</v>
      </c>
      <c r="D253" s="4">
        <f t="shared" si="15"/>
        <v>3.3650576033983581E-2</v>
      </c>
      <c r="E253" s="4">
        <f t="shared" si="16"/>
        <v>1.2369268085114367</v>
      </c>
      <c r="F253" s="4">
        <f t="shared" si="17"/>
        <v>7.0111823719033621</v>
      </c>
      <c r="G253" s="4">
        <f t="shared" si="18"/>
        <v>20.443445998666842</v>
      </c>
      <c r="I253" s="4">
        <f t="shared" si="19"/>
        <v>1.0336505760339836</v>
      </c>
    </row>
    <row r="254" spans="1:9" x14ac:dyDescent="0.2">
      <c r="A254" s="4">
        <f>IF('True_Odds_Calculator_3-way'!A255="","",'True_Odds_Calculator_3-way'!A255)</f>
        <v>1.53</v>
      </c>
      <c r="B254" s="4">
        <f>IF('True_Odds_Calculator_3-way'!B255="","",'True_Odds_Calculator_3-way'!B255)</f>
        <v>4.5599999999999996</v>
      </c>
      <c r="C254" s="4">
        <f>IF('True_Odds_Calculator_3-way'!C255="","",'True_Odds_Calculator_3-way'!C255)</f>
        <v>6.51</v>
      </c>
      <c r="D254" s="4">
        <f t="shared" si="15"/>
        <v>2.6502847885051084E-2</v>
      </c>
      <c r="E254" s="4">
        <f t="shared" si="16"/>
        <v>1.550963524688745</v>
      </c>
      <c r="F254" s="4">
        <f t="shared" si="17"/>
        <v>4.7514072519294794</v>
      </c>
      <c r="G254" s="4">
        <f t="shared" si="18"/>
        <v>6.907243737259634</v>
      </c>
      <c r="I254" s="4">
        <f t="shared" si="19"/>
        <v>1.0265028478850511</v>
      </c>
    </row>
    <row r="255" spans="1:9" x14ac:dyDescent="0.2">
      <c r="A255" s="4">
        <f>IF('True_Odds_Calculator_3-way'!A256="","",'True_Odds_Calculator_3-way'!A256)</f>
        <v>6.24</v>
      </c>
      <c r="B255" s="4">
        <f>IF('True_Odds_Calculator_3-way'!B256="","",'True_Odds_Calculator_3-way'!B256)</f>
        <v>4.12</v>
      </c>
      <c r="C255" s="4">
        <f>IF('True_Odds_Calculator_3-way'!C256="","",'True_Odds_Calculator_3-way'!C256)</f>
        <v>1.61</v>
      </c>
      <c r="D255" s="4">
        <f t="shared" si="15"/>
        <v>2.4092869280712303E-2</v>
      </c>
      <c r="E255" s="4">
        <f t="shared" si="16"/>
        <v>6.5692036045430919</v>
      </c>
      <c r="F255" s="4">
        <f t="shared" si="17"/>
        <v>4.2609855312448355</v>
      </c>
      <c r="G255" s="4">
        <f t="shared" si="18"/>
        <v>1.6310897289722122</v>
      </c>
      <c r="I255" s="4">
        <f t="shared" si="19"/>
        <v>1.0240928692807123</v>
      </c>
    </row>
    <row r="256" spans="1:9" x14ac:dyDescent="0.2">
      <c r="A256" s="4">
        <f>IF('True_Odds_Calculator_3-way'!A257="","",'True_Odds_Calculator_3-way'!A257)</f>
        <v>3.18</v>
      </c>
      <c r="B256" s="4">
        <f>IF('True_Odds_Calculator_3-way'!B257="","",'True_Odds_Calculator_3-way'!B257)</f>
        <v>3.66</v>
      </c>
      <c r="C256" s="4">
        <f>IF('True_Odds_Calculator_3-way'!C257="","",'True_Odds_Calculator_3-way'!C257)</f>
        <v>2.2999999999999998</v>
      </c>
      <c r="D256" s="4">
        <f t="shared" si="15"/>
        <v>2.2472061216530559E-2</v>
      </c>
      <c r="E256" s="4">
        <f t="shared" si="16"/>
        <v>3.2575972195855663</v>
      </c>
      <c r="F256" s="4">
        <f t="shared" si="17"/>
        <v>3.7631707687376643</v>
      </c>
      <c r="G256" s="4">
        <f t="shared" si="18"/>
        <v>2.3403203978220497</v>
      </c>
      <c r="I256" s="4">
        <f t="shared" si="19"/>
        <v>1.0224720612165306</v>
      </c>
    </row>
    <row r="257" spans="1:9" x14ac:dyDescent="0.2">
      <c r="A257" s="4">
        <f>IF('True_Odds_Calculator_3-way'!A258="","",'True_Odds_Calculator_3-way'!A258)</f>
        <v>4.5999999999999996</v>
      </c>
      <c r="B257" s="4">
        <f>IF('True_Odds_Calculator_3-way'!B258="","",'True_Odds_Calculator_3-way'!B258)</f>
        <v>3.57</v>
      </c>
      <c r="C257" s="4">
        <f>IF('True_Odds_Calculator_3-way'!C258="","",'True_Odds_Calculator_3-way'!C258)</f>
        <v>1.88</v>
      </c>
      <c r="D257" s="4">
        <f t="shared" si="15"/>
        <v>2.9418242782774495E-2</v>
      </c>
      <c r="E257" s="4">
        <f t="shared" si="16"/>
        <v>4.8172985703110687</v>
      </c>
      <c r="F257" s="4">
        <f t="shared" si="17"/>
        <v>3.6995114188664528</v>
      </c>
      <c r="G257" s="4">
        <f t="shared" si="18"/>
        <v>1.9153095594171441</v>
      </c>
      <c r="I257" s="4">
        <f t="shared" si="19"/>
        <v>1.0294182427827745</v>
      </c>
    </row>
    <row r="258" spans="1:9" x14ac:dyDescent="0.2">
      <c r="A258" s="4">
        <f>IF('True_Odds_Calculator_3-way'!A259="","",'True_Odds_Calculator_3-way'!A259)</f>
        <v>3.28</v>
      </c>
      <c r="B258" s="4">
        <f>IF('True_Odds_Calculator_3-way'!B259="","",'True_Odds_Calculator_3-way'!B259)</f>
        <v>3.24</v>
      </c>
      <c r="C258" s="4">
        <f>IF('True_Odds_Calculator_3-way'!C259="","",'True_Odds_Calculator_3-way'!C259)</f>
        <v>2.35</v>
      </c>
      <c r="D258" s="4">
        <f t="shared" si="15"/>
        <v>3.9051938982746837E-2</v>
      </c>
      <c r="E258" s="4">
        <f t="shared" si="16"/>
        <v>3.4262916431911141</v>
      </c>
      <c r="F258" s="4">
        <f t="shared" si="17"/>
        <v>3.3826677117232964</v>
      </c>
      <c r="G258" s="4">
        <f t="shared" si="18"/>
        <v>2.4241566126280971</v>
      </c>
      <c r="I258" s="4">
        <f t="shared" si="19"/>
        <v>1.0390519389827468</v>
      </c>
    </row>
    <row r="259" spans="1:9" x14ac:dyDescent="0.2">
      <c r="A259" s="4">
        <f>IF('True_Odds_Calculator_3-way'!A260="","",'True_Odds_Calculator_3-way'!A260)</f>
        <v>1.46</v>
      </c>
      <c r="B259" s="4">
        <f>IF('True_Odds_Calculator_3-way'!B260="","",'True_Odds_Calculator_3-way'!B260)</f>
        <v>4.5999999999999996</v>
      </c>
      <c r="C259" s="4">
        <f>IF('True_Odds_Calculator_3-way'!C260="","",'True_Odds_Calculator_3-way'!C260)</f>
        <v>6.82</v>
      </c>
      <c r="D259" s="4">
        <f t="shared" ref="D259:D322" si="20">IF(A259="","",((1/A259)+(1/B259)+(1/C259))-1)</f>
        <v>4.8950377179545868E-2</v>
      </c>
      <c r="E259" s="4">
        <f t="shared" ref="E259:E322" si="21">IF(A259="","",(3*A259)/(3-($D259*A259)))</f>
        <v>1.4956296629119559</v>
      </c>
      <c r="F259" s="4">
        <f t="shared" ref="F259:F322" si="22">IF(B259="","",(3*B259)/(3-($D259*B259)))</f>
        <v>4.9732807518914548</v>
      </c>
      <c r="G259" s="4">
        <f t="shared" ref="G259:G322" si="23">IF(C259="","",(3*C259)/(3-($D259*C259)))</f>
        <v>7.6739625777396538</v>
      </c>
      <c r="I259" s="4">
        <f t="shared" ref="I259:I322" si="24">IF(A259="","",D259+1)</f>
        <v>1.0489503771795459</v>
      </c>
    </row>
    <row r="260" spans="1:9" x14ac:dyDescent="0.2">
      <c r="A260" s="4">
        <f>IF('True_Odds_Calculator_3-way'!A261="","",'True_Odds_Calculator_3-way'!A261)</f>
        <v>1.69</v>
      </c>
      <c r="B260" s="4">
        <f>IF('True_Odds_Calculator_3-way'!B261="","",'True_Odds_Calculator_3-way'!B261)</f>
        <v>3.93</v>
      </c>
      <c r="C260" s="4">
        <f>IF('True_Odds_Calculator_3-way'!C261="","",'True_Odds_Calculator_3-way'!C261)</f>
        <v>5.58</v>
      </c>
      <c r="D260" s="4">
        <f t="shared" si="20"/>
        <v>2.5380372074062407E-2</v>
      </c>
      <c r="E260" s="4">
        <f t="shared" si="21"/>
        <v>1.7145134438774636</v>
      </c>
      <c r="F260" s="4">
        <f t="shared" si="22"/>
        <v>4.0651595945972332</v>
      </c>
      <c r="G260" s="4">
        <f t="shared" si="23"/>
        <v>5.8564692243972258</v>
      </c>
      <c r="I260" s="4">
        <f t="shared" si="24"/>
        <v>1.0253803720740624</v>
      </c>
    </row>
    <row r="261" spans="1:9" x14ac:dyDescent="0.2">
      <c r="A261" s="4">
        <f>IF('True_Odds_Calculator_3-way'!A262="","",'True_Odds_Calculator_3-way'!A262)</f>
        <v>4.18</v>
      </c>
      <c r="B261" s="4">
        <f>IF('True_Odds_Calculator_3-way'!B262="","",'True_Odds_Calculator_3-way'!B262)</f>
        <v>4.05</v>
      </c>
      <c r="C261" s="4">
        <f>IF('True_Odds_Calculator_3-way'!C262="","",'True_Odds_Calculator_3-way'!C262)</f>
        <v>1.86</v>
      </c>
      <c r="D261" s="4">
        <f t="shared" si="20"/>
        <v>2.3782438609829537E-2</v>
      </c>
      <c r="E261" s="4">
        <f t="shared" si="21"/>
        <v>4.323259256004766</v>
      </c>
      <c r="F261" s="4">
        <f t="shared" si="22"/>
        <v>4.1843437632056633</v>
      </c>
      <c r="G261" s="4">
        <f t="shared" si="23"/>
        <v>1.8878363584257927</v>
      </c>
      <c r="I261" s="4">
        <f t="shared" si="24"/>
        <v>1.0237824386098295</v>
      </c>
    </row>
    <row r="262" spans="1:9" x14ac:dyDescent="0.2">
      <c r="A262" s="4">
        <f>IF('True_Odds_Calculator_3-way'!A263="","",'True_Odds_Calculator_3-way'!A263)</f>
        <v>1.79</v>
      </c>
      <c r="B262" s="4">
        <f>IF('True_Odds_Calculator_3-way'!B263="","",'True_Odds_Calculator_3-way'!B263)</f>
        <v>3.63</v>
      </c>
      <c r="C262" s="4">
        <f>IF('True_Odds_Calculator_3-way'!C263="","",'True_Odds_Calculator_3-way'!C263)</f>
        <v>4.84</v>
      </c>
      <c r="D262" s="4">
        <f t="shared" si="20"/>
        <v>4.0752881788940654E-2</v>
      </c>
      <c r="E262" s="4">
        <f t="shared" si="21"/>
        <v>1.8346101720438204</v>
      </c>
      <c r="F262" s="4">
        <f t="shared" si="22"/>
        <v>3.8182833189688945</v>
      </c>
      <c r="G262" s="4">
        <f t="shared" si="23"/>
        <v>5.18061498392112</v>
      </c>
      <c r="I262" s="4">
        <f t="shared" si="24"/>
        <v>1.0407528817889407</v>
      </c>
    </row>
    <row r="263" spans="1:9" x14ac:dyDescent="0.2">
      <c r="A263" s="4">
        <f>IF('True_Odds_Calculator_3-way'!A264="","",'True_Odds_Calculator_3-way'!A264)</f>
        <v>1.85</v>
      </c>
      <c r="B263" s="4">
        <f>IF('True_Odds_Calculator_3-way'!B264="","",'True_Odds_Calculator_3-way'!B264)</f>
        <v>3.47</v>
      </c>
      <c r="C263" s="4">
        <f>IF('True_Odds_Calculator_3-way'!C264="","",'True_Odds_Calculator_3-way'!C264)</f>
        <v>4.7</v>
      </c>
      <c r="D263" s="4">
        <f t="shared" si="20"/>
        <v>4.1490936027694936E-2</v>
      </c>
      <c r="E263" s="4">
        <f t="shared" si="21"/>
        <v>1.8985771413409296</v>
      </c>
      <c r="F263" s="4">
        <f t="shared" si="22"/>
        <v>3.6449242242727968</v>
      </c>
      <c r="G263" s="4">
        <f t="shared" si="23"/>
        <v>5.0267512280185382</v>
      </c>
      <c r="I263" s="4">
        <f t="shared" si="24"/>
        <v>1.0414909360276949</v>
      </c>
    </row>
    <row r="264" spans="1:9" x14ac:dyDescent="0.2">
      <c r="A264" s="4">
        <f>IF('True_Odds_Calculator_3-way'!A265="","",'True_Odds_Calculator_3-way'!A265)</f>
        <v>2.6</v>
      </c>
      <c r="B264" s="4">
        <f>IF('True_Odds_Calculator_3-way'!B265="","",'True_Odds_Calculator_3-way'!B265)</f>
        <v>2.96</v>
      </c>
      <c r="C264" s="4">
        <f>IF('True_Odds_Calculator_3-way'!C265="","",'True_Odds_Calculator_3-way'!C265)</f>
        <v>3.16</v>
      </c>
      <c r="D264" s="4">
        <f t="shared" si="20"/>
        <v>3.8908918655754077E-2</v>
      </c>
      <c r="E264" s="4">
        <f t="shared" si="21"/>
        <v>2.6907344246043459</v>
      </c>
      <c r="F264" s="4">
        <f t="shared" si="22"/>
        <v>3.0781714100556243</v>
      </c>
      <c r="G264" s="4">
        <f t="shared" si="23"/>
        <v>3.295044296388363</v>
      </c>
      <c r="I264" s="4">
        <f t="shared" si="24"/>
        <v>1.0389089186557541</v>
      </c>
    </row>
    <row r="265" spans="1:9" x14ac:dyDescent="0.2">
      <c r="A265" s="4">
        <f>IF('True_Odds_Calculator_3-way'!A266="","",'True_Odds_Calculator_3-way'!A266)</f>
        <v>1.32</v>
      </c>
      <c r="B265" s="4">
        <f>IF('True_Odds_Calculator_3-way'!B266="","",'True_Odds_Calculator_3-way'!B266)</f>
        <v>5.12</v>
      </c>
      <c r="C265" s="4">
        <f>IF('True_Odds_Calculator_3-way'!C266="","",'True_Odds_Calculator_3-way'!C266)</f>
        <v>10.94</v>
      </c>
      <c r="D265" s="4">
        <f t="shared" si="20"/>
        <v>4.4295935820730215E-2</v>
      </c>
      <c r="E265" s="4">
        <f t="shared" si="21"/>
        <v>1.3462384729181431</v>
      </c>
      <c r="F265" s="4">
        <f t="shared" si="22"/>
        <v>5.5387182195771727</v>
      </c>
      <c r="G265" s="4">
        <f t="shared" si="23"/>
        <v>13.047613848768858</v>
      </c>
      <c r="I265" s="4">
        <f t="shared" si="24"/>
        <v>1.0442959358207302</v>
      </c>
    </row>
    <row r="266" spans="1:9" x14ac:dyDescent="0.2">
      <c r="A266" s="4">
        <f>IF('True_Odds_Calculator_3-way'!A267="","",'True_Odds_Calculator_3-way'!A267)</f>
        <v>2</v>
      </c>
      <c r="B266" s="4">
        <f>IF('True_Odds_Calculator_3-way'!B267="","",'True_Odds_Calculator_3-way'!B267)</f>
        <v>3.12</v>
      </c>
      <c r="C266" s="4">
        <f>IF('True_Odds_Calculator_3-way'!C267="","",'True_Odds_Calculator_3-way'!C267)</f>
        <v>4.53</v>
      </c>
      <c r="D266" s="4">
        <f t="shared" si="20"/>
        <v>4.1263372389200192E-2</v>
      </c>
      <c r="E266" s="4">
        <f t="shared" si="21"/>
        <v>2.0565741225772656</v>
      </c>
      <c r="F266" s="4">
        <f t="shared" si="22"/>
        <v>3.2598948242457788</v>
      </c>
      <c r="G266" s="4">
        <f t="shared" si="23"/>
        <v>4.8310090237899921</v>
      </c>
      <c r="I266" s="4">
        <f t="shared" si="24"/>
        <v>1.0412633723892002</v>
      </c>
    </row>
    <row r="267" spans="1:9" x14ac:dyDescent="0.2">
      <c r="A267" s="4">
        <f>IF('True_Odds_Calculator_3-way'!A268="","",'True_Odds_Calculator_3-way'!A268)</f>
        <v>1.79</v>
      </c>
      <c r="B267" s="4">
        <f>IF('True_Odds_Calculator_3-way'!B268="","",'True_Odds_Calculator_3-way'!B268)</f>
        <v>3.33</v>
      </c>
      <c r="C267" s="4">
        <f>IF('True_Odds_Calculator_3-way'!C268="","",'True_Odds_Calculator_3-way'!C268)</f>
        <v>5.41</v>
      </c>
      <c r="D267" s="4">
        <f t="shared" si="20"/>
        <v>4.3802401726378726E-2</v>
      </c>
      <c r="E267" s="4">
        <f t="shared" si="21"/>
        <v>1.8380379168834415</v>
      </c>
      <c r="F267" s="4">
        <f t="shared" si="22"/>
        <v>3.5001811377447543</v>
      </c>
      <c r="G267" s="4">
        <f t="shared" si="23"/>
        <v>5.8739882791232123</v>
      </c>
      <c r="I267" s="4">
        <f t="shared" si="24"/>
        <v>1.0438024017263787</v>
      </c>
    </row>
    <row r="268" spans="1: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3.14</v>
      </c>
      <c r="C268" s="4">
        <f>IF('True_Odds_Calculator_3-way'!C269="","",'True_Odds_Calculator_3-way'!C269)</f>
        <v>3</v>
      </c>
      <c r="D268" s="4">
        <f t="shared" si="20"/>
        <v>3.790505701333724E-2</v>
      </c>
      <c r="E268" s="4">
        <f t="shared" si="21"/>
        <v>2.6776244549152737</v>
      </c>
      <c r="F268" s="4">
        <f t="shared" si="22"/>
        <v>3.2697228525990383</v>
      </c>
      <c r="G268" s="4">
        <f t="shared" si="23"/>
        <v>3.1181953734077448</v>
      </c>
      <c r="I268" s="4">
        <f t="shared" si="24"/>
        <v>1.0379050570133372</v>
      </c>
    </row>
    <row r="269" spans="1:9" x14ac:dyDescent="0.2">
      <c r="A269" s="4">
        <f>IF('True_Odds_Calculator_3-way'!A270="","",'True_Odds_Calculator_3-way'!A270)</f>
        <v>1.72</v>
      </c>
      <c r="B269" s="4">
        <f>IF('True_Odds_Calculator_3-way'!B270="","",'True_Odds_Calculator_3-way'!B270)</f>
        <v>3.65</v>
      </c>
      <c r="C269" s="4">
        <f>IF('True_Odds_Calculator_3-way'!C270="","",'True_Odds_Calculator_3-way'!C270)</f>
        <v>5.28</v>
      </c>
      <c r="D269" s="4">
        <f t="shared" si="20"/>
        <v>4.4761890970874685E-2</v>
      </c>
      <c r="E269" s="4">
        <f t="shared" si="21"/>
        <v>1.7653038473172735</v>
      </c>
      <c r="F269" s="4">
        <f t="shared" si="22"/>
        <v>3.8602292454031355</v>
      </c>
      <c r="G269" s="4">
        <f t="shared" si="23"/>
        <v>5.731535702099797</v>
      </c>
      <c r="I269" s="4">
        <f t="shared" si="24"/>
        <v>1.0447618909708747</v>
      </c>
    </row>
    <row r="270" spans="1:9" x14ac:dyDescent="0.2">
      <c r="A270" s="4">
        <f>IF('True_Odds_Calculator_3-way'!A271="","",'True_Odds_Calculator_3-way'!A271)</f>
        <v>1.88</v>
      </c>
      <c r="B270" s="4">
        <f>IF('True_Odds_Calculator_3-way'!B271="","",'True_Odds_Calculator_3-way'!B271)</f>
        <v>2.98</v>
      </c>
      <c r="C270" s="4">
        <f>IF('True_Odds_Calculator_3-way'!C271="","",'True_Odds_Calculator_3-way'!C271)</f>
        <v>5.36</v>
      </c>
      <c r="D270" s="4">
        <f t="shared" si="20"/>
        <v>5.4052527594783406E-2</v>
      </c>
      <c r="E270" s="4">
        <f t="shared" si="21"/>
        <v>1.9459137764070207</v>
      </c>
      <c r="F270" s="4">
        <f t="shared" si="22"/>
        <v>3.1490810166257068</v>
      </c>
      <c r="G270" s="4">
        <f t="shared" si="23"/>
        <v>5.9329697240475276</v>
      </c>
      <c r="I270" s="4">
        <f t="shared" si="24"/>
        <v>1.0540525275947834</v>
      </c>
    </row>
    <row r="271" spans="1:9" x14ac:dyDescent="0.2">
      <c r="A271" s="4">
        <f>IF('True_Odds_Calculator_3-way'!A272="","",'True_Odds_Calculator_3-way'!A272)</f>
        <v>2.2400000000000002</v>
      </c>
      <c r="B271" s="4">
        <f>IF('True_Odds_Calculator_3-way'!B272="","",'True_Odds_Calculator_3-way'!B272)</f>
        <v>3.3</v>
      </c>
      <c r="C271" s="4">
        <f>IF('True_Odds_Calculator_3-way'!C272="","",'True_Odds_Calculator_3-way'!C272)</f>
        <v>3.32</v>
      </c>
      <c r="D271" s="4">
        <f t="shared" si="20"/>
        <v>5.0663693735982784E-2</v>
      </c>
      <c r="E271" s="4">
        <f t="shared" si="21"/>
        <v>2.328068240460603</v>
      </c>
      <c r="F271" s="4">
        <f t="shared" si="22"/>
        <v>3.4947633839400303</v>
      </c>
      <c r="G271" s="4">
        <f t="shared" si="23"/>
        <v>3.5172018436279409</v>
      </c>
      <c r="I271" s="4">
        <f t="shared" si="24"/>
        <v>1.0506636937359828</v>
      </c>
    </row>
    <row r="272" spans="1:9" x14ac:dyDescent="0.2">
      <c r="A272" s="4">
        <f>IF('True_Odds_Calculator_3-way'!A273="","",'True_Odds_Calculator_3-way'!A273)</f>
        <v>1.91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4.33</v>
      </c>
      <c r="D272" s="4">
        <f t="shared" si="20"/>
        <v>5.2126139260221471E-2</v>
      </c>
      <c r="E272" s="4">
        <f t="shared" si="21"/>
        <v>1.9755629591874553</v>
      </c>
      <c r="F272" s="4">
        <f t="shared" si="22"/>
        <v>3.5683232653072405</v>
      </c>
      <c r="G272" s="4">
        <f t="shared" si="23"/>
        <v>4.6822726275011641</v>
      </c>
      <c r="I272" s="4">
        <f t="shared" si="24"/>
        <v>1.0521261392602215</v>
      </c>
    </row>
    <row r="273" spans="1:9" x14ac:dyDescent="0.2">
      <c r="A273" s="4">
        <f>IF('True_Odds_Calculator_3-way'!A274="","",'True_Odds_Calculator_3-way'!A274)</f>
        <v>2.0099999999999998</v>
      </c>
      <c r="B273" s="4">
        <f>IF('True_Odds_Calculator_3-way'!B274="","",'True_Odds_Calculator_3-way'!B274)</f>
        <v>3.35</v>
      </c>
      <c r="C273" s="4">
        <f>IF('True_Odds_Calculator_3-way'!C274="","",'True_Odds_Calculator_3-way'!C274)</f>
        <v>3.92</v>
      </c>
      <c r="D273" s="4">
        <f t="shared" si="20"/>
        <v>5.112194131383907E-2</v>
      </c>
      <c r="E273" s="4">
        <f t="shared" si="21"/>
        <v>2.0812876413200434</v>
      </c>
      <c r="F273" s="4">
        <f t="shared" si="22"/>
        <v>3.5528166897132216</v>
      </c>
      <c r="G273" s="4">
        <f t="shared" si="23"/>
        <v>4.2005970998009676</v>
      </c>
      <c r="I273" s="4">
        <f t="shared" si="24"/>
        <v>1.0511219413138391</v>
      </c>
    </row>
    <row r="274" spans="1:9" x14ac:dyDescent="0.2">
      <c r="A274" s="4">
        <f>IF('True_Odds_Calculator_3-way'!A275="","",'True_Odds_Calculator_3-way'!A275)</f>
        <v>1.53</v>
      </c>
      <c r="B274" s="4">
        <f>IF('True_Odds_Calculator_3-way'!B275="","",'True_Odds_Calculator_3-way'!B275)</f>
        <v>4.42</v>
      </c>
      <c r="C274" s="4">
        <f>IF('True_Odds_Calculator_3-way'!C275="","",'True_Odds_Calculator_3-way'!C275)</f>
        <v>6.78</v>
      </c>
      <c r="D274" s="4">
        <f t="shared" si="20"/>
        <v>2.7331740501964408E-2</v>
      </c>
      <c r="E274" s="4">
        <f t="shared" si="21"/>
        <v>1.5516284399975147</v>
      </c>
      <c r="F274" s="4">
        <f t="shared" si="22"/>
        <v>4.6054560232775756</v>
      </c>
      <c r="G274" s="4">
        <f t="shared" si="23"/>
        <v>7.2263710118211932</v>
      </c>
      <c r="I274" s="4">
        <f t="shared" si="24"/>
        <v>1.0273317405019644</v>
      </c>
    </row>
    <row r="275" spans="1:9" x14ac:dyDescent="0.2">
      <c r="A275" s="4">
        <f>IF('True_Odds_Calculator_3-way'!A276="","",'True_Odds_Calculator_3-way'!A276)</f>
        <v>1.47</v>
      </c>
      <c r="B275" s="4">
        <f>IF('True_Odds_Calculator_3-way'!B276="","",'True_Odds_Calculator_3-way'!B276)</f>
        <v>4.55</v>
      </c>
      <c r="C275" s="4">
        <f>IF('True_Odds_Calculator_3-way'!C276="","",'True_Odds_Calculator_3-way'!C276)</f>
        <v>7.99</v>
      </c>
      <c r="D275" s="4">
        <f t="shared" si="20"/>
        <v>2.5208774180703442E-2</v>
      </c>
      <c r="E275" s="4">
        <f t="shared" si="21"/>
        <v>1.4883849767790516</v>
      </c>
      <c r="F275" s="4">
        <f t="shared" si="22"/>
        <v>4.7308770781069747</v>
      </c>
      <c r="G275" s="4">
        <f t="shared" si="23"/>
        <v>8.5650521962046273</v>
      </c>
      <c r="I275" s="4">
        <f t="shared" si="24"/>
        <v>1.0252087741807034</v>
      </c>
    </row>
    <row r="276" spans="1:9" x14ac:dyDescent="0.2">
      <c r="A276" s="4">
        <f>IF('True_Odds_Calculator_3-way'!A277="","",'True_Odds_Calculator_3-way'!A277)</f>
        <v>2.77</v>
      </c>
      <c r="B276" s="4">
        <f>IF('True_Odds_Calculator_3-way'!B277="","",'True_Odds_Calculator_3-way'!B277)</f>
        <v>3.41</v>
      </c>
      <c r="C276" s="4">
        <f>IF('True_Odds_Calculator_3-way'!C277="","",'True_Odds_Calculator_3-way'!C277)</f>
        <v>2.72</v>
      </c>
      <c r="D276" s="4">
        <f t="shared" si="20"/>
        <v>2.1913021113248554E-2</v>
      </c>
      <c r="E276" s="4">
        <f t="shared" si="21"/>
        <v>2.8272028600055958</v>
      </c>
      <c r="F276" s="4">
        <f t="shared" si="22"/>
        <v>3.4971051992077755</v>
      </c>
      <c r="G276" s="4">
        <f t="shared" si="23"/>
        <v>2.7751358603683491</v>
      </c>
      <c r="I276" s="4">
        <f t="shared" si="24"/>
        <v>1.0219130211132486</v>
      </c>
    </row>
    <row r="277" spans="1:9" x14ac:dyDescent="0.2">
      <c r="A277" s="4">
        <f>IF('True_Odds_Calculator_3-way'!A278="","",'True_Odds_Calculator_3-way'!A278)</f>
        <v>2.62</v>
      </c>
      <c r="B277" s="4">
        <f>IF('True_Odds_Calculator_3-way'!B278="","",'True_Odds_Calculator_3-way'!B278)</f>
        <v>3.34</v>
      </c>
      <c r="C277" s="4">
        <f>IF('True_Odds_Calculator_3-way'!C278="","",'True_Odds_Calculator_3-way'!C278)</f>
        <v>2.94</v>
      </c>
      <c r="D277" s="4">
        <f t="shared" si="20"/>
        <v>2.1216641339536269E-2</v>
      </c>
      <c r="E277" s="4">
        <f t="shared" si="21"/>
        <v>2.6694630143611766</v>
      </c>
      <c r="F277" s="4">
        <f t="shared" si="22"/>
        <v>3.4208034623033781</v>
      </c>
      <c r="G277" s="4">
        <f t="shared" si="23"/>
        <v>3.0024273967197161</v>
      </c>
      <c r="I277" s="4">
        <f t="shared" si="24"/>
        <v>1.0212166413395363</v>
      </c>
    </row>
    <row r="278" spans="1:9" x14ac:dyDescent="0.2">
      <c r="A278" s="4">
        <f>IF('True_Odds_Calculator_3-way'!A279="","",'True_Odds_Calculator_3-way'!A279)</f>
        <v>3.41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2.52</v>
      </c>
      <c r="D278" s="4">
        <f t="shared" si="20"/>
        <v>2.2306442411468508E-2</v>
      </c>
      <c r="E278" s="4">
        <f t="shared" si="21"/>
        <v>3.4987097490954353</v>
      </c>
      <c r="F278" s="4">
        <f t="shared" si="22"/>
        <v>3.0789084251200425</v>
      </c>
      <c r="G278" s="4">
        <f t="shared" si="23"/>
        <v>2.5681199200458891</v>
      </c>
      <c r="I278" s="4">
        <f t="shared" si="24"/>
        <v>1.0223064424114685</v>
      </c>
    </row>
    <row r="279" spans="1:9" x14ac:dyDescent="0.2">
      <c r="A279" s="4">
        <f>IF('True_Odds_Calculator_3-way'!A280="","",'True_Odds_Calculator_3-way'!A280)</f>
        <v>1.47</v>
      </c>
      <c r="B279" s="4">
        <f>IF('True_Odds_Calculator_3-way'!B280="","",'True_Odds_Calculator_3-way'!B280)</f>
        <v>4.66</v>
      </c>
      <c r="C279" s="4">
        <f>IF('True_Odds_Calculator_3-way'!C280="","",'True_Odds_Calculator_3-way'!C280)</f>
        <v>7.73</v>
      </c>
      <c r="D279" s="4">
        <f t="shared" si="20"/>
        <v>2.423048960185592E-2</v>
      </c>
      <c r="E279" s="4">
        <f t="shared" si="21"/>
        <v>1.4876629325974913</v>
      </c>
      <c r="F279" s="4">
        <f t="shared" si="22"/>
        <v>4.84225284416876</v>
      </c>
      <c r="G279" s="4">
        <f t="shared" si="23"/>
        <v>8.2447519782747616</v>
      </c>
      <c r="I279" s="4">
        <f t="shared" si="24"/>
        <v>1.0242304896018559</v>
      </c>
    </row>
    <row r="280" spans="1:9" x14ac:dyDescent="0.2">
      <c r="A280" s="4">
        <f>IF('True_Odds_Calculator_3-way'!A281="","",'True_Odds_Calculator_3-way'!A281)</f>
        <v>1.23</v>
      </c>
      <c r="B280" s="4">
        <f>IF('True_Odds_Calculator_3-way'!B281="","",'True_Odds_Calculator_3-way'!B281)</f>
        <v>6.8</v>
      </c>
      <c r="C280" s="4">
        <f>IF('True_Odds_Calculator_3-way'!C281="","",'True_Odds_Calculator_3-way'!C281)</f>
        <v>14.28</v>
      </c>
      <c r="D280" s="4">
        <f t="shared" si="20"/>
        <v>3.0094964815194469E-2</v>
      </c>
      <c r="E280" s="4">
        <f t="shared" si="21"/>
        <v>1.2453664969724472</v>
      </c>
      <c r="F280" s="4">
        <f t="shared" si="22"/>
        <v>7.2978228352999848</v>
      </c>
      <c r="G280" s="4">
        <f t="shared" si="23"/>
        <v>16.667678876447152</v>
      </c>
      <c r="I280" s="4">
        <f t="shared" si="24"/>
        <v>1.0300949648151945</v>
      </c>
    </row>
    <row r="281" spans="1:9" x14ac:dyDescent="0.2">
      <c r="A281" s="4">
        <f>IF('True_Odds_Calculator_3-way'!A282="","",'True_Odds_Calculator_3-way'!A282)</f>
        <v>4.6900000000000004</v>
      </c>
      <c r="B281" s="4">
        <f>IF('True_Odds_Calculator_3-way'!B282="","",'True_Odds_Calculator_3-way'!B282)</f>
        <v>4.45</v>
      </c>
      <c r="C281" s="4">
        <f>IF('True_Odds_Calculator_3-way'!C282="","",'True_Odds_Calculator_3-way'!C282)</f>
        <v>1.64</v>
      </c>
      <c r="D281" s="4">
        <f t="shared" si="20"/>
        <v>4.7694814889261972E-2</v>
      </c>
      <c r="E281" s="4">
        <f t="shared" si="21"/>
        <v>5.0678754604787803</v>
      </c>
      <c r="F281" s="4">
        <f t="shared" si="22"/>
        <v>4.7887943095709806</v>
      </c>
      <c r="G281" s="4">
        <f t="shared" si="23"/>
        <v>1.6839047265764522</v>
      </c>
      <c r="I281" s="4">
        <f t="shared" si="24"/>
        <v>1.047694814889262</v>
      </c>
    </row>
    <row r="282" spans="1:9" x14ac:dyDescent="0.2">
      <c r="A282" s="4">
        <f>IF('True_Odds_Calculator_3-way'!A283="","",'True_Odds_Calculator_3-way'!A283)</f>
        <v>6.41</v>
      </c>
      <c r="B282" s="4">
        <f>IF('True_Odds_Calculator_3-way'!B283="","",'True_Odds_Calculator_3-way'!B283)</f>
        <v>4.4400000000000004</v>
      </c>
      <c r="C282" s="4">
        <f>IF('True_Odds_Calculator_3-way'!C283="","",'True_Odds_Calculator_3-way'!C283)</f>
        <v>1.55</v>
      </c>
      <c r="D282" s="4">
        <f t="shared" si="20"/>
        <v>2.6392755797415735E-2</v>
      </c>
      <c r="E282" s="4">
        <f t="shared" si="21"/>
        <v>6.7930788451943656</v>
      </c>
      <c r="F282" s="4">
        <f t="shared" si="22"/>
        <v>4.6204819319172881</v>
      </c>
      <c r="G282" s="4">
        <f t="shared" si="23"/>
        <v>1.5714284017985936</v>
      </c>
      <c r="I282" s="4">
        <f t="shared" si="24"/>
        <v>1.0263927557974157</v>
      </c>
    </row>
    <row r="283" spans="1:9" x14ac:dyDescent="0.2">
      <c r="A283" s="4">
        <f>IF('True_Odds_Calculator_3-way'!A284="","",'True_Odds_Calculator_3-way'!A284)</f>
        <v>7.68</v>
      </c>
      <c r="B283" s="4">
        <f>IF('True_Odds_Calculator_3-way'!B284="","",'True_Odds_Calculator_3-way'!B284)</f>
        <v>4.7</v>
      </c>
      <c r="C283" s="4">
        <f>IF('True_Odds_Calculator_3-way'!C284="","",'True_Odds_Calculator_3-way'!C284)</f>
        <v>1.47</v>
      </c>
      <c r="D283" s="4">
        <f t="shared" si="20"/>
        <v>2.3246399623679359E-2</v>
      </c>
      <c r="E283" s="4">
        <f t="shared" si="21"/>
        <v>8.1659628430370734</v>
      </c>
      <c r="F283" s="4">
        <f t="shared" si="22"/>
        <v>4.8776405440485968</v>
      </c>
      <c r="G283" s="4">
        <f t="shared" si="23"/>
        <v>1.4869373100734093</v>
      </c>
      <c r="I283" s="4">
        <f t="shared" si="24"/>
        <v>1.0232463996236794</v>
      </c>
    </row>
    <row r="284" spans="1:9" x14ac:dyDescent="0.2">
      <c r="A284" s="4">
        <f>IF('True_Odds_Calculator_3-way'!A285="","",'True_Odds_Calculator_3-way'!A285)</f>
        <v>3.72</v>
      </c>
      <c r="B284" s="4">
        <f>IF('True_Odds_Calculator_3-way'!B285="","",'True_Odds_Calculator_3-way'!B285)</f>
        <v>3.75</v>
      </c>
      <c r="C284" s="4">
        <f>IF('True_Odds_Calculator_3-way'!C285="","",'True_Odds_Calculator_3-way'!C285)</f>
        <v>2.0299999999999998</v>
      </c>
      <c r="D284" s="4">
        <f t="shared" si="20"/>
        <v>2.8094708406165569E-2</v>
      </c>
      <c r="E284" s="4">
        <f t="shared" si="21"/>
        <v>3.854272998244253</v>
      </c>
      <c r="F284" s="4">
        <f t="shared" si="22"/>
        <v>3.8864871541501977</v>
      </c>
      <c r="G284" s="4">
        <f t="shared" si="23"/>
        <v>2.0693397053665379</v>
      </c>
      <c r="I284" s="4">
        <f t="shared" si="24"/>
        <v>1.0280947084061656</v>
      </c>
    </row>
    <row r="285" spans="1:9" x14ac:dyDescent="0.2">
      <c r="A285" s="4">
        <f>IF('True_Odds_Calculator_3-way'!A286="","",'True_Odds_Calculator_3-way'!A286)</f>
        <v>2.77</v>
      </c>
      <c r="B285" s="4">
        <f>IF('True_Odds_Calculator_3-way'!B286="","",'True_Odds_Calculator_3-way'!B286)</f>
        <v>3.54</v>
      </c>
      <c r="C285" s="4">
        <f>IF('True_Odds_Calculator_3-way'!C286="","",'True_Odds_Calculator_3-way'!C286)</f>
        <v>2.6</v>
      </c>
      <c r="D285" s="4">
        <f t="shared" si="20"/>
        <v>2.8112090646509102E-2</v>
      </c>
      <c r="E285" s="4">
        <f t="shared" si="21"/>
        <v>2.8438164614757686</v>
      </c>
      <c r="F285" s="4">
        <f t="shared" si="22"/>
        <v>3.6614588918335147</v>
      </c>
      <c r="G285" s="4">
        <f t="shared" si="23"/>
        <v>2.6649277996200791</v>
      </c>
      <c r="I285" s="4">
        <f t="shared" si="24"/>
        <v>1.0281120906465091</v>
      </c>
    </row>
    <row r="286" spans="1:9" x14ac:dyDescent="0.2">
      <c r="A286" s="4">
        <f>IF('True_Odds_Calculator_3-way'!A287="","",'True_Odds_Calculator_3-way'!A287)</f>
        <v>5.88</v>
      </c>
      <c r="B286" s="4">
        <f>IF('True_Odds_Calculator_3-way'!B287="","",'True_Odds_Calculator_3-way'!B287)</f>
        <v>4.66</v>
      </c>
      <c r="C286" s="4">
        <f>IF('True_Odds_Calculator_3-way'!C287="","",'True_Odds_Calculator_3-way'!C287)</f>
        <v>1.55</v>
      </c>
      <c r="D286" s="4">
        <f t="shared" si="20"/>
        <v>2.9821592211576542E-2</v>
      </c>
      <c r="E286" s="4">
        <f t="shared" si="21"/>
        <v>6.2450236344280388</v>
      </c>
      <c r="F286" s="4">
        <f t="shared" si="22"/>
        <v>4.8863497605409538</v>
      </c>
      <c r="G286" s="4">
        <f t="shared" si="23"/>
        <v>1.5742558550081152</v>
      </c>
      <c r="I286" s="4">
        <f t="shared" si="24"/>
        <v>1.0298215922115765</v>
      </c>
    </row>
    <row r="287" spans="1:9" x14ac:dyDescent="0.2">
      <c r="A287" s="4">
        <f>IF('True_Odds_Calculator_3-way'!A288="","",'True_Odds_Calculator_3-way'!A288)</f>
        <v>2.16</v>
      </c>
      <c r="B287" s="4">
        <f>IF('True_Odds_Calculator_3-way'!B288="","",'True_Odds_Calculator_3-way'!B288)</f>
        <v>3.41</v>
      </c>
      <c r="C287" s="4">
        <f>IF('True_Odds_Calculator_3-way'!C288="","",'True_Odds_Calculator_3-way'!C288)</f>
        <v>3.69</v>
      </c>
      <c r="D287" s="4">
        <f t="shared" si="20"/>
        <v>2.7220804954872557E-2</v>
      </c>
      <c r="E287" s="4">
        <f t="shared" si="21"/>
        <v>2.203180081398878</v>
      </c>
      <c r="F287" s="4">
        <f t="shared" si="22"/>
        <v>3.5188775248621531</v>
      </c>
      <c r="G287" s="4">
        <f t="shared" si="23"/>
        <v>3.8178269158481513</v>
      </c>
      <c r="I287" s="4">
        <f t="shared" si="24"/>
        <v>1.0272208049548726</v>
      </c>
    </row>
    <row r="288" spans="1:9" x14ac:dyDescent="0.2">
      <c r="A288" s="4">
        <f>IF('True_Odds_Calculator_3-way'!A289="","",'True_Odds_Calculator_3-way'!A289)</f>
        <v>2.13</v>
      </c>
      <c r="B288" s="4">
        <f>IF('True_Odds_Calculator_3-way'!B289="","",'True_Odds_Calculator_3-way'!B289)</f>
        <v>3.33</v>
      </c>
      <c r="C288" s="4">
        <f>IF('True_Odds_Calculator_3-way'!C289="","",'True_Odds_Calculator_3-way'!C289)</f>
        <v>3.85</v>
      </c>
      <c r="D288" s="4">
        <f t="shared" si="20"/>
        <v>2.9524128115677506E-2</v>
      </c>
      <c r="E288" s="4">
        <f t="shared" si="21"/>
        <v>2.1756053237176793</v>
      </c>
      <c r="F288" s="4">
        <f t="shared" si="22"/>
        <v>3.4428275961625143</v>
      </c>
      <c r="G288" s="4">
        <f t="shared" si="23"/>
        <v>4.001618515405938</v>
      </c>
      <c r="I288" s="4">
        <f t="shared" si="24"/>
        <v>1.0295241281156775</v>
      </c>
    </row>
    <row r="289" spans="1:9" x14ac:dyDescent="0.2">
      <c r="A289" s="4">
        <f>IF('True_Odds_Calculator_3-way'!A290="","",'True_Odds_Calculator_3-way'!A290)</f>
        <v>1.28</v>
      </c>
      <c r="B289" s="4">
        <f>IF('True_Odds_Calculator_3-way'!B290="","",'True_Odds_Calculator_3-way'!B290)</f>
        <v>5.71</v>
      </c>
      <c r="C289" s="4">
        <f>IF('True_Odds_Calculator_3-way'!C290="","",'True_Odds_Calculator_3-way'!C290)</f>
        <v>13.24</v>
      </c>
      <c r="D289" s="4">
        <f t="shared" si="20"/>
        <v>3.1910049417728015E-2</v>
      </c>
      <c r="E289" s="4">
        <f t="shared" si="21"/>
        <v>1.2976676864003516</v>
      </c>
      <c r="F289" s="4">
        <f t="shared" si="22"/>
        <v>6.079224500914191</v>
      </c>
      <c r="G289" s="4">
        <f t="shared" si="23"/>
        <v>15.41021583870319</v>
      </c>
      <c r="I289" s="4">
        <f t="shared" si="24"/>
        <v>1.031910049417728</v>
      </c>
    </row>
    <row r="290" spans="1:9" x14ac:dyDescent="0.2">
      <c r="A290" s="4">
        <f>IF('True_Odds_Calculator_3-way'!A291="","",'True_Odds_Calculator_3-way'!A291)</f>
        <v>1.91</v>
      </c>
      <c r="B290" s="4">
        <f>IF('True_Odds_Calculator_3-way'!B291="","",'True_Odds_Calculator_3-way'!B291)</f>
        <v>3.77</v>
      </c>
      <c r="C290" s="4">
        <f>IF('True_Odds_Calculator_3-way'!C291="","",'True_Odds_Calculator_3-way'!C291)</f>
        <v>3.96</v>
      </c>
      <c r="D290" s="4">
        <f t="shared" si="20"/>
        <v>4.1337451339256814E-2</v>
      </c>
      <c r="E290" s="4">
        <f t="shared" si="21"/>
        <v>1.9616264323461519</v>
      </c>
      <c r="F290" s="4">
        <f t="shared" si="22"/>
        <v>3.976572596075358</v>
      </c>
      <c r="G290" s="4">
        <f t="shared" si="23"/>
        <v>4.1885500592164711</v>
      </c>
      <c r="I290" s="4">
        <f t="shared" si="24"/>
        <v>1.0413374513392568</v>
      </c>
    </row>
    <row r="291" spans="1:9" x14ac:dyDescent="0.2">
      <c r="A291" s="4">
        <f>IF('True_Odds_Calculator_3-way'!A292="","",'True_Odds_Calculator_3-way'!A292)</f>
        <v>3.99</v>
      </c>
      <c r="B291" s="4">
        <f>IF('True_Odds_Calculator_3-way'!B292="","",'True_Odds_Calculator_3-way'!B292)</f>
        <v>3.6</v>
      </c>
      <c r="C291" s="4">
        <f>IF('True_Odds_Calculator_3-way'!C292="","",'True_Odds_Calculator_3-way'!C292)</f>
        <v>1.95</v>
      </c>
      <c r="D291" s="4">
        <f t="shared" si="20"/>
        <v>4.1224857014330762E-2</v>
      </c>
      <c r="E291" s="4">
        <f t="shared" si="21"/>
        <v>4.2214586065017867</v>
      </c>
      <c r="F291" s="4">
        <f t="shared" si="22"/>
        <v>3.7873600519227657</v>
      </c>
      <c r="G291" s="4">
        <f t="shared" si="23"/>
        <v>2.0036912247569583</v>
      </c>
      <c r="I291" s="4">
        <f t="shared" si="24"/>
        <v>1.0412248570143308</v>
      </c>
    </row>
    <row r="292" spans="1:9" x14ac:dyDescent="0.2">
      <c r="A292" s="4">
        <f>IF('True_Odds_Calculator_3-way'!A293="","",'True_Odds_Calculator_3-way'!A293)</f>
        <v>4.07</v>
      </c>
      <c r="B292" s="4">
        <f>IF('True_Odds_Calculator_3-way'!B293="","",'True_Odds_Calculator_3-way'!B293)</f>
        <v>4</v>
      </c>
      <c r="C292" s="4">
        <f>IF('True_Odds_Calculator_3-way'!C293="","",'True_Odds_Calculator_3-way'!C293)</f>
        <v>1.79</v>
      </c>
      <c r="D292" s="4">
        <f t="shared" si="20"/>
        <v>5.4359463577340561E-2</v>
      </c>
      <c r="E292" s="4">
        <f t="shared" si="21"/>
        <v>4.3940510356405085</v>
      </c>
      <c r="F292" s="4">
        <f t="shared" si="22"/>
        <v>4.3125721445554905</v>
      </c>
      <c r="G292" s="4">
        <f t="shared" si="23"/>
        <v>1.8500039148550762</v>
      </c>
      <c r="I292" s="4">
        <f t="shared" si="24"/>
        <v>1.0543594635773406</v>
      </c>
    </row>
    <row r="293" spans="1:9" x14ac:dyDescent="0.2">
      <c r="A293" s="4">
        <f>IF('True_Odds_Calculator_3-way'!A294="","",'True_Odds_Calculator_3-way'!A294)</f>
        <v>1.91</v>
      </c>
      <c r="B293" s="4">
        <f>IF('True_Odds_Calculator_3-way'!B294="","",'True_Odds_Calculator_3-way'!B294)</f>
        <v>3.89</v>
      </c>
      <c r="C293" s="4">
        <f>IF('True_Odds_Calculator_3-way'!C294="","",'True_Odds_Calculator_3-way'!C294)</f>
        <v>3.7</v>
      </c>
      <c r="D293" s="4">
        <f t="shared" si="20"/>
        <v>5.0899888434713825E-2</v>
      </c>
      <c r="E293" s="4">
        <f t="shared" si="21"/>
        <v>1.973968955759168</v>
      </c>
      <c r="F293" s="4">
        <f t="shared" si="22"/>
        <v>4.1648830682975673</v>
      </c>
      <c r="G293" s="4">
        <f t="shared" si="23"/>
        <v>3.947831136075227</v>
      </c>
      <c r="I293" s="4">
        <f t="shared" si="24"/>
        <v>1.0508998884347138</v>
      </c>
    </row>
    <row r="294" spans="1:9" x14ac:dyDescent="0.2">
      <c r="A294" s="4">
        <f>IF('True_Odds_Calculator_3-way'!A295="","",'True_Odds_Calculator_3-way'!A295)</f>
        <v>1.55</v>
      </c>
      <c r="B294" s="4">
        <f>IF('True_Odds_Calculator_3-way'!B295="","",'True_Odds_Calculator_3-way'!B295)</f>
        <v>4.17</v>
      </c>
      <c r="C294" s="4">
        <f>IF('True_Odds_Calculator_3-way'!C295="","",'True_Odds_Calculator_3-way'!C295)</f>
        <v>5.87</v>
      </c>
      <c r="D294" s="4">
        <f t="shared" si="20"/>
        <v>5.532719507748185E-2</v>
      </c>
      <c r="E294" s="4">
        <f t="shared" si="21"/>
        <v>1.595611705380612</v>
      </c>
      <c r="F294" s="4">
        <f t="shared" si="22"/>
        <v>4.5174105609365158</v>
      </c>
      <c r="G294" s="4">
        <f t="shared" si="23"/>
        <v>6.5826131512615103</v>
      </c>
      <c r="I294" s="4">
        <f t="shared" si="24"/>
        <v>1.0553271950774818</v>
      </c>
    </row>
    <row r="295" spans="1:9" x14ac:dyDescent="0.2">
      <c r="A295" s="4">
        <f>IF('True_Odds_Calculator_3-way'!A296="","",'True_Odds_Calculator_3-way'!A296)</f>
        <v>3.91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2.12</v>
      </c>
      <c r="D295" s="4">
        <f t="shared" si="20"/>
        <v>2.4188493955382251E-2</v>
      </c>
      <c r="E295" s="4">
        <f t="shared" si="21"/>
        <v>4.0372778923708745</v>
      </c>
      <c r="F295" s="4">
        <f t="shared" si="22"/>
        <v>3.4641263457394662</v>
      </c>
      <c r="G295" s="4">
        <f t="shared" si="23"/>
        <v>2.156867777459667</v>
      </c>
      <c r="I295" s="4">
        <f t="shared" si="24"/>
        <v>1.0241884939553823</v>
      </c>
    </row>
    <row r="296" spans="1:9" x14ac:dyDescent="0.2">
      <c r="A296" s="4">
        <f>IF('True_Odds_Calculator_3-way'!A297="","",'True_Odds_Calculator_3-way'!A297)</f>
        <v>1.36</v>
      </c>
      <c r="B296" s="4">
        <f>IF('True_Odds_Calculator_3-way'!B297="","",'True_Odds_Calculator_3-way'!B297)</f>
        <v>5.26</v>
      </c>
      <c r="C296" s="4">
        <f>IF('True_Odds_Calculator_3-way'!C297="","",'True_Odds_Calculator_3-way'!C297)</f>
        <v>9.6999999999999993</v>
      </c>
      <c r="D296" s="4">
        <f t="shared" si="20"/>
        <v>2.850096959327808E-2</v>
      </c>
      <c r="E296" s="4">
        <f t="shared" si="21"/>
        <v>1.3778018049310496</v>
      </c>
      <c r="F296" s="4">
        <f t="shared" si="22"/>
        <v>5.5366771706820943</v>
      </c>
      <c r="G296" s="4">
        <f t="shared" si="23"/>
        <v>10.684621354280011</v>
      </c>
      <c r="I296" s="4">
        <f t="shared" si="24"/>
        <v>1.0285009695932781</v>
      </c>
    </row>
    <row r="297" spans="1:9" x14ac:dyDescent="0.2">
      <c r="A297" s="4">
        <f>IF('True_Odds_Calculator_3-way'!A298="","",'True_Odds_Calculator_3-way'!A298)</f>
        <v>2.81</v>
      </c>
      <c r="B297" s="4">
        <f>IF('True_Odds_Calculator_3-way'!B298="","",'True_Odds_Calculator_3-way'!B298)</f>
        <v>2.81</v>
      </c>
      <c r="C297" s="4">
        <f>IF('True_Odds_Calculator_3-way'!C298="","",'True_Odds_Calculator_3-way'!C298)</f>
        <v>3.23</v>
      </c>
      <c r="D297" s="4">
        <f t="shared" si="20"/>
        <v>2.1341295461807075E-2</v>
      </c>
      <c r="E297" s="4">
        <f t="shared" si="21"/>
        <v>2.8673167444162462</v>
      </c>
      <c r="F297" s="4">
        <f t="shared" si="22"/>
        <v>2.8673167444162462</v>
      </c>
      <c r="G297" s="4">
        <f t="shared" si="23"/>
        <v>3.3059626288503332</v>
      </c>
      <c r="I297" s="4">
        <f t="shared" si="24"/>
        <v>1.0213412954618071</v>
      </c>
    </row>
    <row r="298" spans="1:9" x14ac:dyDescent="0.2">
      <c r="A298" s="4">
        <f>IF('True_Odds_Calculator_3-way'!A299="","",'True_Odds_Calculator_3-way'!A299)</f>
        <v>3.82</v>
      </c>
      <c r="B298" s="4">
        <f>IF('True_Odds_Calculator_3-way'!B299="","",'True_Odds_Calculator_3-way'!B299)</f>
        <v>3.17</v>
      </c>
      <c r="C298" s="4">
        <f>IF('True_Odds_Calculator_3-way'!C299="","",'True_Odds_Calculator_3-way'!C299)</f>
        <v>2.19</v>
      </c>
      <c r="D298" s="4">
        <f t="shared" si="20"/>
        <v>3.3858522527463242E-2</v>
      </c>
      <c r="E298" s="4">
        <f t="shared" si="21"/>
        <v>3.9921126945445184</v>
      </c>
      <c r="F298" s="4">
        <f t="shared" si="22"/>
        <v>3.2876218114715323</v>
      </c>
      <c r="G298" s="4">
        <f t="shared" si="23"/>
        <v>2.245501433434661</v>
      </c>
      <c r="I298" s="4">
        <f t="shared" si="24"/>
        <v>1.0338585225274632</v>
      </c>
    </row>
    <row r="299" spans="1:9" x14ac:dyDescent="0.2">
      <c r="A299" s="4">
        <f>IF('True_Odds_Calculator_3-way'!A300="","",'True_Odds_Calculator_3-way'!A300)</f>
        <v>2.34</v>
      </c>
      <c r="B299" s="4">
        <f>IF('True_Odds_Calculator_3-way'!B300="","",'True_Odds_Calculator_3-way'!B300)</f>
        <v>3.14</v>
      </c>
      <c r="C299" s="4">
        <f>IF('True_Odds_Calculator_3-way'!C300="","",'True_Odds_Calculator_3-way'!C300)</f>
        <v>3.49</v>
      </c>
      <c r="D299" s="4">
        <f t="shared" si="20"/>
        <v>3.2354716219443524E-2</v>
      </c>
      <c r="E299" s="4">
        <f t="shared" si="21"/>
        <v>2.4005827350602527</v>
      </c>
      <c r="F299" s="4">
        <f t="shared" si="22"/>
        <v>3.2500620613563331</v>
      </c>
      <c r="G299" s="4">
        <f t="shared" si="23"/>
        <v>3.6264989541380142</v>
      </c>
      <c r="I299" s="4">
        <f t="shared" si="24"/>
        <v>1.0323547162194435</v>
      </c>
    </row>
    <row r="300" spans="1:9" x14ac:dyDescent="0.2">
      <c r="A300" s="4">
        <f>IF('True_Odds_Calculator_3-way'!A301="","",'True_Odds_Calculator_3-way'!A301)</f>
        <v>3.42</v>
      </c>
      <c r="B300" s="4">
        <f>IF('True_Odds_Calculator_3-way'!B301="","",'True_Odds_Calculator_3-way'!B301)</f>
        <v>3.14</v>
      </c>
      <c r="C300" s="4">
        <f>IF('True_Odds_Calculator_3-way'!C301="","",'True_Odds_Calculator_3-way'!C301)</f>
        <v>2.36</v>
      </c>
      <c r="D300" s="4">
        <f t="shared" si="20"/>
        <v>3.4597811957653324E-2</v>
      </c>
      <c r="E300" s="4">
        <f t="shared" si="21"/>
        <v>3.5604286673340089</v>
      </c>
      <c r="F300" s="4">
        <f t="shared" si="22"/>
        <v>3.2579791683235659</v>
      </c>
      <c r="G300" s="4">
        <f t="shared" si="23"/>
        <v>2.4260291016136533</v>
      </c>
      <c r="I300" s="4">
        <f t="shared" si="24"/>
        <v>1.0345978119576533</v>
      </c>
    </row>
    <row r="301" spans="1:9" x14ac:dyDescent="0.2">
      <c r="A301" s="4">
        <f>IF('True_Odds_Calculator_3-way'!A302="","",'True_Odds_Calculator_3-way'!A302)</f>
        <v>2.7</v>
      </c>
      <c r="B301" s="4">
        <f>IF('True_Odds_Calculator_3-way'!B302="","",'True_Odds_Calculator_3-way'!B302)</f>
        <v>3.39</v>
      </c>
      <c r="C301" s="4">
        <f>IF('True_Odds_Calculator_3-way'!C302="","",'True_Odds_Calculator_3-way'!C302)</f>
        <v>2.77</v>
      </c>
      <c r="D301" s="4">
        <f t="shared" si="20"/>
        <v>2.6366451432743299E-2</v>
      </c>
      <c r="E301" s="4">
        <f t="shared" si="21"/>
        <v>2.7656278122535451</v>
      </c>
      <c r="F301" s="4">
        <f t="shared" si="22"/>
        <v>3.4941036386964477</v>
      </c>
      <c r="G301" s="4">
        <f t="shared" si="23"/>
        <v>2.8391184042409048</v>
      </c>
      <c r="I301" s="4">
        <f t="shared" si="24"/>
        <v>1.0263664514327433</v>
      </c>
    </row>
    <row r="302" spans="1:9" x14ac:dyDescent="0.2">
      <c r="A302" s="4">
        <f>IF('True_Odds_Calculator_3-way'!A303="","",'True_Odds_Calculator_3-way'!A303)</f>
        <v>3.05</v>
      </c>
      <c r="B302" s="4">
        <f>IF('True_Odds_Calculator_3-way'!B303="","",'True_Odds_Calculator_3-way'!B303)</f>
        <v>3.17</v>
      </c>
      <c r="C302" s="4">
        <f>IF('True_Odds_Calculator_3-way'!C303="","",'True_Odds_Calculator_3-way'!C303)</f>
        <v>2.6</v>
      </c>
      <c r="D302" s="4">
        <f t="shared" si="20"/>
        <v>2.7941650323612288E-2</v>
      </c>
      <c r="E302" s="4">
        <f t="shared" si="21"/>
        <v>3.1391756439501148</v>
      </c>
      <c r="F302" s="4">
        <f t="shared" si="22"/>
        <v>3.2664417262946341</v>
      </c>
      <c r="G302" s="4">
        <f t="shared" si="23"/>
        <v>2.6645243807215464</v>
      </c>
      <c r="I302" s="4">
        <f t="shared" si="24"/>
        <v>1.0279416503236123</v>
      </c>
    </row>
    <row r="303" spans="1:9" x14ac:dyDescent="0.2">
      <c r="A303" s="4">
        <f>IF('True_Odds_Calculator_3-way'!A304="","",'True_Odds_Calculator_3-way'!A304)</f>
        <v>2.83</v>
      </c>
      <c r="B303" s="4">
        <f>IF('True_Odds_Calculator_3-way'!B304="","",'True_Odds_Calculator_3-way'!B304)</f>
        <v>3.14</v>
      </c>
      <c r="C303" s="4">
        <f>IF('True_Odds_Calculator_3-way'!C304="","",'True_Odds_Calculator_3-way'!C304)</f>
        <v>2.82</v>
      </c>
      <c r="D303" s="4">
        <f t="shared" si="20"/>
        <v>2.6438157116996042E-2</v>
      </c>
      <c r="E303" s="4">
        <f t="shared" si="21"/>
        <v>2.9023854789867798</v>
      </c>
      <c r="F303" s="4">
        <f t="shared" si="22"/>
        <v>3.2293627243861973</v>
      </c>
      <c r="G303" s="4">
        <f t="shared" si="23"/>
        <v>2.891868329091412</v>
      </c>
      <c r="I303" s="4">
        <f t="shared" si="24"/>
        <v>1.026438157116996</v>
      </c>
    </row>
    <row r="304" spans="1:9" x14ac:dyDescent="0.2">
      <c r="A304" s="4">
        <f>IF('True_Odds_Calculator_3-way'!A305="","",'True_Odds_Calculator_3-way'!A305)</f>
        <v>3.57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</v>
      </c>
      <c r="D304" s="4">
        <f t="shared" si="20"/>
        <v>2.9488603421418347E-2</v>
      </c>
      <c r="E304" s="4">
        <f t="shared" si="21"/>
        <v>3.699832440977441</v>
      </c>
      <c r="F304" s="4">
        <f t="shared" si="22"/>
        <v>4.1745457019688264</v>
      </c>
      <c r="G304" s="4">
        <f t="shared" si="23"/>
        <v>2.0401065962358795</v>
      </c>
      <c r="I304" s="4">
        <f t="shared" si="24"/>
        <v>1.0294886034214183</v>
      </c>
    </row>
    <row r="305" spans="1:9" x14ac:dyDescent="0.2">
      <c r="A305" s="4">
        <f>IF('True_Odds_Calculator_3-way'!A306="","",'True_Odds_Calculator_3-way'!A306)</f>
        <v>1.99</v>
      </c>
      <c r="B305" s="4">
        <f>IF('True_Odds_Calculator_3-way'!B306="","",'True_Odds_Calculator_3-way'!B306)</f>
        <v>3.93</v>
      </c>
      <c r="C305" s="4">
        <f>IF('True_Odds_Calculator_3-way'!C306="","",'True_Odds_Calculator_3-way'!C306)</f>
        <v>3.54</v>
      </c>
      <c r="D305" s="4">
        <f t="shared" si="20"/>
        <v>3.9451364728936511E-2</v>
      </c>
      <c r="E305" s="4">
        <f t="shared" si="21"/>
        <v>2.043476566426973</v>
      </c>
      <c r="F305" s="4">
        <f t="shared" si="22"/>
        <v>4.1441763717407891</v>
      </c>
      <c r="G305" s="4">
        <f t="shared" si="23"/>
        <v>3.7128425108085086</v>
      </c>
      <c r="I305" s="4">
        <f t="shared" si="24"/>
        <v>1.0394513647289365</v>
      </c>
    </row>
    <row r="306" spans="1:9" x14ac:dyDescent="0.2">
      <c r="A306" s="4">
        <f>IF('True_Odds_Calculator_3-way'!A307="","",'True_Odds_Calculator_3-way'!A307)</f>
        <v>2.79</v>
      </c>
      <c r="B306" s="4">
        <f>IF('True_Odds_Calculator_3-way'!B307="","",'True_Odds_Calculator_3-way'!B307)</f>
        <v>3.2</v>
      </c>
      <c r="C306" s="4">
        <f>IF('True_Odds_Calculator_3-way'!C307="","",'True_Odds_Calculator_3-way'!C307)</f>
        <v>2.72</v>
      </c>
      <c r="D306" s="4">
        <f t="shared" si="20"/>
        <v>3.8569997891629848E-2</v>
      </c>
      <c r="E306" s="4">
        <f t="shared" si="21"/>
        <v>2.8938009228070629</v>
      </c>
      <c r="F306" s="4">
        <f t="shared" si="22"/>
        <v>3.3373010055996959</v>
      </c>
      <c r="G306" s="4">
        <f t="shared" si="23"/>
        <v>2.8185656097953529</v>
      </c>
      <c r="I306" s="4">
        <f t="shared" si="24"/>
        <v>1.0385699978916298</v>
      </c>
    </row>
    <row r="307" spans="1:9" x14ac:dyDescent="0.2">
      <c r="A307" s="4">
        <f>IF('True_Odds_Calculator_3-way'!A308="","",'True_Odds_Calculator_3-way'!A308)</f>
        <v>1.85</v>
      </c>
      <c r="B307" s="4">
        <f>IF('True_Odds_Calculator_3-way'!B308="","",'True_Odds_Calculator_3-way'!B308)</f>
        <v>3.67</v>
      </c>
      <c r="C307" s="4">
        <f>IF('True_Odds_Calculator_3-way'!C308="","",'True_Odds_Calculator_3-way'!C308)</f>
        <v>4.3899999999999997</v>
      </c>
      <c r="D307" s="4">
        <f t="shared" si="20"/>
        <v>4.0810537375060463E-2</v>
      </c>
      <c r="E307" s="4">
        <f t="shared" si="21"/>
        <v>1.8977599726471091</v>
      </c>
      <c r="F307" s="4">
        <f t="shared" si="22"/>
        <v>3.8628524883570381</v>
      </c>
      <c r="G307" s="4">
        <f t="shared" si="23"/>
        <v>4.6688191715740901</v>
      </c>
      <c r="I307" s="4">
        <f t="shared" si="24"/>
        <v>1.0408105373750605</v>
      </c>
    </row>
    <row r="308" spans="1:9" x14ac:dyDescent="0.2">
      <c r="A308" s="4">
        <f>IF('True_Odds_Calculator_3-way'!A309="","",'True_Odds_Calculator_3-way'!A309)</f>
        <v>1.97</v>
      </c>
      <c r="B308" s="4">
        <f>IF('True_Odds_Calculator_3-way'!B309="","",'True_Odds_Calculator_3-way'!B309)</f>
        <v>3.71</v>
      </c>
      <c r="C308" s="4">
        <f>IF('True_Odds_Calculator_3-way'!C309="","",'True_Odds_Calculator_3-way'!C309)</f>
        <v>4.07</v>
      </c>
      <c r="D308" s="4">
        <f t="shared" si="20"/>
        <v>2.285623787395652E-2</v>
      </c>
      <c r="E308" s="4">
        <f t="shared" si="21"/>
        <v>2.0000181312044325</v>
      </c>
      <c r="F308" s="4">
        <f t="shared" si="22"/>
        <v>3.8179154711155547</v>
      </c>
      <c r="G308" s="4">
        <f t="shared" si="23"/>
        <v>4.2002423585308799</v>
      </c>
      <c r="I308" s="4">
        <f t="shared" si="24"/>
        <v>1.0228562378739565</v>
      </c>
    </row>
    <row r="309" spans="1:9" x14ac:dyDescent="0.2">
      <c r="A309" s="4">
        <f>IF('True_Odds_Calculator_3-way'!A310="","",'True_Odds_Calculator_3-way'!A310)</f>
        <v>2.56</v>
      </c>
      <c r="B309" s="4">
        <f>IF('True_Odds_Calculator_3-way'!B310="","",'True_Odds_Calculator_3-way'!B310)</f>
        <v>3.32</v>
      </c>
      <c r="C309" s="4">
        <f>IF('True_Odds_Calculator_3-way'!C310="","",'True_Odds_Calculator_3-way'!C310)</f>
        <v>3.03</v>
      </c>
      <c r="D309" s="4">
        <f t="shared" si="20"/>
        <v>2.1862822577438434E-2</v>
      </c>
      <c r="E309" s="4">
        <f t="shared" si="21"/>
        <v>2.6086680288235566</v>
      </c>
      <c r="F309" s="4">
        <f t="shared" si="22"/>
        <v>3.4023186122429996</v>
      </c>
      <c r="G309" s="4">
        <f t="shared" si="23"/>
        <v>3.0984175548042203</v>
      </c>
      <c r="I309" s="4">
        <f t="shared" si="24"/>
        <v>1.0218628225774384</v>
      </c>
    </row>
    <row r="310" spans="1:9" x14ac:dyDescent="0.2">
      <c r="A310" s="4">
        <f>IF('True_Odds_Calculator_3-way'!A311="","",'True_Odds_Calculator_3-way'!A311)</f>
        <v>2.9</v>
      </c>
      <c r="B310" s="4">
        <f>IF('True_Odds_Calculator_3-way'!B311="","",'True_Odds_Calculator_3-way'!B311)</f>
        <v>3.39</v>
      </c>
      <c r="C310" s="4">
        <f>IF('True_Odds_Calculator_3-way'!C311="","",'True_Odds_Calculator_3-way'!C311)</f>
        <v>2.58</v>
      </c>
      <c r="D310" s="4">
        <f t="shared" si="20"/>
        <v>2.7409736169165866E-2</v>
      </c>
      <c r="E310" s="4">
        <f t="shared" si="21"/>
        <v>2.9789299615007878</v>
      </c>
      <c r="F310" s="4">
        <f t="shared" si="22"/>
        <v>3.498354541768157</v>
      </c>
      <c r="G310" s="4">
        <f t="shared" si="23"/>
        <v>2.6422849261297228</v>
      </c>
      <c r="I310" s="4">
        <f t="shared" si="24"/>
        <v>1.0274097361691659</v>
      </c>
    </row>
    <row r="311" spans="1:9" x14ac:dyDescent="0.2">
      <c r="A311" s="4">
        <f>IF('True_Odds_Calculator_3-way'!A312="","",'True_Odds_Calculator_3-way'!A312)</f>
        <v>3.1</v>
      </c>
      <c r="B311" s="4">
        <f>IF('True_Odds_Calculator_3-way'!B312="","",'True_Odds_Calculator_3-way'!B312)</f>
        <v>3.56</v>
      </c>
      <c r="C311" s="4">
        <f>IF('True_Odds_Calculator_3-way'!C312="","",'True_Odds_Calculator_3-way'!C312)</f>
        <v>2.3199999999999998</v>
      </c>
      <c r="D311" s="4">
        <f t="shared" si="20"/>
        <v>3.4514004324405434E-2</v>
      </c>
      <c r="E311" s="4">
        <f t="shared" si="21"/>
        <v>3.2146487474637904</v>
      </c>
      <c r="F311" s="4">
        <f t="shared" si="22"/>
        <v>3.7120322902410172</v>
      </c>
      <c r="G311" s="4">
        <f t="shared" si="23"/>
        <v>2.3836208180653617</v>
      </c>
      <c r="I311" s="4">
        <f t="shared" si="24"/>
        <v>1.0345140043244054</v>
      </c>
    </row>
    <row r="312" spans="1:9" x14ac:dyDescent="0.2">
      <c r="A312" s="4">
        <f>IF('True_Odds_Calculator_3-way'!A313="","",'True_Odds_Calculator_3-way'!A313)</f>
        <v>2.71</v>
      </c>
      <c r="B312" s="4">
        <f>IF('True_Odds_Calculator_3-way'!B313="","",'True_Odds_Calculator_3-way'!B313)</f>
        <v>3.54</v>
      </c>
      <c r="C312" s="4">
        <f>IF('True_Odds_Calculator_3-way'!C313="","",'True_Odds_Calculator_3-way'!C313)</f>
        <v>2.66</v>
      </c>
      <c r="D312" s="4">
        <f t="shared" si="20"/>
        <v>2.7429415367175025E-2</v>
      </c>
      <c r="E312" s="4">
        <f t="shared" si="21"/>
        <v>2.778854185617579</v>
      </c>
      <c r="F312" s="4">
        <f t="shared" si="22"/>
        <v>3.658410719300019</v>
      </c>
      <c r="G312" s="4">
        <f t="shared" si="23"/>
        <v>2.7263057970578886</v>
      </c>
      <c r="I312" s="4">
        <f t="shared" si="24"/>
        <v>1.027429415367175</v>
      </c>
    </row>
    <row r="313" spans="1:9" x14ac:dyDescent="0.2">
      <c r="A313" s="4">
        <f>IF('True_Odds_Calculator_3-way'!A314="","",'True_Odds_Calculator_3-way'!A314)</f>
        <v>2.2400000000000002</v>
      </c>
      <c r="B313" s="4">
        <f>IF('True_Odds_Calculator_3-way'!B314="","",'True_Odds_Calculator_3-way'!B314)</f>
        <v>3.32</v>
      </c>
      <c r="C313" s="4">
        <f>IF('True_Odds_Calculator_3-way'!C314="","",'True_Odds_Calculator_3-way'!C314)</f>
        <v>3.48</v>
      </c>
      <c r="D313" s="4">
        <f t="shared" si="20"/>
        <v>3.4989712544760243E-2</v>
      </c>
      <c r="E313" s="4">
        <f t="shared" si="21"/>
        <v>2.3000913872277819</v>
      </c>
      <c r="F313" s="4">
        <f t="shared" si="22"/>
        <v>3.4537353630309946</v>
      </c>
      <c r="G313" s="4">
        <f t="shared" si="23"/>
        <v>3.6272219248858568</v>
      </c>
      <c r="I313" s="4">
        <f t="shared" si="24"/>
        <v>1.0349897125447602</v>
      </c>
    </row>
    <row r="314" spans="1:9" x14ac:dyDescent="0.2">
      <c r="A314" s="4">
        <f>IF('True_Odds_Calculator_3-way'!A315="","",'True_Odds_Calculator_3-way'!A315)</f>
        <v>2.2200000000000002</v>
      </c>
      <c r="B314" s="4">
        <f>IF('True_Odds_Calculator_3-way'!B315="","",'True_Odds_Calculator_3-way'!B315)</f>
        <v>3.4</v>
      </c>
      <c r="C314" s="4">
        <f>IF('True_Odds_Calculator_3-way'!C315="","",'True_Odds_Calculator_3-way'!C315)</f>
        <v>3.54</v>
      </c>
      <c r="D314" s="4">
        <f t="shared" si="20"/>
        <v>2.7053973215488636E-2</v>
      </c>
      <c r="E314" s="4">
        <f t="shared" si="21"/>
        <v>2.265352215846661</v>
      </c>
      <c r="F314" s="4">
        <f t="shared" si="22"/>
        <v>3.5075454459531832</v>
      </c>
      <c r="G314" s="4">
        <f t="shared" si="23"/>
        <v>3.6567365171122646</v>
      </c>
      <c r="I314" s="4">
        <f t="shared" si="24"/>
        <v>1.0270539732154886</v>
      </c>
    </row>
    <row r="315" spans="1:9" x14ac:dyDescent="0.2">
      <c r="A315" s="4">
        <f>IF('True_Odds_Calculator_3-way'!A316="","",'True_Odds_Calculator_3-way'!A316)</f>
        <v>2.11</v>
      </c>
      <c r="B315" s="4">
        <f>IF('True_Odds_Calculator_3-way'!B316="","",'True_Odds_Calculator_3-way'!B316)</f>
        <v>3.36</v>
      </c>
      <c r="C315" s="4">
        <f>IF('True_Odds_Calculator_3-way'!C316="","",'True_Odds_Calculator_3-way'!C316)</f>
        <v>3.97</v>
      </c>
      <c r="D315" s="4">
        <f t="shared" si="20"/>
        <v>2.3441865673890394E-2</v>
      </c>
      <c r="E315" s="4">
        <f t="shared" si="21"/>
        <v>2.1453716990161955</v>
      </c>
      <c r="F315" s="4">
        <f t="shared" si="22"/>
        <v>3.4505949903703725</v>
      </c>
      <c r="G315" s="4">
        <f t="shared" si="23"/>
        <v>4.0970977162806266</v>
      </c>
      <c r="I315" s="4">
        <f t="shared" si="24"/>
        <v>1.0234418656738904</v>
      </c>
    </row>
    <row r="316" spans="1:9" x14ac:dyDescent="0.2">
      <c r="A316" s="4">
        <f>IF('True_Odds_Calculator_3-way'!A317="","",'True_Odds_Calculator_3-way'!A317)</f>
        <v>5.66</v>
      </c>
      <c r="B316" s="4">
        <f>IF('True_Odds_Calculator_3-way'!B317="","",'True_Odds_Calculator_3-way'!B317)</f>
        <v>4.17</v>
      </c>
      <c r="C316" s="4">
        <f>IF('True_Odds_Calculator_3-way'!C317="","",'True_Odds_Calculator_3-way'!C317)</f>
        <v>1.65</v>
      </c>
      <c r="D316" s="4">
        <f t="shared" si="20"/>
        <v>2.2547204767506379E-2</v>
      </c>
      <c r="E316" s="4">
        <f t="shared" si="21"/>
        <v>5.9114683028199071</v>
      </c>
      <c r="F316" s="4">
        <f t="shared" si="22"/>
        <v>4.3049188011465453</v>
      </c>
      <c r="G316" s="4">
        <f t="shared" si="23"/>
        <v>1.6707185178924824</v>
      </c>
      <c r="I316" s="4">
        <f t="shared" si="24"/>
        <v>1.0225472047675064</v>
      </c>
    </row>
    <row r="317" spans="1:9" x14ac:dyDescent="0.2">
      <c r="A317" s="4">
        <f>IF('True_Odds_Calculator_3-way'!A318="","",'True_Odds_Calculator_3-way'!A318)</f>
        <v>2.3199999999999998</v>
      </c>
      <c r="B317" s="4">
        <f>IF('True_Odds_Calculator_3-way'!B318="","",'True_Odds_Calculator_3-way'!B318)</f>
        <v>3.36</v>
      </c>
      <c r="C317" s="4">
        <f>IF('True_Odds_Calculator_3-way'!C318="","",'True_Odds_Calculator_3-way'!C318)</f>
        <v>3.4</v>
      </c>
      <c r="D317" s="4">
        <f t="shared" si="20"/>
        <v>2.2771177436491818E-2</v>
      </c>
      <c r="E317" s="4">
        <f t="shared" si="21"/>
        <v>2.3615868610641169</v>
      </c>
      <c r="F317" s="4">
        <f t="shared" si="22"/>
        <v>3.4479351687388986</v>
      </c>
      <c r="G317" s="4">
        <f t="shared" si="23"/>
        <v>3.490069387869764</v>
      </c>
      <c r="I317" s="4">
        <f t="shared" si="24"/>
        <v>1.0227711774364918</v>
      </c>
    </row>
    <row r="318" spans="1:9" x14ac:dyDescent="0.2">
      <c r="A318" s="4">
        <f>IF('True_Odds_Calculator_3-way'!A319="","",'True_Odds_Calculator_3-way'!A319)</f>
        <v>1.67</v>
      </c>
      <c r="B318" s="4">
        <f>IF('True_Odds_Calculator_3-way'!B319="","",'True_Odds_Calculator_3-way'!B319)</f>
        <v>4.04</v>
      </c>
      <c r="C318" s="4">
        <f>IF('True_Odds_Calculator_3-way'!C319="","",'True_Odds_Calculator_3-way'!C319)</f>
        <v>5.59</v>
      </c>
      <c r="D318" s="4">
        <f t="shared" si="20"/>
        <v>2.521802425012365E-2</v>
      </c>
      <c r="E318" s="4">
        <f t="shared" si="21"/>
        <v>1.693777302512921</v>
      </c>
      <c r="F318" s="4">
        <f t="shared" si="22"/>
        <v>4.1820226287286726</v>
      </c>
      <c r="G318" s="4">
        <f t="shared" si="23"/>
        <v>5.8656232010763274</v>
      </c>
      <c r="I318" s="4">
        <f t="shared" si="24"/>
        <v>1.0252180242501236</v>
      </c>
    </row>
    <row r="319" spans="1: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3.34</v>
      </c>
      <c r="C319" s="4">
        <f>IF('True_Odds_Calculator_3-way'!C320="","",'True_Odds_Calculator_3-way'!C320)</f>
        <v>2.79</v>
      </c>
      <c r="D319" s="4">
        <f t="shared" si="20"/>
        <v>2.1460500309254504E-2</v>
      </c>
      <c r="E319" s="4">
        <f t="shared" si="21"/>
        <v>2.8051839297084387</v>
      </c>
      <c r="F319" s="4">
        <f t="shared" si="22"/>
        <v>3.4217549310004878</v>
      </c>
      <c r="G319" s="4">
        <f t="shared" si="23"/>
        <v>2.8468175396823932</v>
      </c>
      <c r="I319" s="4">
        <f t="shared" si="24"/>
        <v>1.0214605003092545</v>
      </c>
    </row>
    <row r="320" spans="1:9" x14ac:dyDescent="0.2">
      <c r="A320" s="4">
        <f>IF('True_Odds_Calculator_3-way'!A321="","",'True_Odds_Calculator_3-way'!A321)</f>
        <v>2.92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2.74</v>
      </c>
      <c r="D320" s="4">
        <f t="shared" si="20"/>
        <v>2.1894665879323982E-2</v>
      </c>
      <c r="E320" s="4">
        <f t="shared" si="21"/>
        <v>2.9835825553549324</v>
      </c>
      <c r="F320" s="4">
        <f t="shared" si="22"/>
        <v>3.2555560711755822</v>
      </c>
      <c r="G320" s="4">
        <f t="shared" si="23"/>
        <v>2.7959101741027315</v>
      </c>
      <c r="I320" s="4">
        <f t="shared" si="24"/>
        <v>1.021894665879324</v>
      </c>
    </row>
    <row r="321" spans="1:9" x14ac:dyDescent="0.2">
      <c r="A321" s="4">
        <f>IF('True_Odds_Calculator_3-way'!A322="","",'True_Odds_Calculator_3-way'!A322)</f>
        <v>2.4700000000000002</v>
      </c>
      <c r="B321" s="4">
        <f>IF('True_Odds_Calculator_3-way'!B322="","",'True_Odds_Calculator_3-way'!B322)</f>
        <v>3.51</v>
      </c>
      <c r="C321" s="4">
        <f>IF('True_Odds_Calculator_3-way'!C322="","",'True_Odds_Calculator_3-way'!C322)</f>
        <v>3.01</v>
      </c>
      <c r="D321" s="4">
        <f t="shared" si="20"/>
        <v>2.1984498116689011E-2</v>
      </c>
      <c r="E321" s="4">
        <f t="shared" si="21"/>
        <v>2.5155325737300691</v>
      </c>
      <c r="F321" s="4">
        <f t="shared" si="22"/>
        <v>3.6026673143615362</v>
      </c>
      <c r="G321" s="4">
        <f t="shared" si="23"/>
        <v>3.0778914518220413</v>
      </c>
      <c r="I321" s="4">
        <f t="shared" si="24"/>
        <v>1.021984498116689</v>
      </c>
    </row>
    <row r="322" spans="1:9" x14ac:dyDescent="0.2">
      <c r="A322" s="4">
        <f>IF('True_Odds_Calculator_3-way'!A323="","",'True_Odds_Calculator_3-way'!A323)</f>
        <v>2.54</v>
      </c>
      <c r="B322" s="4">
        <f>IF('True_Odds_Calculator_3-way'!B323="","",'True_Odds_Calculator_3-way'!B323)</f>
        <v>3.43</v>
      </c>
      <c r="C322" s="4">
        <f>IF('True_Odds_Calculator_3-way'!C323="","",'True_Odds_Calculator_3-way'!C323)</f>
        <v>2.97</v>
      </c>
      <c r="D322" s="4">
        <f t="shared" si="20"/>
        <v>2.1946313606284518E-2</v>
      </c>
      <c r="E322" s="4">
        <f t="shared" si="21"/>
        <v>2.5880898465977582</v>
      </c>
      <c r="F322" s="4">
        <f t="shared" si="22"/>
        <v>3.5182805256855043</v>
      </c>
      <c r="G322" s="4">
        <f t="shared" si="23"/>
        <v>3.0359618900177061</v>
      </c>
      <c r="I322" s="4">
        <f t="shared" si="24"/>
        <v>1.0219463136062845</v>
      </c>
    </row>
    <row r="323" spans="1:9" x14ac:dyDescent="0.2">
      <c r="A323" s="4">
        <f>IF('True_Odds_Calculator_3-way'!A324="","",'True_Odds_Calculator_3-way'!A324)</f>
        <v>3.79</v>
      </c>
      <c r="B323" s="4">
        <f>IF('True_Odds_Calculator_3-way'!B324="","",'True_Odds_Calculator_3-way'!B324)</f>
        <v>3.2</v>
      </c>
      <c r="C323" s="4">
        <f>IF('True_Odds_Calculator_3-way'!C324="","",'True_Odds_Calculator_3-way'!C324)</f>
        <v>2.2400000000000002</v>
      </c>
      <c r="D323" s="4">
        <f t="shared" ref="D323:D386" si="25">IF(A323="","",((1/A323)+(1/B323)+(1/C323))-1)</f>
        <v>2.2780814172634667E-2</v>
      </c>
      <c r="E323" s="4">
        <f t="shared" ref="E323:E386" si="26">IF(A323="","",(3*A323)/(3-($D323*A323)))</f>
        <v>3.9023074801581221</v>
      </c>
      <c r="F323" s="4">
        <f t="shared" ref="F323:F386" si="27">IF(B323="","",(3*B323)/(3-($D323*B323)))</f>
        <v>3.2796950654167096</v>
      </c>
      <c r="G323" s="4">
        <f t="shared" ref="G323:G386" si="28">IF(C323="","",(3*C323)/(3-($D323*C323)))</f>
        <v>2.2787609827675679</v>
      </c>
      <c r="I323" s="4">
        <f t="shared" ref="I323:I386" si="29">IF(A323="","",D323+1)</f>
        <v>1.0227808141726347</v>
      </c>
    </row>
    <row r="324" spans="1:9" x14ac:dyDescent="0.2">
      <c r="A324" s="4">
        <f>IF('True_Odds_Calculator_3-way'!A325="","",'True_Odds_Calculator_3-way'!A325)</f>
        <v>3.32</v>
      </c>
      <c r="B324" s="4">
        <f>IF('True_Odds_Calculator_3-way'!B325="","",'True_Odds_Calculator_3-way'!B325)</f>
        <v>3.48</v>
      </c>
      <c r="C324" s="4">
        <f>IF('True_Odds_Calculator_3-way'!C325="","",'True_Odds_Calculator_3-way'!C325)</f>
        <v>2.2999999999999998</v>
      </c>
      <c r="D324" s="4">
        <f t="shared" si="25"/>
        <v>2.3343749811841175E-2</v>
      </c>
      <c r="E324" s="4">
        <f t="shared" si="26"/>
        <v>3.4080425176815003</v>
      </c>
      <c r="F324" s="4">
        <f t="shared" si="27"/>
        <v>3.5768568105787595</v>
      </c>
      <c r="G324" s="4">
        <f t="shared" si="28"/>
        <v>2.3419129224969804</v>
      </c>
      <c r="I324" s="4">
        <f t="shared" si="29"/>
        <v>1.0233437498118412</v>
      </c>
    </row>
    <row r="325" spans="1:9" x14ac:dyDescent="0.2">
      <c r="A325" s="4">
        <f>IF('True_Odds_Calculator_3-way'!A326="","",'True_Odds_Calculator_3-way'!A326)</f>
        <v>1.52</v>
      </c>
      <c r="B325" s="4">
        <f>IF('True_Odds_Calculator_3-way'!B326="","",'True_Odds_Calculator_3-way'!B326)</f>
        <v>4.4000000000000004</v>
      </c>
      <c r="C325" s="4">
        <f>IF('True_Odds_Calculator_3-way'!C326="","",'True_Odds_Calculator_3-way'!C326)</f>
        <v>7.26</v>
      </c>
      <c r="D325" s="4">
        <f t="shared" si="25"/>
        <v>2.2908510946788585E-2</v>
      </c>
      <c r="E325" s="4">
        <f t="shared" si="26"/>
        <v>1.5378497900330748</v>
      </c>
      <c r="F325" s="4">
        <f t="shared" si="27"/>
        <v>4.5529761249862482</v>
      </c>
      <c r="G325" s="4">
        <f t="shared" si="28"/>
        <v>7.6861069836552778</v>
      </c>
      <c r="I325" s="4">
        <f t="shared" si="29"/>
        <v>1.0229085109467886</v>
      </c>
    </row>
    <row r="326" spans="1:9" x14ac:dyDescent="0.2">
      <c r="A326" s="4">
        <f>IF('True_Odds_Calculator_3-way'!A327="","",'True_Odds_Calculator_3-way'!A327)</f>
        <v>3.68</v>
      </c>
      <c r="B326" s="4">
        <f>IF('True_Odds_Calculator_3-way'!B327="","",'True_Odds_Calculator_3-way'!B327)</f>
        <v>3.2</v>
      </c>
      <c r="C326" s="4">
        <f>IF('True_Odds_Calculator_3-way'!C327="","",'True_Odds_Calculator_3-way'!C327)</f>
        <v>2.14</v>
      </c>
      <c r="D326" s="4">
        <f t="shared" si="25"/>
        <v>5.1528850060950759E-2</v>
      </c>
      <c r="E326" s="4">
        <f t="shared" si="26"/>
        <v>3.9283030161950054</v>
      </c>
      <c r="F326" s="4">
        <f t="shared" si="27"/>
        <v>3.3861147738347763</v>
      </c>
      <c r="G326" s="4">
        <f t="shared" si="28"/>
        <v>2.2216621842733821</v>
      </c>
      <c r="I326" s="4">
        <f t="shared" si="29"/>
        <v>1.0515288500609508</v>
      </c>
    </row>
    <row r="327" spans="1:9" x14ac:dyDescent="0.2">
      <c r="A327" s="4">
        <f>IF('True_Odds_Calculator_3-way'!A328="","",'True_Odds_Calculator_3-way'!A328)</f>
        <v>1.5</v>
      </c>
      <c r="B327" s="4">
        <f>IF('True_Odds_Calculator_3-way'!B328="","",'True_Odds_Calculator_3-way'!B328)</f>
        <v>4.13</v>
      </c>
      <c r="C327" s="4">
        <f>IF('True_Odds_Calculator_3-way'!C328="","",'True_Odds_Calculator_3-way'!C328)</f>
        <v>6.7</v>
      </c>
      <c r="D327" s="4">
        <f t="shared" si="25"/>
        <v>5.8051148615277048E-2</v>
      </c>
      <c r="E327" s="4">
        <f t="shared" si="26"/>
        <v>1.5448398642738839</v>
      </c>
      <c r="F327" s="4">
        <f t="shared" si="27"/>
        <v>4.4887258701176975</v>
      </c>
      <c r="G327" s="4">
        <f t="shared" si="28"/>
        <v>7.6980309727674561</v>
      </c>
      <c r="I327" s="4">
        <f t="shared" si="29"/>
        <v>1.058051148615277</v>
      </c>
    </row>
    <row r="328" spans="1:9" x14ac:dyDescent="0.2">
      <c r="A328" s="4">
        <f>IF('True_Odds_Calculator_3-way'!A329="","",'True_Odds_Calculator_3-way'!A329)</f>
        <v>3.1</v>
      </c>
      <c r="B328" s="4">
        <f>IF('True_Odds_Calculator_3-way'!B329="","",'True_Odds_Calculator_3-way'!B329)</f>
        <v>3.34</v>
      </c>
      <c r="C328" s="4">
        <f>IF('True_Odds_Calculator_3-way'!C329="","",'True_Odds_Calculator_3-way'!C329)</f>
        <v>2.34</v>
      </c>
      <c r="D328" s="4">
        <f t="shared" si="25"/>
        <v>4.9332270116508203E-2</v>
      </c>
      <c r="E328" s="4">
        <f t="shared" si="26"/>
        <v>3.2665161453848635</v>
      </c>
      <c r="F328" s="4">
        <f t="shared" si="27"/>
        <v>3.5341045453926627</v>
      </c>
      <c r="G328" s="4">
        <f t="shared" si="28"/>
        <v>2.4336446270033978</v>
      </c>
      <c r="I328" s="4">
        <f t="shared" si="29"/>
        <v>1.0493322701165082</v>
      </c>
    </row>
    <row r="329" spans="1:9" x14ac:dyDescent="0.2">
      <c r="A329" s="4">
        <f>IF('True_Odds_Calculator_3-way'!A330="","",'True_Odds_Calculator_3-way'!A330)</f>
        <v>1.56</v>
      </c>
      <c r="B329" s="4">
        <f>IF('True_Odds_Calculator_3-way'!B330="","",'True_Odds_Calculator_3-way'!B330)</f>
        <v>4.58</v>
      </c>
      <c r="C329" s="4">
        <f>IF('True_Odds_Calculator_3-way'!C330="","",'True_Odds_Calculator_3-way'!C330)</f>
        <v>5.78</v>
      </c>
      <c r="D329" s="4">
        <f t="shared" si="25"/>
        <v>3.237663300219018E-2</v>
      </c>
      <c r="E329" s="4">
        <f t="shared" si="26"/>
        <v>1.586713672044457</v>
      </c>
      <c r="F329" s="4">
        <f t="shared" si="27"/>
        <v>4.8181532514790764</v>
      </c>
      <c r="G329" s="4">
        <f t="shared" si="28"/>
        <v>6.1645375627744645</v>
      </c>
      <c r="I329" s="4">
        <f t="shared" si="29"/>
        <v>1.0323766330021902</v>
      </c>
    </row>
    <row r="330" spans="1:9" x14ac:dyDescent="0.2">
      <c r="A330" s="4">
        <f>IF('True_Odds_Calculator_3-way'!A331="","",'True_Odds_Calculator_3-way'!A331)</f>
        <v>9.34</v>
      </c>
      <c r="B330" s="4">
        <f>IF('True_Odds_Calculator_3-way'!B331="","",'True_Odds_Calculator_3-way'!B331)</f>
        <v>5.42</v>
      </c>
      <c r="C330" s="4">
        <f>IF('True_Odds_Calculator_3-way'!C331="","",'True_Odds_Calculator_3-way'!C331)</f>
        <v>1.35</v>
      </c>
      <c r="D330" s="4">
        <f t="shared" si="25"/>
        <v>3.2308966915507664E-2</v>
      </c>
      <c r="E330" s="4">
        <f t="shared" si="26"/>
        <v>10.384569097471601</v>
      </c>
      <c r="F330" s="4">
        <f t="shared" si="27"/>
        <v>5.7559857132349075</v>
      </c>
      <c r="G330" s="4">
        <f t="shared" si="28"/>
        <v>1.3699172753670679</v>
      </c>
      <c r="I330" s="4">
        <f t="shared" si="29"/>
        <v>1.0323089669155077</v>
      </c>
    </row>
    <row r="331" spans="1:9" x14ac:dyDescent="0.2">
      <c r="A331" s="4">
        <f>IF('True_Odds_Calculator_3-way'!A332="","",'True_Odds_Calculator_3-way'!A332)</f>
        <v>1.37</v>
      </c>
      <c r="B331" s="4">
        <f>IF('True_Odds_Calculator_3-way'!B332="","",'True_Odds_Calculator_3-way'!B332)</f>
        <v>5.17</v>
      </c>
      <c r="C331" s="4">
        <f>IF('True_Odds_Calculator_3-way'!C332="","",'True_Odds_Calculator_3-way'!C332)</f>
        <v>9.23</v>
      </c>
      <c r="D331" s="4">
        <f t="shared" si="25"/>
        <v>3.1692966841675441E-2</v>
      </c>
      <c r="E331" s="4">
        <f t="shared" si="26"/>
        <v>1.3901193665250913</v>
      </c>
      <c r="F331" s="4">
        <f t="shared" si="27"/>
        <v>5.4686862223505104</v>
      </c>
      <c r="G331" s="4">
        <f t="shared" si="28"/>
        <v>10.2272453432844</v>
      </c>
      <c r="I331" s="4">
        <f t="shared" si="29"/>
        <v>1.0316929668416754</v>
      </c>
    </row>
    <row r="332" spans="1:9" x14ac:dyDescent="0.2">
      <c r="A332" s="4">
        <f>IF('True_Odds_Calculator_3-way'!A333="","",'True_Odds_Calculator_3-way'!A333)</f>
        <v>2.23</v>
      </c>
      <c r="B332" s="4">
        <f>IF('True_Odds_Calculator_3-way'!B333="","",'True_Odds_Calculator_3-way'!B333)</f>
        <v>3.68</v>
      </c>
      <c r="C332" s="4">
        <f>IF('True_Odds_Calculator_3-way'!C333="","",'True_Odds_Calculator_3-way'!C333)</f>
        <v>3.24</v>
      </c>
      <c r="D332" s="4">
        <f t="shared" si="25"/>
        <v>2.8811599016967282E-2</v>
      </c>
      <c r="E332" s="4">
        <f t="shared" si="26"/>
        <v>2.2788042899437362</v>
      </c>
      <c r="F332" s="4">
        <f t="shared" si="27"/>
        <v>3.8148243939989874</v>
      </c>
      <c r="G332" s="4">
        <f t="shared" si="28"/>
        <v>3.3440553896141796</v>
      </c>
      <c r="I332" s="4">
        <f t="shared" si="29"/>
        <v>1.0288115990169673</v>
      </c>
    </row>
    <row r="333" spans="1:9" x14ac:dyDescent="0.2">
      <c r="A333" s="4">
        <f>IF('True_Odds_Calculator_3-way'!A334="","",'True_Odds_Calculator_3-way'!A334)</f>
        <v>9.68</v>
      </c>
      <c r="B333" s="4">
        <f>IF('True_Odds_Calculator_3-way'!B334="","",'True_Odds_Calculator_3-way'!B334)</f>
        <v>6.2</v>
      </c>
      <c r="C333" s="4">
        <f>IF('True_Odds_Calculator_3-way'!C334="","",'True_Odds_Calculator_3-way'!C334)</f>
        <v>1.29</v>
      </c>
      <c r="D333" s="4">
        <f t="shared" si="25"/>
        <v>3.9789906154224397E-2</v>
      </c>
      <c r="E333" s="4">
        <f t="shared" si="26"/>
        <v>11.105868761906214</v>
      </c>
      <c r="F333" s="4">
        <f t="shared" si="27"/>
        <v>6.7555233931259773</v>
      </c>
      <c r="G333" s="4">
        <f t="shared" si="28"/>
        <v>1.3124556698113505</v>
      </c>
      <c r="I333" s="4">
        <f t="shared" si="29"/>
        <v>1.0397899061542244</v>
      </c>
    </row>
    <row r="334" spans="1:9" x14ac:dyDescent="0.2">
      <c r="A334" s="4">
        <f>IF('True_Odds_Calculator_3-way'!A335="","",'True_Odds_Calculator_3-way'!A335)</f>
        <v>2.76</v>
      </c>
      <c r="B334" s="4">
        <f>IF('True_Odds_Calculator_3-way'!B335="","",'True_Odds_Calculator_3-way'!B335)</f>
        <v>2.96</v>
      </c>
      <c r="C334" s="4">
        <f>IF('True_Odds_Calculator_3-way'!C335="","",'True_Odds_Calculator_3-way'!C335)</f>
        <v>3.05</v>
      </c>
      <c r="D334" s="4">
        <f t="shared" si="25"/>
        <v>2.8025530876564453E-2</v>
      </c>
      <c r="E334" s="4">
        <f t="shared" si="26"/>
        <v>2.8330458036328796</v>
      </c>
      <c r="F334" s="4">
        <f t="shared" si="27"/>
        <v>3.0441771516814033</v>
      </c>
      <c r="G334" s="4">
        <f t="shared" si="28"/>
        <v>3.1394511996398222</v>
      </c>
      <c r="I334" s="4">
        <f t="shared" si="29"/>
        <v>1.0280255308765645</v>
      </c>
    </row>
    <row r="335" spans="1:9" x14ac:dyDescent="0.2">
      <c r="A335" s="4">
        <f>IF('True_Odds_Calculator_3-way'!A336="","",'True_Odds_Calculator_3-way'!A336)</f>
        <v>1.67</v>
      </c>
      <c r="B335" s="4">
        <f>IF('True_Odds_Calculator_3-way'!B336="","",'True_Odds_Calculator_3-way'!B336)</f>
        <v>3.88</v>
      </c>
      <c r="C335" s="4">
        <f>IF('True_Odds_Calculator_3-way'!C336="","",'True_Odds_Calculator_3-way'!C336)</f>
        <v>5.8</v>
      </c>
      <c r="D335" s="4">
        <f t="shared" si="25"/>
        <v>2.8948147075915642E-2</v>
      </c>
      <c r="E335" s="4">
        <f t="shared" si="26"/>
        <v>1.6973519241817123</v>
      </c>
      <c r="F335" s="4">
        <f t="shared" si="27"/>
        <v>4.0309158929827866</v>
      </c>
      <c r="G335" s="4">
        <f t="shared" si="28"/>
        <v>6.1438492322983951</v>
      </c>
      <c r="I335" s="4">
        <f t="shared" si="29"/>
        <v>1.0289481470759156</v>
      </c>
    </row>
    <row r="336" spans="1:9" x14ac:dyDescent="0.2">
      <c r="A336" s="4">
        <f>IF('True_Odds_Calculator_3-way'!A337="","",'True_Odds_Calculator_3-way'!A337)</f>
        <v>2.76</v>
      </c>
      <c r="B336" s="4">
        <f>IF('True_Odds_Calculator_3-way'!B337="","",'True_Odds_Calculator_3-way'!B337)</f>
        <v>3.19</v>
      </c>
      <c r="C336" s="4">
        <f>IF('True_Odds_Calculator_3-way'!C337="","",'True_Odds_Calculator_3-way'!C337)</f>
        <v>2.84</v>
      </c>
      <c r="D336" s="4">
        <f t="shared" si="25"/>
        <v>2.7911140460499695E-2</v>
      </c>
      <c r="E336" s="4">
        <f t="shared" si="26"/>
        <v>2.8327397985324967</v>
      </c>
      <c r="F336" s="4">
        <f t="shared" si="27"/>
        <v>3.2875713230875387</v>
      </c>
      <c r="G336" s="4">
        <f t="shared" si="28"/>
        <v>2.9170765913019241</v>
      </c>
      <c r="I336" s="4">
        <f t="shared" si="29"/>
        <v>1.0279111404604997</v>
      </c>
    </row>
    <row r="337" spans="1:9" x14ac:dyDescent="0.2">
      <c r="A337" s="4">
        <f>IF('True_Odds_Calculator_3-way'!A338="","",'True_Odds_Calculator_3-way'!A338)</f>
        <v>3.08</v>
      </c>
      <c r="B337" s="4">
        <f>IF('True_Odds_Calculator_3-way'!B338="","",'True_Odds_Calculator_3-way'!B338)</f>
        <v>3.23</v>
      </c>
      <c r="C337" s="4">
        <f>IF('True_Odds_Calculator_3-way'!C338="","",'True_Odds_Calculator_3-way'!C338)</f>
        <v>2.58</v>
      </c>
      <c r="D337" s="4">
        <f t="shared" si="25"/>
        <v>2.186974711994516E-2</v>
      </c>
      <c r="E337" s="4">
        <f t="shared" si="26"/>
        <v>3.1507434549352364</v>
      </c>
      <c r="F337" s="4">
        <f t="shared" si="27"/>
        <v>3.3078889685448907</v>
      </c>
      <c r="G337" s="4">
        <f t="shared" si="28"/>
        <v>2.62945473877225</v>
      </c>
      <c r="I337" s="4">
        <f t="shared" si="29"/>
        <v>1.0218697471199452</v>
      </c>
    </row>
    <row r="338" spans="1:9" x14ac:dyDescent="0.2">
      <c r="A338" s="4">
        <f>IF('True_Odds_Calculator_3-way'!A339="","",'True_Odds_Calculator_3-way'!A339)</f>
        <v>4.68</v>
      </c>
      <c r="B338" s="4">
        <f>IF('True_Odds_Calculator_3-way'!B339="","",'True_Odds_Calculator_3-way'!B339)</f>
        <v>3.67</v>
      </c>
      <c r="C338" s="4">
        <f>IF('True_Odds_Calculator_3-way'!C339="","",'True_Odds_Calculator_3-way'!C339)</f>
        <v>1.86</v>
      </c>
      <c r="D338" s="4">
        <f t="shared" si="25"/>
        <v>2.3789186310061883E-2</v>
      </c>
      <c r="E338" s="4">
        <f t="shared" si="26"/>
        <v>4.8603739735080804</v>
      </c>
      <c r="F338" s="4">
        <f t="shared" si="27"/>
        <v>3.7800061338427202</v>
      </c>
      <c r="G338" s="4">
        <f t="shared" si="28"/>
        <v>1.8878443745615248</v>
      </c>
      <c r="I338" s="4">
        <f t="shared" si="29"/>
        <v>1.0237891863100619</v>
      </c>
    </row>
    <row r="339" spans="1:9" x14ac:dyDescent="0.2">
      <c r="A339" s="4">
        <f>IF('True_Odds_Calculator_3-way'!A340="","",'True_Odds_Calculator_3-way'!A340)</f>
        <v>3.25</v>
      </c>
      <c r="B339" s="4">
        <f>IF('True_Odds_Calculator_3-way'!B340="","",'True_Odds_Calculator_3-way'!B340)</f>
        <v>3.17</v>
      </c>
      <c r="C339" s="4">
        <f>IF('True_Odds_Calculator_3-way'!C340="","",'True_Odds_Calculator_3-way'!C340)</f>
        <v>2.5099999999999998</v>
      </c>
      <c r="D339" s="4">
        <f t="shared" si="25"/>
        <v>2.1556095443511225E-2</v>
      </c>
      <c r="E339" s="4">
        <f t="shared" si="26"/>
        <v>3.3277101405136911</v>
      </c>
      <c r="F339" s="4">
        <f t="shared" si="27"/>
        <v>3.2438880078778767</v>
      </c>
      <c r="G339" s="4">
        <f t="shared" si="28"/>
        <v>2.5560999437398428</v>
      </c>
      <c r="I339" s="4">
        <f t="shared" si="29"/>
        <v>1.0215560954435112</v>
      </c>
    </row>
    <row r="340" spans="1:9" x14ac:dyDescent="0.2">
      <c r="A340" s="4">
        <f>IF('True_Odds_Calculator_3-way'!A341="","",'True_Odds_Calculator_3-way'!A341)</f>
        <v>2.95</v>
      </c>
      <c r="B340" s="4">
        <f>IF('True_Odds_Calculator_3-way'!B341="","",'True_Odds_Calculator_3-way'!B341)</f>
        <v>3.15</v>
      </c>
      <c r="C340" s="4">
        <f>IF('True_Odds_Calculator_3-way'!C341="","",'True_Odds_Calculator_3-way'!C341)</f>
        <v>2.74</v>
      </c>
      <c r="D340" s="4">
        <f t="shared" si="25"/>
        <v>2.140687195741009E-2</v>
      </c>
      <c r="E340" s="4">
        <f t="shared" si="26"/>
        <v>3.0134330389637034</v>
      </c>
      <c r="F340" s="4">
        <f t="shared" si="27"/>
        <v>3.2224312825499544</v>
      </c>
      <c r="G340" s="4">
        <f t="shared" si="28"/>
        <v>2.7946397048197289</v>
      </c>
      <c r="I340" s="4">
        <f t="shared" si="29"/>
        <v>1.0214068719574101</v>
      </c>
    </row>
    <row r="341" spans="1:9" x14ac:dyDescent="0.2">
      <c r="A341" s="4">
        <f>IF('True_Odds_Calculator_3-way'!A342="","",'True_Odds_Calculator_3-way'!A342)</f>
        <v>1.66</v>
      </c>
      <c r="B341" s="4">
        <f>IF('True_Odds_Calculator_3-way'!B342="","",'True_Odds_Calculator_3-way'!B342)</f>
        <v>3.38</v>
      </c>
      <c r="C341" s="4">
        <f>IF('True_Odds_Calculator_3-way'!C342="","",'True_Odds_Calculator_3-way'!C342)</f>
        <v>6.41</v>
      </c>
      <c r="D341" s="4">
        <f t="shared" si="25"/>
        <v>5.4273866969507534E-2</v>
      </c>
      <c r="E341" s="4">
        <f t="shared" si="26"/>
        <v>1.7113958525271651</v>
      </c>
      <c r="F341" s="4">
        <f t="shared" si="27"/>
        <v>3.6001435844076264</v>
      </c>
      <c r="G341" s="4">
        <f t="shared" si="28"/>
        <v>7.2508454729931193</v>
      </c>
      <c r="I341" s="4">
        <f t="shared" si="29"/>
        <v>1.0542738669695075</v>
      </c>
    </row>
    <row r="342" spans="1:9" x14ac:dyDescent="0.2">
      <c r="A342" s="4">
        <f>IF('True_Odds_Calculator_3-way'!A343="","",'True_Odds_Calculator_3-way'!A343)</f>
        <v>7.46</v>
      </c>
      <c r="B342" s="4">
        <f>IF('True_Odds_Calculator_3-way'!B343="","",'True_Odds_Calculator_3-way'!B343)</f>
        <v>3.84</v>
      </c>
      <c r="C342" s="4">
        <f>IF('True_Odds_Calculator_3-way'!C343="","",'True_Odds_Calculator_3-way'!C343)</f>
        <v>1.56</v>
      </c>
      <c r="D342" s="4">
        <f t="shared" si="25"/>
        <v>3.5490565064961732E-2</v>
      </c>
      <c r="E342" s="4">
        <f t="shared" si="26"/>
        <v>8.1820962157031598</v>
      </c>
      <c r="F342" s="4">
        <f t="shared" si="27"/>
        <v>4.0227449489275644</v>
      </c>
      <c r="G342" s="4">
        <f t="shared" si="28"/>
        <v>1.5893312574899363</v>
      </c>
      <c r="I342" s="4">
        <f t="shared" si="29"/>
        <v>1.0354905650649617</v>
      </c>
    </row>
    <row r="343" spans="1:9" x14ac:dyDescent="0.2">
      <c r="A343" s="4">
        <f>IF('True_Odds_Calculator_3-way'!A344="","",'True_Odds_Calculator_3-way'!A344)</f>
        <v>1.65</v>
      </c>
      <c r="B343" s="4">
        <f>IF('True_Odds_Calculator_3-way'!B344="","",'True_Odds_Calculator_3-way'!B344)</f>
        <v>3.62</v>
      </c>
      <c r="C343" s="4">
        <f>IF('True_Odds_Calculator_3-way'!C344="","",'True_Odds_Calculator_3-way'!C344)</f>
        <v>6.4</v>
      </c>
      <c r="D343" s="4">
        <f t="shared" si="25"/>
        <v>3.8553699983258083E-2</v>
      </c>
      <c r="E343" s="4">
        <f t="shared" si="26"/>
        <v>1.6857454483449996</v>
      </c>
      <c r="F343" s="4">
        <f t="shared" si="27"/>
        <v>3.7966245340360594</v>
      </c>
      <c r="G343" s="4">
        <f t="shared" si="28"/>
        <v>6.9735606742392946</v>
      </c>
      <c r="I343" s="4">
        <f t="shared" si="29"/>
        <v>1.0385536999832581</v>
      </c>
    </row>
    <row r="344" spans="1:9" x14ac:dyDescent="0.2">
      <c r="A344" s="4">
        <f>IF('True_Odds_Calculator_3-way'!A345="","",'True_Odds_Calculator_3-way'!A345)</f>
        <v>2.71</v>
      </c>
      <c r="B344" s="4">
        <f>IF('True_Odds_Calculator_3-way'!B345="","",'True_Odds_Calculator_3-way'!B345)</f>
        <v>2.81</v>
      </c>
      <c r="C344" s="4">
        <f>IF('True_Odds_Calculator_3-way'!C345="","",'True_Odds_Calculator_3-way'!C345)</f>
        <v>3.24</v>
      </c>
      <c r="D344" s="4">
        <f t="shared" si="25"/>
        <v>3.3517551466538897E-2</v>
      </c>
      <c r="E344" s="4">
        <f t="shared" si="26"/>
        <v>2.7946139849908391</v>
      </c>
      <c r="F344" s="4">
        <f t="shared" si="27"/>
        <v>2.9010787080963154</v>
      </c>
      <c r="G344" s="4">
        <f t="shared" si="28"/>
        <v>3.3616896544895973</v>
      </c>
      <c r="I344" s="4">
        <f t="shared" si="29"/>
        <v>1.0335175514665389</v>
      </c>
    </row>
    <row r="345" spans="1:9" x14ac:dyDescent="0.2">
      <c r="A345" s="4">
        <f>IF('True_Odds_Calculator_3-way'!A346="","",'True_Odds_Calculator_3-way'!A346)</f>
        <v>3.93</v>
      </c>
      <c r="B345" s="4">
        <f>IF('True_Odds_Calculator_3-way'!B346="","",'True_Odds_Calculator_3-way'!B346)</f>
        <v>2.9</v>
      </c>
      <c r="C345" s="4">
        <f>IF('True_Odds_Calculator_3-way'!C346="","",'True_Odds_Calculator_3-way'!C346)</f>
        <v>2.2999999999999998</v>
      </c>
      <c r="D345" s="4">
        <f t="shared" si="25"/>
        <v>3.4063121111200356E-2</v>
      </c>
      <c r="E345" s="4">
        <f t="shared" si="26"/>
        <v>4.1135580187371534</v>
      </c>
      <c r="F345" s="4">
        <f t="shared" si="27"/>
        <v>2.9987416155368538</v>
      </c>
      <c r="G345" s="4">
        <f t="shared" si="28"/>
        <v>2.3616752907823573</v>
      </c>
      <c r="I345" s="4">
        <f t="shared" si="29"/>
        <v>1.0340631211112004</v>
      </c>
    </row>
    <row r="346" spans="1:9" x14ac:dyDescent="0.2">
      <c r="A346" s="4">
        <f>IF('True_Odds_Calculator_3-way'!A347="","",'True_Odds_Calculator_3-way'!A347)</f>
        <v>2.5099999999999998</v>
      </c>
      <c r="B346" s="4">
        <f>IF('True_Odds_Calculator_3-way'!B347="","",'True_Odds_Calculator_3-way'!B347)</f>
        <v>3.24</v>
      </c>
      <c r="C346" s="4">
        <f>IF('True_Odds_Calculator_3-way'!C347="","",'True_Odds_Calculator_3-way'!C347)</f>
        <v>3.12</v>
      </c>
      <c r="D346" s="4">
        <f t="shared" si="25"/>
        <v>2.7561170323454398E-2</v>
      </c>
      <c r="E346" s="4">
        <f t="shared" si="26"/>
        <v>2.5692455498832687</v>
      </c>
      <c r="F346" s="4">
        <f t="shared" si="27"/>
        <v>3.339400818310271</v>
      </c>
      <c r="G346" s="4">
        <f t="shared" si="28"/>
        <v>3.2120695312594938</v>
      </c>
      <c r="I346" s="4">
        <f t="shared" si="29"/>
        <v>1.0275611703234544</v>
      </c>
    </row>
    <row r="347" spans="1:9" x14ac:dyDescent="0.2">
      <c r="A347" s="4">
        <f>IF('True_Odds_Calculator_3-way'!A348="","",'True_Odds_Calculator_3-way'!A348)</f>
        <v>1.42</v>
      </c>
      <c r="B347" s="4">
        <f>IF('True_Odds_Calculator_3-way'!B348="","",'True_Odds_Calculator_3-way'!B348)</f>
        <v>5.22</v>
      </c>
      <c r="C347" s="4">
        <f>IF('True_Odds_Calculator_3-way'!C348="","",'True_Odds_Calculator_3-way'!C348)</f>
        <v>7.23</v>
      </c>
      <c r="D347" s="4">
        <f t="shared" si="25"/>
        <v>3.4108819784096189E-2</v>
      </c>
      <c r="E347" s="4">
        <f t="shared" si="26"/>
        <v>1.4433018798918991</v>
      </c>
      <c r="F347" s="4">
        <f t="shared" si="27"/>
        <v>5.5493503142291347</v>
      </c>
      <c r="G347" s="4">
        <f t="shared" si="28"/>
        <v>7.8775525923243039</v>
      </c>
      <c r="I347" s="4">
        <f t="shared" si="29"/>
        <v>1.0341088197840962</v>
      </c>
    </row>
    <row r="348" spans="1:9" x14ac:dyDescent="0.2">
      <c r="A348" s="4">
        <f>IF('True_Odds_Calculator_3-way'!A349="","",'True_Odds_Calculator_3-way'!A349)</f>
        <v>2.54</v>
      </c>
      <c r="B348" s="4">
        <f>IF('True_Odds_Calculator_3-way'!B349="","",'True_Odds_Calculator_3-way'!B349)</f>
        <v>3.26</v>
      </c>
      <c r="C348" s="4">
        <f>IF('True_Odds_Calculator_3-way'!C349="","",'True_Odds_Calculator_3-way'!C349)</f>
        <v>3.06</v>
      </c>
      <c r="D348" s="4">
        <f t="shared" si="25"/>
        <v>2.7246639280158469E-2</v>
      </c>
      <c r="E348" s="4">
        <f t="shared" si="26"/>
        <v>2.599978437855464</v>
      </c>
      <c r="F348" s="4">
        <f t="shared" si="27"/>
        <v>3.3594671527917481</v>
      </c>
      <c r="G348" s="4">
        <f t="shared" si="28"/>
        <v>3.1474732290707759</v>
      </c>
      <c r="I348" s="4">
        <f t="shared" si="29"/>
        <v>1.0272466392801585</v>
      </c>
    </row>
    <row r="349" spans="1:9" x14ac:dyDescent="0.2">
      <c r="A349" s="4">
        <f>IF('True_Odds_Calculator_3-way'!A350="","",'True_Odds_Calculator_3-way'!A350)</f>
        <v>1.85</v>
      </c>
      <c r="B349" s="4">
        <f>IF('True_Odds_Calculator_3-way'!B350="","",'True_Odds_Calculator_3-way'!B350)</f>
        <v>3.63</v>
      </c>
      <c r="C349" s="4">
        <f>IF('True_Odds_Calculator_3-way'!C350="","",'True_Odds_Calculator_3-way'!C350)</f>
        <v>4.66</v>
      </c>
      <c r="D349" s="4">
        <f t="shared" si="25"/>
        <v>3.0614908882563796E-2</v>
      </c>
      <c r="E349" s="4">
        <f t="shared" si="26"/>
        <v>1.8855985810614444</v>
      </c>
      <c r="F349" s="4">
        <f t="shared" si="27"/>
        <v>3.7696427976308295</v>
      </c>
      <c r="G349" s="4">
        <f t="shared" si="28"/>
        <v>4.8926717819019059</v>
      </c>
      <c r="I349" s="4">
        <f t="shared" si="29"/>
        <v>1.0306149088825638</v>
      </c>
    </row>
    <row r="350" spans="1:9" x14ac:dyDescent="0.2">
      <c r="A350" s="4">
        <f>IF('True_Odds_Calculator_3-way'!A351="","",'True_Odds_Calculator_3-way'!A351)</f>
        <v>4.87</v>
      </c>
      <c r="B350" s="4">
        <f>IF('True_Odds_Calculator_3-way'!B351="","",'True_Odds_Calculator_3-way'!B351)</f>
        <v>4.21</v>
      </c>
      <c r="C350" s="4">
        <f>IF('True_Odds_Calculator_3-way'!C351="","",'True_Odds_Calculator_3-way'!C351)</f>
        <v>1.68</v>
      </c>
      <c r="D350" s="4">
        <f t="shared" si="25"/>
        <v>3.8106595484404204E-2</v>
      </c>
      <c r="E350" s="4">
        <f t="shared" si="26"/>
        <v>5.1911212370080815</v>
      </c>
      <c r="F350" s="4">
        <f t="shared" si="27"/>
        <v>4.447854610292354</v>
      </c>
      <c r="G350" s="4">
        <f t="shared" si="28"/>
        <v>1.7166324094198613</v>
      </c>
      <c r="I350" s="4">
        <f t="shared" si="29"/>
        <v>1.0381065954844042</v>
      </c>
    </row>
    <row r="351" spans="1:9" x14ac:dyDescent="0.2">
      <c r="A351" s="4">
        <f>IF('True_Odds_Calculator_3-way'!A352="","",'True_Odds_Calculator_3-way'!A352)</f>
        <v>3.49</v>
      </c>
      <c r="B351" s="4">
        <f>IF('True_Odds_Calculator_3-way'!B352="","",'True_Odds_Calculator_3-way'!B352)</f>
        <v>3.91</v>
      </c>
      <c r="C351" s="4">
        <f>IF('True_Odds_Calculator_3-way'!C352="","",'True_Odds_Calculator_3-way'!C352)</f>
        <v>2.0099999999999998</v>
      </c>
      <c r="D351" s="4">
        <f t="shared" si="25"/>
        <v>3.9799864803668594E-2</v>
      </c>
      <c r="E351" s="4">
        <f t="shared" si="26"/>
        <v>3.6594336416824618</v>
      </c>
      <c r="F351" s="4">
        <f t="shared" si="27"/>
        <v>4.1239178914872161</v>
      </c>
      <c r="G351" s="4">
        <f t="shared" si="28"/>
        <v>2.0650668865395194</v>
      </c>
      <c r="I351" s="4">
        <f t="shared" si="29"/>
        <v>1.0397998648036686</v>
      </c>
    </row>
    <row r="352" spans="1:9" x14ac:dyDescent="0.2">
      <c r="A352" s="4">
        <f>IF('True_Odds_Calculator_3-way'!A353="","",'True_Odds_Calculator_3-way'!A353)</f>
        <v>2.48</v>
      </c>
      <c r="B352" s="4">
        <f>IF('True_Odds_Calculator_3-way'!B353="","",'True_Odds_Calculator_3-way'!B353)</f>
        <v>3.4</v>
      </c>
      <c r="C352" s="4">
        <f>IF('True_Odds_Calculator_3-way'!C353="","",'True_Odds_Calculator_3-way'!C353)</f>
        <v>2.92</v>
      </c>
      <c r="D352" s="4">
        <f t="shared" si="25"/>
        <v>3.9809206935093933E-2</v>
      </c>
      <c r="E352" s="4">
        <f t="shared" si="26"/>
        <v>2.5643914144780693</v>
      </c>
      <c r="F352" s="4">
        <f t="shared" si="27"/>
        <v>3.56064602711833</v>
      </c>
      <c r="G352" s="4">
        <f t="shared" si="28"/>
        <v>3.0377038177583007</v>
      </c>
      <c r="I352" s="4">
        <f t="shared" si="29"/>
        <v>1.0398092069350939</v>
      </c>
    </row>
    <row r="353" spans="1:9" x14ac:dyDescent="0.2">
      <c r="A353" s="4">
        <f>IF('True_Odds_Calculator_3-way'!A354="","",'True_Odds_Calculator_3-way'!A354)</f>
        <v>2.88</v>
      </c>
      <c r="B353" s="4">
        <f>IF('True_Odds_Calculator_3-way'!B354="","",'True_Odds_Calculator_3-way'!B354)</f>
        <v>3.48</v>
      </c>
      <c r="C353" s="4">
        <f>IF('True_Odds_Calculator_3-way'!C354="","",'True_Odds_Calculator_3-way'!C354)</f>
        <v>2.4700000000000002</v>
      </c>
      <c r="D353" s="4">
        <f t="shared" si="25"/>
        <v>3.9436843656444287E-2</v>
      </c>
      <c r="E353" s="4">
        <f t="shared" si="26"/>
        <v>2.9933254141145245</v>
      </c>
      <c r="F353" s="4">
        <f t="shared" si="27"/>
        <v>3.646830606631295</v>
      </c>
      <c r="G353" s="4">
        <f t="shared" si="28"/>
        <v>2.5528915406204984</v>
      </c>
      <c r="I353" s="4">
        <f t="shared" si="29"/>
        <v>1.0394368436564443</v>
      </c>
    </row>
    <row r="354" spans="1:9" x14ac:dyDescent="0.2">
      <c r="A354" s="4">
        <f>IF('True_Odds_Calculator_3-way'!A355="","",'True_Odds_Calculator_3-way'!A355)</f>
        <v>1.85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4.42</v>
      </c>
      <c r="D354" s="4">
        <f t="shared" si="25"/>
        <v>3.6326663407684423E-2</v>
      </c>
      <c r="E354" s="4">
        <f t="shared" si="26"/>
        <v>1.8923923175658943</v>
      </c>
      <c r="F354" s="4">
        <f t="shared" si="27"/>
        <v>3.8845075135612013</v>
      </c>
      <c r="G354" s="4">
        <f t="shared" si="28"/>
        <v>4.6699412524431105</v>
      </c>
      <c r="I354" s="4">
        <f t="shared" si="29"/>
        <v>1.0363266634076844</v>
      </c>
    </row>
    <row r="355" spans="1:9" x14ac:dyDescent="0.2">
      <c r="A355" s="4">
        <f>IF('True_Odds_Calculator_3-way'!A356="","",'True_Odds_Calculator_3-way'!A356)</f>
        <v>1.84</v>
      </c>
      <c r="B355" s="4">
        <f>IF('True_Odds_Calculator_3-way'!B356="","",'True_Odds_Calculator_3-way'!B356)</f>
        <v>3.54</v>
      </c>
      <c r="C355" s="4">
        <f>IF('True_Odds_Calculator_3-way'!C356="","",'True_Odds_Calculator_3-way'!C356)</f>
        <v>5.07</v>
      </c>
      <c r="D355" s="4">
        <f t="shared" si="25"/>
        <v>2.3202795352900152E-2</v>
      </c>
      <c r="E355" s="4">
        <f t="shared" si="26"/>
        <v>1.8665631494319816</v>
      </c>
      <c r="F355" s="4">
        <f t="shared" si="27"/>
        <v>3.6396510937925699</v>
      </c>
      <c r="G355" s="4">
        <f t="shared" si="28"/>
        <v>5.2769225065929666</v>
      </c>
      <c r="I355" s="4">
        <f t="shared" si="29"/>
        <v>1.0232027953529002</v>
      </c>
    </row>
    <row r="356" spans="1:9" x14ac:dyDescent="0.2">
      <c r="A356" s="4">
        <f>IF('True_Odds_Calculator_3-way'!A357="","",'True_Odds_Calculator_3-way'!A357)</f>
        <v>2.99</v>
      </c>
      <c r="B356" s="4">
        <f>IF('True_Odds_Calculator_3-way'!B357="","",'True_Odds_Calculator_3-way'!B357)</f>
        <v>3.21</v>
      </c>
      <c r="C356" s="4">
        <f>IF('True_Odds_Calculator_3-way'!C357="","",'True_Odds_Calculator_3-way'!C357)</f>
        <v>2.66</v>
      </c>
      <c r="D356" s="4">
        <f t="shared" si="25"/>
        <v>2.1914489909955925E-2</v>
      </c>
      <c r="E356" s="4">
        <f t="shared" si="26"/>
        <v>3.0567641353792103</v>
      </c>
      <c r="F356" s="4">
        <f t="shared" si="27"/>
        <v>3.2870770397851321</v>
      </c>
      <c r="G356" s="4">
        <f t="shared" si="28"/>
        <v>2.7127102599704029</v>
      </c>
      <c r="I356" s="4">
        <f t="shared" si="29"/>
        <v>1.0219144899099559</v>
      </c>
    </row>
    <row r="357" spans="1:9" x14ac:dyDescent="0.2">
      <c r="A357" s="4">
        <f>IF('True_Odds_Calculator_3-way'!A358="","",'True_Odds_Calculator_3-way'!A358)</f>
        <v>3.51</v>
      </c>
      <c r="B357" s="4">
        <f>IF('True_Odds_Calculator_3-way'!B358="","",'True_Odds_Calculator_3-way'!B358)</f>
        <v>3.13</v>
      </c>
      <c r="C357" s="4">
        <f>IF('True_Odds_Calculator_3-way'!C358="","",'True_Odds_Calculator_3-way'!C358)</f>
        <v>2.36</v>
      </c>
      <c r="D357" s="4">
        <f t="shared" si="25"/>
        <v>2.8117916350980821E-2</v>
      </c>
      <c r="E357" s="4">
        <f t="shared" si="26"/>
        <v>3.6293998591223859</v>
      </c>
      <c r="F357" s="4">
        <f t="shared" si="27"/>
        <v>3.2245979647926308</v>
      </c>
      <c r="G357" s="4">
        <f t="shared" si="28"/>
        <v>2.4133826424607139</v>
      </c>
      <c r="I357" s="4">
        <f t="shared" si="29"/>
        <v>1.0281179163509808</v>
      </c>
    </row>
    <row r="358" spans="1:9" x14ac:dyDescent="0.2">
      <c r="A358" s="4">
        <f>IF('True_Odds_Calculator_3-way'!A359="","",'True_Odds_Calculator_3-way'!A359)</f>
        <v>3.33</v>
      </c>
      <c r="B358" s="4">
        <f>IF('True_Odds_Calculator_3-way'!B359="","",'True_Odds_Calculator_3-way'!B359)</f>
        <v>3.64</v>
      </c>
      <c r="C358" s="4">
        <f>IF('True_Odds_Calculator_3-way'!C359="","",'True_Odds_Calculator_3-way'!C359)</f>
        <v>2.21</v>
      </c>
      <c r="D358" s="4">
        <f t="shared" si="25"/>
        <v>2.751426280838043E-2</v>
      </c>
      <c r="E358" s="4">
        <f t="shared" si="26"/>
        <v>3.4349048510199451</v>
      </c>
      <c r="F358" s="4">
        <f t="shared" si="27"/>
        <v>3.7657145084929131</v>
      </c>
      <c r="G358" s="4">
        <f t="shared" si="28"/>
        <v>2.2557208455087094</v>
      </c>
      <c r="I358" s="4">
        <f t="shared" si="29"/>
        <v>1.0275142628083804</v>
      </c>
    </row>
    <row r="359" spans="1:9" x14ac:dyDescent="0.2">
      <c r="A359" s="4">
        <f>IF('True_Odds_Calculator_3-way'!A360="","",'True_Odds_Calculator_3-way'!A360)</f>
        <v>2.0499999999999998</v>
      </c>
      <c r="B359" s="4">
        <f>IF('True_Odds_Calculator_3-way'!B360="","",'True_Odds_Calculator_3-way'!B360)</f>
        <v>3.43</v>
      </c>
      <c r="C359" s="4">
        <f>IF('True_Odds_Calculator_3-way'!C360="","",'True_Odds_Calculator_3-way'!C360)</f>
        <v>4</v>
      </c>
      <c r="D359" s="4">
        <f t="shared" si="25"/>
        <v>2.9350067553153725E-2</v>
      </c>
      <c r="E359" s="4">
        <f t="shared" si="26"/>
        <v>2.091956017801138</v>
      </c>
      <c r="F359" s="4">
        <f t="shared" si="27"/>
        <v>3.549096721276999</v>
      </c>
      <c r="G359" s="4">
        <f t="shared" si="28"/>
        <v>4.1629088756228727</v>
      </c>
      <c r="I359" s="4">
        <f t="shared" si="29"/>
        <v>1.0293500675531537</v>
      </c>
    </row>
    <row r="360" spans="1:9" x14ac:dyDescent="0.2">
      <c r="A360" s="4">
        <f>IF('True_Odds_Calculator_3-way'!A361="","",'True_Odds_Calculator_3-way'!A361)</f>
        <v>3.52</v>
      </c>
      <c r="B360" s="4">
        <f>IF('True_Odds_Calculator_3-way'!B361="","",'True_Odds_Calculator_3-way'!B361)</f>
        <v>3.3</v>
      </c>
      <c r="C360" s="4">
        <f>IF('True_Odds_Calculator_3-way'!C361="","",'True_Odds_Calculator_3-way'!C361)</f>
        <v>2.27</v>
      </c>
      <c r="D360" s="4">
        <f t="shared" si="25"/>
        <v>2.7649846482445728E-2</v>
      </c>
      <c r="E360" s="4">
        <f t="shared" si="26"/>
        <v>3.638026629972885</v>
      </c>
      <c r="F360" s="4">
        <f t="shared" si="27"/>
        <v>3.4035174071900496</v>
      </c>
      <c r="G360" s="4">
        <f t="shared" si="28"/>
        <v>2.3185071508711297</v>
      </c>
      <c r="I360" s="4">
        <f t="shared" si="29"/>
        <v>1.0276498464824457</v>
      </c>
    </row>
    <row r="361" spans="1:9" x14ac:dyDescent="0.2">
      <c r="A361" s="4">
        <f>IF('True_Odds_Calculator_3-way'!A362="","",'True_Odds_Calculator_3-way'!A362)</f>
        <v>2.61</v>
      </c>
      <c r="B361" s="4">
        <f>IF('True_Odds_Calculator_3-way'!B362="","",'True_Odds_Calculator_3-way'!B362)</f>
        <v>3.34</v>
      </c>
      <c r="C361" s="4">
        <f>IF('True_Odds_Calculator_3-way'!C362="","",'True_Odds_Calculator_3-way'!C362)</f>
        <v>2.9</v>
      </c>
      <c r="D361" s="4">
        <f t="shared" si="25"/>
        <v>2.7370546263794315E-2</v>
      </c>
      <c r="E361" s="4">
        <f t="shared" si="26"/>
        <v>2.673666346330791</v>
      </c>
      <c r="F361" s="4">
        <f t="shared" si="27"/>
        <v>3.4449772110546144</v>
      </c>
      <c r="G361" s="4">
        <f t="shared" si="28"/>
        <v>2.9788140419618654</v>
      </c>
      <c r="I361" s="4">
        <f t="shared" si="29"/>
        <v>1.0273705462637943</v>
      </c>
    </row>
    <row r="362" spans="1:9" x14ac:dyDescent="0.2">
      <c r="A362" s="4">
        <f>IF('True_Odds_Calculator_3-way'!A363="","",'True_Odds_Calculator_3-way'!A363)</f>
        <v>2.23</v>
      </c>
      <c r="B362" s="4">
        <f>IF('True_Odds_Calculator_3-way'!B363="","",'True_Odds_Calculator_3-way'!B363)</f>
        <v>3.28</v>
      </c>
      <c r="C362" s="4">
        <f>IF('True_Odds_Calculator_3-way'!C363="","",'True_Odds_Calculator_3-way'!C363)</f>
        <v>3.65</v>
      </c>
      <c r="D362" s="4">
        <f t="shared" si="25"/>
        <v>2.7281144793756429E-2</v>
      </c>
      <c r="E362" s="4">
        <f t="shared" si="26"/>
        <v>2.276158175905985</v>
      </c>
      <c r="F362" s="4">
        <f t="shared" si="27"/>
        <v>3.3808416659068574</v>
      </c>
      <c r="G362" s="4">
        <f t="shared" si="28"/>
        <v>3.7753103249326179</v>
      </c>
      <c r="I362" s="4">
        <f t="shared" si="29"/>
        <v>1.0272811447937564</v>
      </c>
    </row>
    <row r="363" spans="1:9" x14ac:dyDescent="0.2">
      <c r="A363" s="4">
        <f>IF('True_Odds_Calculator_3-way'!A364="","",'True_Odds_Calculator_3-way'!A364)</f>
        <v>1.88</v>
      </c>
      <c r="B363" s="4">
        <f>IF('True_Odds_Calculator_3-way'!B364="","",'True_Odds_Calculator_3-way'!B364)</f>
        <v>3.74</v>
      </c>
      <c r="C363" s="4">
        <f>IF('True_Odds_Calculator_3-way'!C364="","",'True_Odds_Calculator_3-way'!C364)</f>
        <v>4.3499999999999996</v>
      </c>
      <c r="D363" s="4">
        <f t="shared" si="25"/>
        <v>2.9179630232670561E-2</v>
      </c>
      <c r="E363" s="4">
        <f t="shared" si="26"/>
        <v>1.9150178275812841</v>
      </c>
      <c r="F363" s="4">
        <f t="shared" si="27"/>
        <v>3.8811869964367771</v>
      </c>
      <c r="G363" s="4">
        <f t="shared" si="28"/>
        <v>4.5421818196218808</v>
      </c>
      <c r="I363" s="4">
        <f t="shared" si="29"/>
        <v>1.0291796302326706</v>
      </c>
    </row>
    <row r="364" spans="1:9" x14ac:dyDescent="0.2">
      <c r="A364" s="4">
        <f>IF('True_Odds_Calculator_3-way'!A365="","",'True_Odds_Calculator_3-way'!A365)</f>
        <v>2.2400000000000002</v>
      </c>
      <c r="B364" s="4">
        <f>IF('True_Odds_Calculator_3-way'!B365="","",'True_Odds_Calculator_3-way'!B365)</f>
        <v>3.19</v>
      </c>
      <c r="C364" s="4">
        <f>IF('True_Odds_Calculator_3-way'!C365="","",'True_Odds_Calculator_3-way'!C365)</f>
        <v>3.74</v>
      </c>
      <c r="D364" s="4">
        <f t="shared" si="25"/>
        <v>2.7287874397407874E-2</v>
      </c>
      <c r="E364" s="4">
        <f t="shared" si="26"/>
        <v>2.2865891305548169</v>
      </c>
      <c r="F364" s="4">
        <f t="shared" si="27"/>
        <v>3.2853274098221146</v>
      </c>
      <c r="G364" s="4">
        <f t="shared" si="28"/>
        <v>3.8717112951685628</v>
      </c>
      <c r="I364" s="4">
        <f t="shared" si="29"/>
        <v>1.0272878743974079</v>
      </c>
    </row>
    <row r="365" spans="1:9" x14ac:dyDescent="0.2">
      <c r="A365" s="4">
        <f>IF('True_Odds_Calculator_3-way'!A366="","",'True_Odds_Calculator_3-way'!A366)</f>
        <v>1.98</v>
      </c>
      <c r="B365" s="4">
        <f>IF('True_Odds_Calculator_3-way'!B366="","",'True_Odds_Calculator_3-way'!B366)</f>
        <v>3.37</v>
      </c>
      <c r="C365" s="4">
        <f>IF('True_Odds_Calculator_3-way'!C366="","",'True_Odds_Calculator_3-way'!C366)</f>
        <v>4.4000000000000004</v>
      </c>
      <c r="D365" s="4">
        <f t="shared" si="25"/>
        <v>2.9059137367742682E-2</v>
      </c>
      <c r="E365" s="4">
        <f t="shared" si="26"/>
        <v>2.0187170359314646</v>
      </c>
      <c r="F365" s="4">
        <f t="shared" si="27"/>
        <v>3.4837193922834615</v>
      </c>
      <c r="G365" s="4">
        <f t="shared" si="28"/>
        <v>4.5958765726880344</v>
      </c>
      <c r="I365" s="4">
        <f t="shared" si="29"/>
        <v>1.0290591373677427</v>
      </c>
    </row>
    <row r="366" spans="1:9" x14ac:dyDescent="0.2">
      <c r="A366" s="4">
        <f>IF('True_Odds_Calculator_3-way'!A367="","",'True_Odds_Calculator_3-way'!A367)</f>
        <v>3.43</v>
      </c>
      <c r="B366" s="4">
        <f>IF('True_Odds_Calculator_3-way'!B367="","",'True_Odds_Calculator_3-way'!B367)</f>
        <v>3.16</v>
      </c>
      <c r="C366" s="4">
        <f>IF('True_Odds_Calculator_3-way'!C367="","",'True_Odds_Calculator_3-way'!C367)</f>
        <v>2.38</v>
      </c>
      <c r="D366" s="4">
        <f t="shared" si="25"/>
        <v>2.8168952933795621E-2</v>
      </c>
      <c r="E366" s="4">
        <f t="shared" si="26"/>
        <v>3.5441444999538376</v>
      </c>
      <c r="F366" s="4">
        <f t="shared" si="27"/>
        <v>3.2566283884255651</v>
      </c>
      <c r="G366" s="4">
        <f t="shared" si="28"/>
        <v>2.4344024915708662</v>
      </c>
      <c r="I366" s="4">
        <f t="shared" si="29"/>
        <v>1.0281689529337956</v>
      </c>
    </row>
    <row r="367" spans="1:9" x14ac:dyDescent="0.2">
      <c r="A367" s="4">
        <f>IF('True_Odds_Calculator_3-way'!A368="","",'True_Odds_Calculator_3-way'!A368)</f>
        <v>3.15</v>
      </c>
      <c r="B367" s="4">
        <f>IF('True_Odds_Calculator_3-way'!B368="","",'True_Odds_Calculator_3-way'!B368)</f>
        <v>3.23</v>
      </c>
      <c r="C367" s="4">
        <f>IF('True_Odds_Calculator_3-way'!C368="","",'True_Odds_Calculator_3-way'!C368)</f>
        <v>2.4300000000000002</v>
      </c>
      <c r="D367" s="4">
        <f t="shared" si="25"/>
        <v>3.8580474424987576E-2</v>
      </c>
      <c r="E367" s="4">
        <f t="shared" si="26"/>
        <v>3.2829923734670743</v>
      </c>
      <c r="F367" s="4">
        <f t="shared" si="27"/>
        <v>3.3699834186255244</v>
      </c>
      <c r="G367" s="4">
        <f t="shared" si="28"/>
        <v>2.5083875739419845</v>
      </c>
      <c r="I367" s="4">
        <f t="shared" si="29"/>
        <v>1.0385804744249876</v>
      </c>
    </row>
    <row r="368" spans="1:9" x14ac:dyDescent="0.2">
      <c r="A368" s="4">
        <f>IF('True_Odds_Calculator_3-way'!A369="","",'True_Odds_Calculator_3-way'!A369)</f>
        <v>2.0299999999999998</v>
      </c>
      <c r="B368" s="4">
        <f>IF('True_Odds_Calculator_3-way'!B369="","",'True_Odds_Calculator_3-way'!B369)</f>
        <v>3.6</v>
      </c>
      <c r="C368" s="4">
        <f>IF('True_Odds_Calculator_3-way'!C369="","",'True_Odds_Calculator_3-way'!C369)</f>
        <v>3.71</v>
      </c>
      <c r="D368" s="4">
        <f t="shared" si="25"/>
        <v>3.9930394191942664E-2</v>
      </c>
      <c r="E368" s="4">
        <f t="shared" si="26"/>
        <v>2.0863728915814082</v>
      </c>
      <c r="F368" s="4">
        <f t="shared" si="27"/>
        <v>3.7811808502329942</v>
      </c>
      <c r="G368" s="4">
        <f t="shared" si="28"/>
        <v>3.9027185339934296</v>
      </c>
      <c r="I368" s="4">
        <f t="shared" si="29"/>
        <v>1.0399303941919427</v>
      </c>
    </row>
    <row r="369" spans="1:9" x14ac:dyDescent="0.2">
      <c r="A369" s="4">
        <f>IF('True_Odds_Calculator_3-way'!A370="","",'True_Odds_Calculator_3-way'!A370)</f>
        <v>2.71</v>
      </c>
      <c r="B369" s="4">
        <f>IF('True_Odds_Calculator_3-way'!B370="","",'True_Odds_Calculator_3-way'!B370)</f>
        <v>3.26</v>
      </c>
      <c r="C369" s="4">
        <f>IF('True_Odds_Calculator_3-way'!C370="","",'True_Odds_Calculator_3-way'!C370)</f>
        <v>2.76</v>
      </c>
      <c r="D369" s="4">
        <f t="shared" si="25"/>
        <v>3.8070996874279395E-2</v>
      </c>
      <c r="E369" s="4">
        <f t="shared" si="26"/>
        <v>2.8065184149350135</v>
      </c>
      <c r="F369" s="4">
        <f t="shared" si="27"/>
        <v>3.4006881105856421</v>
      </c>
      <c r="G369" s="4">
        <f t="shared" si="28"/>
        <v>2.8601786647656806</v>
      </c>
      <c r="I369" s="4">
        <f t="shared" si="29"/>
        <v>1.0380709968742794</v>
      </c>
    </row>
    <row r="370" spans="1:9" x14ac:dyDescent="0.2">
      <c r="A370" s="4">
        <f>IF('True_Odds_Calculator_3-way'!A371="","",'True_Odds_Calculator_3-way'!A371)</f>
        <v>2.0299999999999998</v>
      </c>
      <c r="B370" s="4">
        <f>IF('True_Odds_Calculator_3-way'!B371="","",'True_Odds_Calculator_3-way'!B371)</f>
        <v>3.58</v>
      </c>
      <c r="C370" s="4">
        <f>IF('True_Odds_Calculator_3-way'!C371="","",'True_Odds_Calculator_3-way'!C371)</f>
        <v>3.73</v>
      </c>
      <c r="D370" s="4">
        <f t="shared" si="25"/>
        <v>4.0036961122279502E-2</v>
      </c>
      <c r="E370" s="4">
        <f t="shared" si="26"/>
        <v>2.0865275299473494</v>
      </c>
      <c r="F370" s="4">
        <f t="shared" si="27"/>
        <v>3.759625271874282</v>
      </c>
      <c r="G370" s="4">
        <f t="shared" si="28"/>
        <v>3.9254038079631788</v>
      </c>
      <c r="I370" s="4">
        <f t="shared" si="29"/>
        <v>1.0400369611222795</v>
      </c>
    </row>
    <row r="371" spans="1:9" x14ac:dyDescent="0.2">
      <c r="A371" s="4">
        <f>IF('True_Odds_Calculator_3-way'!A372="","",'True_Odds_Calculator_3-way'!A372)</f>
        <v>1.58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6.72</v>
      </c>
      <c r="D371" s="4">
        <f t="shared" si="25"/>
        <v>4.4188107815636757E-2</v>
      </c>
      <c r="E371" s="4">
        <f t="shared" si="26"/>
        <v>1.61764652251066</v>
      </c>
      <c r="F371" s="4">
        <f t="shared" si="27"/>
        <v>4.0365253500585512</v>
      </c>
      <c r="G371" s="4">
        <f t="shared" si="28"/>
        <v>7.4582252940291465</v>
      </c>
      <c r="I371" s="4">
        <f t="shared" si="29"/>
        <v>1.0441881078156368</v>
      </c>
    </row>
    <row r="372" spans="1:9" x14ac:dyDescent="0.2">
      <c r="A372" s="4">
        <f>IF('True_Odds_Calculator_3-way'!A373="","",'True_Odds_Calculator_3-way'!A373)</f>
        <v>2.1800000000000002</v>
      </c>
      <c r="B372" s="4">
        <f>IF('True_Odds_Calculator_3-way'!B373="","",'True_Odds_Calculator_3-way'!B373)</f>
        <v>3.36</v>
      </c>
      <c r="C372" s="4">
        <f>IF('True_Odds_Calculator_3-way'!C373="","",'True_Odds_Calculator_3-way'!C373)</f>
        <v>3.54</v>
      </c>
      <c r="D372" s="4">
        <f t="shared" si="25"/>
        <v>3.8820519655537566E-2</v>
      </c>
      <c r="E372" s="4">
        <f t="shared" si="26"/>
        <v>2.2432820387885872</v>
      </c>
      <c r="F372" s="4">
        <f t="shared" si="27"/>
        <v>3.5127299210584497</v>
      </c>
      <c r="G372" s="4">
        <f t="shared" si="28"/>
        <v>3.7099459971750965</v>
      </c>
      <c r="I372" s="4">
        <f t="shared" si="29"/>
        <v>1.0388205196555376</v>
      </c>
    </row>
    <row r="373" spans="1:9" x14ac:dyDescent="0.2">
      <c r="A373" s="4">
        <f>IF('True_Odds_Calculator_3-way'!A374="","",'True_Odds_Calculator_3-way'!A374)</f>
        <v>1.75</v>
      </c>
      <c r="B373" s="4">
        <f>IF('True_Odds_Calculator_3-way'!B374="","",'True_Odds_Calculator_3-way'!B374)</f>
        <v>3.6</v>
      </c>
      <c r="C373" s="4">
        <f>IF('True_Odds_Calculator_3-way'!C374="","",'True_Odds_Calculator_3-way'!C374)</f>
        <v>5.21</v>
      </c>
      <c r="D373" s="4">
        <f t="shared" si="25"/>
        <v>4.1144928860859853E-2</v>
      </c>
      <c r="E373" s="4">
        <f t="shared" si="26"/>
        <v>1.7930350070560388</v>
      </c>
      <c r="F373" s="4">
        <f t="shared" si="27"/>
        <v>3.7869779247750177</v>
      </c>
      <c r="G373" s="4">
        <f t="shared" si="28"/>
        <v>5.6109290862987553</v>
      </c>
      <c r="I373" s="4">
        <f t="shared" si="29"/>
        <v>1.0411449288608599</v>
      </c>
    </row>
    <row r="374" spans="1:9" x14ac:dyDescent="0.2">
      <c r="A374" s="4">
        <f>IF('True_Odds_Calculator_3-way'!A375="","",'True_Odds_Calculator_3-way'!A375)</f>
        <v>2.76</v>
      </c>
      <c r="B374" s="4">
        <f>IF('True_Odds_Calculator_3-way'!B375="","",'True_Odds_Calculator_3-way'!B375)</f>
        <v>3.32</v>
      </c>
      <c r="C374" s="4">
        <f>IF('True_Odds_Calculator_3-way'!C375="","",'True_Odds_Calculator_3-way'!C375)</f>
        <v>2.66</v>
      </c>
      <c r="D374" s="4">
        <f t="shared" si="25"/>
        <v>3.9463509480878844E-2</v>
      </c>
      <c r="E374" s="4">
        <f t="shared" si="26"/>
        <v>2.8639809191017038</v>
      </c>
      <c r="F374" s="4">
        <f t="shared" si="27"/>
        <v>3.4716157006210731</v>
      </c>
      <c r="G374" s="4">
        <f t="shared" si="28"/>
        <v>2.7564509144248857</v>
      </c>
      <c r="I374" s="4">
        <f t="shared" si="29"/>
        <v>1.0394635094808788</v>
      </c>
    </row>
    <row r="375" spans="1:9" x14ac:dyDescent="0.2">
      <c r="A375" s="4">
        <f>IF('True_Odds_Calculator_3-way'!A376="","",'True_Odds_Calculator_3-way'!A376)</f>
        <v>3.84</v>
      </c>
      <c r="B375" s="4">
        <f>IF('True_Odds_Calculator_3-way'!B376="","",'True_Odds_Calculator_3-way'!B376)</f>
        <v>3.23</v>
      </c>
      <c r="C375" s="4">
        <f>IF('True_Odds_Calculator_3-way'!C376="","",'True_Odds_Calculator_3-way'!C376)</f>
        <v>2.13</v>
      </c>
      <c r="D375" s="4">
        <f t="shared" si="25"/>
        <v>3.9497757961598268E-2</v>
      </c>
      <c r="E375" s="4">
        <f t="shared" si="26"/>
        <v>4.0444771582432031</v>
      </c>
      <c r="F375" s="4">
        <f t="shared" si="27"/>
        <v>3.3734594653401726</v>
      </c>
      <c r="G375" s="4">
        <f t="shared" si="28"/>
        <v>2.1914558920288814</v>
      </c>
      <c r="I375" s="4">
        <f t="shared" si="29"/>
        <v>1.0394977579615983</v>
      </c>
    </row>
    <row r="376" spans="1:9" x14ac:dyDescent="0.2">
      <c r="A376" s="4">
        <f>IF('True_Odds_Calculator_3-way'!A377="","",'True_Odds_Calculator_3-way'!A377)</f>
        <v>2.56</v>
      </c>
      <c r="B376" s="4">
        <f>IF('True_Odds_Calculator_3-way'!B377="","",'True_Odds_Calculator_3-way'!B377)</f>
        <v>3.02</v>
      </c>
      <c r="C376" s="4">
        <f>IF('True_Odds_Calculator_3-way'!C377="","",'True_Odds_Calculator_3-way'!C377)</f>
        <v>3.15</v>
      </c>
      <c r="D376" s="4">
        <f t="shared" si="25"/>
        <v>3.9211145274887116E-2</v>
      </c>
      <c r="E376" s="4">
        <f t="shared" si="26"/>
        <v>2.6486234088648239</v>
      </c>
      <c r="F376" s="4">
        <f t="shared" si="27"/>
        <v>3.1441058859374764</v>
      </c>
      <c r="G376" s="4">
        <f t="shared" si="28"/>
        <v>3.2852597366390452</v>
      </c>
      <c r="I376" s="4">
        <f t="shared" si="29"/>
        <v>1.0392111452748871</v>
      </c>
    </row>
    <row r="377" spans="1:9" x14ac:dyDescent="0.2">
      <c r="A377" s="4">
        <f>IF('True_Odds_Calculator_3-way'!A378="","",'True_Odds_Calculator_3-way'!A378)</f>
        <v>4.57</v>
      </c>
      <c r="B377" s="4">
        <f>IF('True_Odds_Calculator_3-way'!B378="","",'True_Odds_Calculator_3-way'!B378)</f>
        <v>3.62</v>
      </c>
      <c r="C377" s="4">
        <f>IF('True_Odds_Calculator_3-way'!C378="","",'True_Odds_Calculator_3-way'!C378)</f>
        <v>1.83</v>
      </c>
      <c r="D377" s="4">
        <f t="shared" si="25"/>
        <v>4.1509562098328345E-2</v>
      </c>
      <c r="E377" s="4">
        <f t="shared" si="26"/>
        <v>4.878480465455401</v>
      </c>
      <c r="F377" s="4">
        <f t="shared" si="27"/>
        <v>3.8108801457095232</v>
      </c>
      <c r="G377" s="4">
        <f t="shared" si="28"/>
        <v>1.8775408993374516</v>
      </c>
      <c r="I377" s="4">
        <f t="shared" si="29"/>
        <v>1.0415095620983283</v>
      </c>
    </row>
    <row r="378" spans="1:9" x14ac:dyDescent="0.2">
      <c r="A378" s="4">
        <f>IF('True_Odds_Calculator_3-way'!A379="","",'True_Odds_Calculator_3-way'!A379)</f>
        <v>2.6</v>
      </c>
      <c r="B378" s="4">
        <f>IF('True_Odds_Calculator_3-way'!B379="","",'True_Odds_Calculator_3-way'!B379)</f>
        <v>3.1</v>
      </c>
      <c r="C378" s="4">
        <f>IF('True_Odds_Calculator_3-way'!C379="","",'True_Odds_Calculator_3-way'!C379)</f>
        <v>3.02</v>
      </c>
      <c r="D378" s="4">
        <f t="shared" si="25"/>
        <v>3.8321857591244513E-2</v>
      </c>
      <c r="E378" s="4">
        <f t="shared" si="26"/>
        <v>2.6893183860465806</v>
      </c>
      <c r="F378" s="4">
        <f t="shared" si="27"/>
        <v>3.2278192298171793</v>
      </c>
      <c r="G378" s="4">
        <f t="shared" si="28"/>
        <v>3.1411782924395202</v>
      </c>
      <c r="I378" s="4">
        <f t="shared" si="29"/>
        <v>1.0383218575912445</v>
      </c>
    </row>
    <row r="379" spans="1:9" x14ac:dyDescent="0.2">
      <c r="A379" s="4">
        <f>IF('True_Odds_Calculator_3-way'!A380="","",'True_Odds_Calculator_3-way'!A380)</f>
        <v>2.09</v>
      </c>
      <c r="B379" s="4">
        <f>IF('True_Odds_Calculator_3-way'!B380="","",'True_Odds_Calculator_3-way'!B380)</f>
        <v>3.51</v>
      </c>
      <c r="C379" s="4">
        <f>IF('True_Odds_Calculator_3-way'!C380="","",'True_Odds_Calculator_3-way'!C380)</f>
        <v>3.6</v>
      </c>
      <c r="D379" s="4">
        <f t="shared" si="25"/>
        <v>4.1146962199593684E-2</v>
      </c>
      <c r="E379" s="4">
        <f t="shared" si="26"/>
        <v>2.1516794337196852</v>
      </c>
      <c r="F379" s="4">
        <f t="shared" si="27"/>
        <v>3.6875246098037073</v>
      </c>
      <c r="G379" s="4">
        <f t="shared" si="28"/>
        <v>3.7869876449736721</v>
      </c>
      <c r="I379" s="4">
        <f t="shared" si="29"/>
        <v>1.0411469621995937</v>
      </c>
    </row>
    <row r="380" spans="1:9" x14ac:dyDescent="0.2">
      <c r="A380" s="4">
        <f>IF('True_Odds_Calculator_3-way'!A381="","",'True_Odds_Calculator_3-way'!A381)</f>
        <v>2.2799999999999998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3.37</v>
      </c>
      <c r="D380" s="4">
        <f t="shared" si="25"/>
        <v>4.0210445053068478E-2</v>
      </c>
      <c r="E380" s="4">
        <f t="shared" si="26"/>
        <v>2.3518730965806016</v>
      </c>
      <c r="F380" s="4">
        <f t="shared" si="27"/>
        <v>3.4308310668840916</v>
      </c>
      <c r="G380" s="4">
        <f t="shared" si="28"/>
        <v>3.5294231000483252</v>
      </c>
      <c r="I380" s="4">
        <f t="shared" si="29"/>
        <v>1.0402104450530685</v>
      </c>
    </row>
    <row r="381" spans="1:9" x14ac:dyDescent="0.2">
      <c r="A381" s="4">
        <f>IF('True_Odds_Calculator_3-way'!A382="","",'True_Odds_Calculator_3-way'!A382)</f>
        <v>2.68</v>
      </c>
      <c r="B381" s="4">
        <f>IF('True_Odds_Calculator_3-way'!B382="","",'True_Odds_Calculator_3-way'!B382)</f>
        <v>3.27</v>
      </c>
      <c r="C381" s="4">
        <f>IF('True_Odds_Calculator_3-way'!C382="","",'True_Odds_Calculator_3-way'!C382)</f>
        <v>2.78</v>
      </c>
      <c r="D381" s="4">
        <f t="shared" si="25"/>
        <v>3.8656956127553155E-2</v>
      </c>
      <c r="E381" s="4">
        <f t="shared" si="26"/>
        <v>2.7758603035745382</v>
      </c>
      <c r="F381" s="4">
        <f t="shared" si="27"/>
        <v>3.4138460998080848</v>
      </c>
      <c r="G381" s="4">
        <f t="shared" si="28"/>
        <v>2.8832853735341439</v>
      </c>
      <c r="I381" s="4">
        <f t="shared" si="29"/>
        <v>1.0386569561275532</v>
      </c>
    </row>
    <row r="382" spans="1:9" x14ac:dyDescent="0.2">
      <c r="A382" s="4">
        <f>IF('True_Odds_Calculator_3-way'!A383="","",'True_Odds_Calculator_3-way'!A383)</f>
        <v>4.59</v>
      </c>
      <c r="B382" s="4">
        <f>IF('True_Odds_Calculator_3-way'!B383="","",'True_Odds_Calculator_3-way'!B383)</f>
        <v>3.6</v>
      </c>
      <c r="C382" s="4">
        <f>IF('True_Odds_Calculator_3-way'!C383="","",'True_Odds_Calculator_3-way'!C383)</f>
        <v>1.83</v>
      </c>
      <c r="D382" s="4">
        <f t="shared" si="25"/>
        <v>4.2090788956748337E-2</v>
      </c>
      <c r="E382" s="4">
        <f t="shared" si="26"/>
        <v>4.9059369798206927</v>
      </c>
      <c r="F382" s="4">
        <f t="shared" si="27"/>
        <v>3.7915049201047215</v>
      </c>
      <c r="G382" s="4">
        <f t="shared" si="28"/>
        <v>1.8782241203895218</v>
      </c>
      <c r="I382" s="4">
        <f t="shared" si="29"/>
        <v>1.0420907889567483</v>
      </c>
    </row>
    <row r="383" spans="1:9" x14ac:dyDescent="0.2">
      <c r="A383" s="4">
        <f>IF('True_Odds_Calculator_3-way'!A384="","",'True_Odds_Calculator_3-way'!A384)</f>
        <v>2.61</v>
      </c>
      <c r="B383" s="4">
        <f>IF('True_Odds_Calculator_3-way'!B384="","",'True_Odds_Calculator_3-way'!B384)</f>
        <v>3.07</v>
      </c>
      <c r="C383" s="4">
        <f>IF('True_Odds_Calculator_3-way'!C384="","",'True_Odds_Calculator_3-way'!C384)</f>
        <v>3.04</v>
      </c>
      <c r="D383" s="4">
        <f t="shared" si="25"/>
        <v>3.7822029895961284E-2</v>
      </c>
      <c r="E383" s="4">
        <f t="shared" si="26"/>
        <v>2.6988046138457622</v>
      </c>
      <c r="F383" s="4">
        <f t="shared" si="27"/>
        <v>3.1936071065402412</v>
      </c>
      <c r="G383" s="4">
        <f t="shared" si="28"/>
        <v>3.1611554674849578</v>
      </c>
      <c r="I383" s="4">
        <f t="shared" si="29"/>
        <v>1.0378220298959613</v>
      </c>
    </row>
    <row r="384" spans="1:9" x14ac:dyDescent="0.2">
      <c r="A384" s="4">
        <f>IF('True_Odds_Calculator_3-way'!A385="","",'True_Odds_Calculator_3-way'!A385)</f>
        <v>2.3199999999999998</v>
      </c>
      <c r="B384" s="4">
        <f>IF('True_Odds_Calculator_3-way'!B385="","",'True_Odds_Calculator_3-way'!B385)</f>
        <v>3.37</v>
      </c>
      <c r="C384" s="4">
        <f>IF('True_Odds_Calculator_3-way'!C385="","",'True_Odds_Calculator_3-way'!C385)</f>
        <v>3.21</v>
      </c>
      <c r="D384" s="4">
        <f t="shared" si="25"/>
        <v>3.929686755390982E-2</v>
      </c>
      <c r="E384" s="4">
        <f t="shared" si="26"/>
        <v>2.3927135541692364</v>
      </c>
      <c r="F384" s="4">
        <f t="shared" si="27"/>
        <v>3.5256337470997914</v>
      </c>
      <c r="G384" s="4">
        <f t="shared" si="28"/>
        <v>3.3508973533448176</v>
      </c>
      <c r="I384" s="4">
        <f t="shared" si="29"/>
        <v>1.0392968675539098</v>
      </c>
    </row>
    <row r="385" spans="1:9" x14ac:dyDescent="0.2">
      <c r="A385" s="4">
        <f>IF('True_Odds_Calculator_3-way'!A386="","",'True_Odds_Calculator_3-way'!A386)</f>
        <v>3.06</v>
      </c>
      <c r="B385" s="4">
        <f>IF('True_Odds_Calculator_3-way'!B386="","",'True_Odds_Calculator_3-way'!B386)</f>
        <v>3.28</v>
      </c>
      <c r="C385" s="4">
        <f>IF('True_Odds_Calculator_3-way'!C386="","",'True_Odds_Calculator_3-way'!C386)</f>
        <v>2.46</v>
      </c>
      <c r="D385" s="4">
        <f t="shared" si="25"/>
        <v>3.8179499442053233E-2</v>
      </c>
      <c r="E385" s="4">
        <f t="shared" si="26"/>
        <v>3.1839945859064374</v>
      </c>
      <c r="F385" s="4">
        <f t="shared" si="27"/>
        <v>3.4228810476536924</v>
      </c>
      <c r="G385" s="4">
        <f t="shared" si="28"/>
        <v>2.539504756764051</v>
      </c>
      <c r="I385" s="4">
        <f t="shared" si="29"/>
        <v>1.0381794994420532</v>
      </c>
    </row>
    <row r="386" spans="1:9" x14ac:dyDescent="0.2">
      <c r="A386" s="4">
        <f>IF('True_Odds_Calculator_3-way'!A387="","",'True_Odds_Calculator_3-way'!A387)</f>
        <v>2.4500000000000002</v>
      </c>
      <c r="B386" s="4">
        <f>IF('True_Odds_Calculator_3-way'!B387="","",'True_Odds_Calculator_3-way'!B387)</f>
        <v>3.25</v>
      </c>
      <c r="C386" s="4">
        <f>IF('True_Odds_Calculator_3-way'!C387="","",'True_Odds_Calculator_3-way'!C387)</f>
        <v>3.1</v>
      </c>
      <c r="D386" s="4">
        <f t="shared" si="25"/>
        <v>3.8436218159720426E-2</v>
      </c>
      <c r="E386" s="4">
        <f t="shared" si="26"/>
        <v>2.5293966952734728</v>
      </c>
      <c r="F386" s="4">
        <f t="shared" si="27"/>
        <v>3.3912072814700327</v>
      </c>
      <c r="G386" s="4">
        <f t="shared" si="28"/>
        <v>3.2282164459702467</v>
      </c>
      <c r="I386" s="4">
        <f t="shared" si="29"/>
        <v>1.0384362181597204</v>
      </c>
    </row>
    <row r="387" spans="1:9" x14ac:dyDescent="0.2">
      <c r="A387" s="4">
        <f>IF('True_Odds_Calculator_3-way'!A388="","",'True_Odds_Calculator_3-way'!A388)</f>
        <v>2.34</v>
      </c>
      <c r="B387" s="4">
        <f>IF('True_Odds_Calculator_3-way'!B388="","",'True_Odds_Calculator_3-way'!B388)</f>
        <v>3.37</v>
      </c>
      <c r="C387" s="4">
        <f>IF('True_Odds_Calculator_3-way'!C388="","",'True_Odds_Calculator_3-way'!C388)</f>
        <v>3.17</v>
      </c>
      <c r="D387" s="4">
        <f t="shared" ref="D387:D450" si="30">IF(A387="","",((1/A387)+(1/B387)+(1/C387))-1)</f>
        <v>3.9543745644149197E-2</v>
      </c>
      <c r="E387" s="4">
        <f t="shared" ref="E387:E450" si="31">IF(A387="","",(3*A387)/(3-($D387*A387)))</f>
        <v>2.4144722765021434</v>
      </c>
      <c r="F387" s="4">
        <f t="shared" ref="F387:F450" si="32">IF(B387="","",(3*B387)/(3-($D387*B387)))</f>
        <v>3.5266569498656142</v>
      </c>
      <c r="G387" s="4">
        <f t="shared" ref="G387:G450" si="33">IF(C387="","",(3*C387)/(3-($D387*C387)))</f>
        <v>3.3082330556516983</v>
      </c>
      <c r="I387" s="4">
        <f t="shared" ref="I387:I450" si="34">IF(A387="","",D387+1)</f>
        <v>1.0395437456441492</v>
      </c>
    </row>
    <row r="388" spans="1:9" x14ac:dyDescent="0.2">
      <c r="A388" s="4">
        <f>IF('True_Odds_Calculator_3-way'!A389="","",'True_Odds_Calculator_3-way'!A389)</f>
        <v>2.94</v>
      </c>
      <c r="B388" s="4">
        <f>IF('True_Odds_Calculator_3-way'!B389="","",'True_Odds_Calculator_3-way'!B389)</f>
        <v>3.1</v>
      </c>
      <c r="C388" s="4">
        <f>IF('True_Odds_Calculator_3-way'!C389="","",'True_Odds_Calculator_3-way'!C389)</f>
        <v>2.59</v>
      </c>
      <c r="D388" s="4">
        <f t="shared" si="30"/>
        <v>4.8817085683445116E-2</v>
      </c>
      <c r="E388" s="4">
        <f t="shared" si="31"/>
        <v>3.0877187627808738</v>
      </c>
      <c r="F388" s="4">
        <f t="shared" si="32"/>
        <v>3.2646848114419225</v>
      </c>
      <c r="G388" s="4">
        <f t="shared" si="33"/>
        <v>2.7039595015742854</v>
      </c>
      <c r="I388" s="4">
        <f t="shared" si="34"/>
        <v>1.0488170856834451</v>
      </c>
    </row>
    <row r="389" spans="1: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3.23</v>
      </c>
      <c r="C389" s="4">
        <f>IF('True_Odds_Calculator_3-way'!C390="","",'True_Odds_Calculator_3-way'!C390)</f>
        <v>3.25</v>
      </c>
      <c r="D389" s="4">
        <f t="shared" si="30"/>
        <v>5.0190263812554869E-2</v>
      </c>
      <c r="E389" s="4">
        <f t="shared" si="31"/>
        <v>2.4028622224130629</v>
      </c>
      <c r="F389" s="4">
        <f t="shared" si="32"/>
        <v>3.4145141436981423</v>
      </c>
      <c r="G389" s="4">
        <f t="shared" si="33"/>
        <v>3.4368723226086106</v>
      </c>
      <c r="I389" s="4">
        <f t="shared" si="34"/>
        <v>1.0501902638125549</v>
      </c>
    </row>
    <row r="390" spans="1:9" x14ac:dyDescent="0.2">
      <c r="A390" s="4">
        <f>IF('True_Odds_Calculator_3-way'!A391="","",'True_Odds_Calculator_3-way'!A391)</f>
        <v>1.61</v>
      </c>
      <c r="B390" s="4">
        <f>IF('True_Odds_Calculator_3-way'!B391="","",'True_Odds_Calculator_3-way'!B391)</f>
        <v>3.97</v>
      </c>
      <c r="C390" s="4">
        <f>IF('True_Odds_Calculator_3-way'!C391="","",'True_Odds_Calculator_3-way'!C391)</f>
        <v>5.53</v>
      </c>
      <c r="D390" s="4">
        <f t="shared" si="30"/>
        <v>5.3839007589549848E-2</v>
      </c>
      <c r="E390" s="4">
        <f t="shared" si="31"/>
        <v>1.6579027810200739</v>
      </c>
      <c r="F390" s="4">
        <f t="shared" si="32"/>
        <v>4.2745485621118089</v>
      </c>
      <c r="G390" s="4">
        <f t="shared" si="33"/>
        <v>6.1392822448178119</v>
      </c>
      <c r="I390" s="4">
        <f t="shared" si="34"/>
        <v>1.0538390075895498</v>
      </c>
    </row>
    <row r="391" spans="1:9" x14ac:dyDescent="0.2">
      <c r="A391" s="4">
        <f>IF('True_Odds_Calculator_3-way'!A392="","",'True_Odds_Calculator_3-way'!A392)</f>
        <v>2.87</v>
      </c>
      <c r="B391" s="4">
        <f>IF('True_Odds_Calculator_3-way'!B392="","",'True_Odds_Calculator_3-way'!B392)</f>
        <v>3.27</v>
      </c>
      <c r="C391" s="4">
        <f>IF('True_Odds_Calculator_3-way'!C392="","",'True_Odds_Calculator_3-way'!C392)</f>
        <v>2.46</v>
      </c>
      <c r="D391" s="4">
        <f t="shared" si="30"/>
        <v>6.074651834329603E-2</v>
      </c>
      <c r="E391" s="4">
        <f t="shared" si="31"/>
        <v>3.0470784315847568</v>
      </c>
      <c r="F391" s="4">
        <f t="shared" si="32"/>
        <v>3.5018719138297736</v>
      </c>
      <c r="G391" s="4">
        <f t="shared" si="33"/>
        <v>2.5889617375791958</v>
      </c>
      <c r="I391" s="4">
        <f t="shared" si="34"/>
        <v>1.060746518343296</v>
      </c>
    </row>
    <row r="392" spans="1:9" x14ac:dyDescent="0.2">
      <c r="A392" s="4">
        <f>IF('True_Odds_Calculator_3-way'!A393="","",'True_Odds_Calculator_3-way'!A393)</f>
        <v>2.39</v>
      </c>
      <c r="B392" s="4">
        <f>IF('True_Odds_Calculator_3-way'!B393="","",'True_Odds_Calculator_3-way'!B393)</f>
        <v>3.48</v>
      </c>
      <c r="C392" s="4">
        <f>IF('True_Odds_Calculator_3-way'!C393="","",'True_Odds_Calculator_3-way'!C393)</f>
        <v>2.91</v>
      </c>
      <c r="D392" s="4">
        <f t="shared" si="30"/>
        <v>4.9408975363933294E-2</v>
      </c>
      <c r="E392" s="4">
        <f t="shared" si="31"/>
        <v>2.4879311493285896</v>
      </c>
      <c r="F392" s="4">
        <f t="shared" si="32"/>
        <v>3.6915807796001507</v>
      </c>
      <c r="G392" s="4">
        <f t="shared" si="33"/>
        <v>3.0564873719846877</v>
      </c>
      <c r="I392" s="4">
        <f t="shared" si="34"/>
        <v>1.0494089753639333</v>
      </c>
    </row>
    <row r="393" spans="1:9" x14ac:dyDescent="0.2">
      <c r="A393" s="4">
        <f>IF('True_Odds_Calculator_3-way'!A394="","",'True_Odds_Calculator_3-way'!A394)</f>
        <v>3.31</v>
      </c>
      <c r="B393" s="4">
        <f>IF('True_Odds_Calculator_3-way'!B394="","",'True_Odds_Calculator_3-way'!B394)</f>
        <v>3.35</v>
      </c>
      <c r="C393" s="4">
        <f>IF('True_Odds_Calculator_3-way'!C394="","",'True_Odds_Calculator_3-way'!C394)</f>
        <v>2.2200000000000002</v>
      </c>
      <c r="D393" s="4">
        <f t="shared" si="30"/>
        <v>5.1072716762395221E-2</v>
      </c>
      <c r="E393" s="4">
        <f t="shared" si="31"/>
        <v>3.507657298431587</v>
      </c>
      <c r="F393" s="4">
        <f t="shared" si="32"/>
        <v>3.5526095893804746</v>
      </c>
      <c r="G393" s="4">
        <f t="shared" si="33"/>
        <v>2.3071977960695782</v>
      </c>
      <c r="I393" s="4">
        <f t="shared" si="34"/>
        <v>1.0510727167623952</v>
      </c>
    </row>
    <row r="394" spans="1:9" x14ac:dyDescent="0.2">
      <c r="A394" s="4">
        <f>IF('True_Odds_Calculator_3-way'!A395="","",'True_Odds_Calculator_3-way'!A395)</f>
        <v>2.2200000000000002</v>
      </c>
      <c r="B394" s="4">
        <f>IF('True_Odds_Calculator_3-way'!B395="","",'True_Odds_Calculator_3-way'!B395)</f>
        <v>3.7</v>
      </c>
      <c r="C394" s="4">
        <f>IF('True_Odds_Calculator_3-way'!C395="","",'True_Odds_Calculator_3-way'!C395)</f>
        <v>3.03</v>
      </c>
      <c r="D394" s="4">
        <f t="shared" si="30"/>
        <v>5.0753724021050717E-2</v>
      </c>
      <c r="E394" s="4">
        <f t="shared" si="31"/>
        <v>2.3066319182497774</v>
      </c>
      <c r="F394" s="4">
        <f t="shared" si="32"/>
        <v>3.9470719399131564</v>
      </c>
      <c r="G394" s="4">
        <f t="shared" si="33"/>
        <v>3.1937137973601741</v>
      </c>
      <c r="I394" s="4">
        <f t="shared" si="34"/>
        <v>1.0507537240210507</v>
      </c>
    </row>
    <row r="395" spans="1:9" x14ac:dyDescent="0.2">
      <c r="A395" s="4">
        <f>IF('True_Odds_Calculator_3-way'!A396="","",'True_Odds_Calculator_3-way'!A396)</f>
        <v>3.06</v>
      </c>
      <c r="B395" s="4">
        <f>IF('True_Odds_Calculator_3-way'!B396="","",'True_Odds_Calculator_3-way'!B396)</f>
        <v>3.2</v>
      </c>
      <c r="C395" s="4">
        <f>IF('True_Odds_Calculator_3-way'!C396="","",'True_Odds_Calculator_3-way'!C396)</f>
        <v>2.44</v>
      </c>
      <c r="D395" s="4">
        <f t="shared" si="30"/>
        <v>4.9133451194685485E-2</v>
      </c>
      <c r="E395" s="4">
        <f t="shared" si="31"/>
        <v>3.2214463947994791</v>
      </c>
      <c r="F395" s="4">
        <f t="shared" si="32"/>
        <v>3.3769844261182893</v>
      </c>
      <c r="G395" s="4">
        <f t="shared" si="33"/>
        <v>2.5415657284852751</v>
      </c>
      <c r="I395" s="4">
        <f t="shared" si="34"/>
        <v>1.0491334511946855</v>
      </c>
    </row>
    <row r="396" spans="1:9" x14ac:dyDescent="0.2">
      <c r="A396" s="4">
        <f>IF('True_Odds_Calculator_3-way'!A397="","",'True_Odds_Calculator_3-way'!A397)</f>
        <v>3.06</v>
      </c>
      <c r="B396" s="4">
        <f>IF('True_Odds_Calculator_3-way'!B397="","",'True_Odds_Calculator_3-way'!B397)</f>
        <v>3.33</v>
      </c>
      <c r="C396" s="4">
        <f>IF('True_Odds_Calculator_3-way'!C397="","",'True_Odds_Calculator_3-way'!C397)</f>
        <v>2.37</v>
      </c>
      <c r="D396" s="4">
        <f t="shared" si="30"/>
        <v>4.9038614191257546E-2</v>
      </c>
      <c r="E396" s="4">
        <f t="shared" si="31"/>
        <v>3.221118364348325</v>
      </c>
      <c r="F396" s="4">
        <f t="shared" si="32"/>
        <v>3.5216959910123919</v>
      </c>
      <c r="G396" s="4">
        <f t="shared" si="33"/>
        <v>2.4655153086633015</v>
      </c>
      <c r="I396" s="4">
        <f t="shared" si="34"/>
        <v>1.0490386141912575</v>
      </c>
    </row>
    <row r="397" spans="1:9" x14ac:dyDescent="0.2">
      <c r="A397" s="4">
        <f>IF('True_Odds_Calculator_3-way'!A398="","",'True_Odds_Calculator_3-way'!A398)</f>
        <v>1.76</v>
      </c>
      <c r="B397" s="4">
        <f>IF('True_Odds_Calculator_3-way'!B398="","",'True_Odds_Calculator_3-way'!B398)</f>
        <v>3.67</v>
      </c>
      <c r="C397" s="4">
        <f>IF('True_Odds_Calculator_3-way'!C398="","",'True_Odds_Calculator_3-way'!C398)</f>
        <v>4.66</v>
      </c>
      <c r="D397" s="4">
        <f t="shared" si="30"/>
        <v>5.5253656892627401E-2</v>
      </c>
      <c r="E397" s="4">
        <f t="shared" si="31"/>
        <v>1.8189625415402051</v>
      </c>
      <c r="F397" s="4">
        <f t="shared" si="32"/>
        <v>3.9360520889671862</v>
      </c>
      <c r="G397" s="4">
        <f t="shared" si="33"/>
        <v>5.0975053617178103</v>
      </c>
      <c r="I397" s="4">
        <f t="shared" si="34"/>
        <v>1.0552536568926274</v>
      </c>
    </row>
    <row r="398" spans="1:9" x14ac:dyDescent="0.2">
      <c r="A398" s="4">
        <f>IF('True_Odds_Calculator_3-way'!A399="","",'True_Odds_Calculator_3-way'!A399)</f>
        <v>2.36</v>
      </c>
      <c r="B398" s="4">
        <f>IF('True_Odds_Calculator_3-way'!B399="","",'True_Odds_Calculator_3-way'!B399)</f>
        <v>3</v>
      </c>
      <c r="C398" s="4">
        <f>IF('True_Odds_Calculator_3-way'!C399="","",'True_Odds_Calculator_3-way'!C399)</f>
        <v>3.55</v>
      </c>
      <c r="D398" s="4">
        <f t="shared" si="30"/>
        <v>3.8752287737725766E-2</v>
      </c>
      <c r="E398" s="4">
        <f t="shared" si="31"/>
        <v>2.4342071280991737</v>
      </c>
      <c r="F398" s="4">
        <f t="shared" si="32"/>
        <v>3.1209437086092713</v>
      </c>
      <c r="G398" s="4">
        <f t="shared" si="33"/>
        <v>3.7206158097305826</v>
      </c>
      <c r="I398" s="4">
        <f t="shared" si="34"/>
        <v>1.0387522877377258</v>
      </c>
    </row>
    <row r="399" spans="1:9" x14ac:dyDescent="0.2">
      <c r="A399" s="4">
        <f>IF('True_Odds_Calculator_3-way'!A400="","",'True_Odds_Calculator_3-way'!A400)</f>
        <v>1.99</v>
      </c>
      <c r="B399" s="4">
        <f>IF('True_Odds_Calculator_3-way'!B400="","",'True_Odds_Calculator_3-way'!B400)</f>
        <v>3.21</v>
      </c>
      <c r="C399" s="4">
        <f>IF('True_Odds_Calculator_3-way'!C400="","",'True_Odds_Calculator_3-way'!C400)</f>
        <v>4.63</v>
      </c>
      <c r="D399" s="4">
        <f t="shared" si="30"/>
        <v>3.0021763947138513E-2</v>
      </c>
      <c r="E399" s="4">
        <f t="shared" si="31"/>
        <v>2.0304349687636849</v>
      </c>
      <c r="F399" s="4">
        <f t="shared" si="32"/>
        <v>3.3165381068573647</v>
      </c>
      <c r="G399" s="4">
        <f t="shared" si="33"/>
        <v>4.8549471248199181</v>
      </c>
      <c r="I399" s="4">
        <f t="shared" si="34"/>
        <v>1.0300217639471385</v>
      </c>
    </row>
    <row r="400" spans="1:9" x14ac:dyDescent="0.2">
      <c r="A400" s="4">
        <f>IF('True_Odds_Calculator_3-way'!A401="","",'True_Odds_Calculator_3-way'!A401)</f>
        <v>2.81</v>
      </c>
      <c r="B400" s="4">
        <f>IF('True_Odds_Calculator_3-way'!B401="","",'True_Odds_Calculator_3-way'!B401)</f>
        <v>3.13</v>
      </c>
      <c r="C400" s="4">
        <f>IF('True_Odds_Calculator_3-way'!C401="","",'True_Odds_Calculator_3-way'!C401)</f>
        <v>2.84</v>
      </c>
      <c r="D400" s="4">
        <f t="shared" si="30"/>
        <v>2.7473380068708364E-2</v>
      </c>
      <c r="E400" s="4">
        <f t="shared" si="31"/>
        <v>2.8842208057532956</v>
      </c>
      <c r="F400" s="4">
        <f t="shared" si="32"/>
        <v>3.2223655417564401</v>
      </c>
      <c r="G400" s="4">
        <f t="shared" si="33"/>
        <v>2.9158354362152452</v>
      </c>
      <c r="I400" s="4">
        <f t="shared" si="34"/>
        <v>1.0274733800687084</v>
      </c>
    </row>
    <row r="401" spans="1:9" x14ac:dyDescent="0.2">
      <c r="A401" s="4">
        <f>IF('True_Odds_Calculator_3-way'!A402="","",'True_Odds_Calculator_3-way'!A402)</f>
        <v>2.16</v>
      </c>
      <c r="B401" s="4">
        <f>IF('True_Odds_Calculator_3-way'!B402="","",'True_Odds_Calculator_3-way'!B402)</f>
        <v>3.11</v>
      </c>
      <c r="C401" s="4">
        <f>IF('True_Odds_Calculator_3-way'!C402="","",'True_Odds_Calculator_3-way'!C402)</f>
        <v>4.09</v>
      </c>
      <c r="D401" s="4">
        <f t="shared" si="30"/>
        <v>2.9005148829204019E-2</v>
      </c>
      <c r="E401" s="4">
        <f t="shared" si="31"/>
        <v>2.206070939467466</v>
      </c>
      <c r="F401" s="4">
        <f t="shared" si="32"/>
        <v>3.206412564336409</v>
      </c>
      <c r="G401" s="4">
        <f t="shared" si="33"/>
        <v>4.2583925384136414</v>
      </c>
      <c r="I401" s="4">
        <f t="shared" si="34"/>
        <v>1.029005148829204</v>
      </c>
    </row>
    <row r="402" spans="1:9" x14ac:dyDescent="0.2">
      <c r="A402" s="4">
        <f>IF('True_Odds_Calculator_3-way'!A403="","",'True_Odds_Calculator_3-way'!A403)</f>
        <v>2.95</v>
      </c>
      <c r="B402" s="4">
        <f>IF('True_Odds_Calculator_3-way'!B403="","",'True_Odds_Calculator_3-way'!B403)</f>
        <v>2.94</v>
      </c>
      <c r="C402" s="4">
        <f>IF('True_Odds_Calculator_3-way'!C403="","",'True_Odds_Calculator_3-way'!C403)</f>
        <v>2.87</v>
      </c>
      <c r="D402" s="4">
        <f t="shared" si="30"/>
        <v>2.7551161018355197E-2</v>
      </c>
      <c r="E402" s="4">
        <f t="shared" si="31"/>
        <v>3.0321468465677346</v>
      </c>
      <c r="F402" s="4">
        <f t="shared" si="32"/>
        <v>3.0215831617349238</v>
      </c>
      <c r="G402" s="4">
        <f t="shared" si="33"/>
        <v>2.9476931664009416</v>
      </c>
      <c r="I402" s="4">
        <f t="shared" si="34"/>
        <v>1.0275511610183552</v>
      </c>
    </row>
    <row r="403" spans="1:9" x14ac:dyDescent="0.2">
      <c r="A403" s="4">
        <f>IF('True_Odds_Calculator_3-way'!A404="","",'True_Odds_Calculator_3-way'!A404)</f>
        <v>1.48</v>
      </c>
      <c r="B403" s="4">
        <f>IF('True_Odds_Calculator_3-way'!B404="","",'True_Odds_Calculator_3-way'!B404)</f>
        <v>4.12</v>
      </c>
      <c r="C403" s="4">
        <f>IF('True_Odds_Calculator_3-way'!C404="","",'True_Odds_Calculator_3-way'!C404)</f>
        <v>8.1999999999999993</v>
      </c>
      <c r="D403" s="4">
        <f t="shared" si="30"/>
        <v>4.0345341789812528E-2</v>
      </c>
      <c r="E403" s="4">
        <f t="shared" si="31"/>
        <v>1.510055698551322</v>
      </c>
      <c r="F403" s="4">
        <f t="shared" si="32"/>
        <v>4.3616696597221569</v>
      </c>
      <c r="G403" s="4">
        <f t="shared" si="33"/>
        <v>9.2163543776174262</v>
      </c>
      <c r="I403" s="4">
        <f t="shared" si="34"/>
        <v>1.0403453417898125</v>
      </c>
    </row>
    <row r="404" spans="1:9" x14ac:dyDescent="0.2">
      <c r="A404" s="4">
        <f>IF('True_Odds_Calculator_3-way'!A405="","",'True_Odds_Calculator_3-way'!A405)</f>
        <v>3.49</v>
      </c>
      <c r="B404" s="4">
        <f>IF('True_Odds_Calculator_3-way'!B405="","",'True_Odds_Calculator_3-way'!B405)</f>
        <v>3.12</v>
      </c>
      <c r="C404" s="4">
        <f>IF('True_Odds_Calculator_3-way'!C405="","",'True_Odds_Calculator_3-way'!C405)</f>
        <v>2.38</v>
      </c>
      <c r="D404" s="4">
        <f t="shared" si="30"/>
        <v>2.7213839029109455E-2</v>
      </c>
      <c r="E404" s="4">
        <f t="shared" si="31"/>
        <v>3.6041014032189809</v>
      </c>
      <c r="F404" s="4">
        <f t="shared" si="32"/>
        <v>3.2108754577641148</v>
      </c>
      <c r="G404" s="4">
        <f t="shared" si="33"/>
        <v>2.4325171839906603</v>
      </c>
      <c r="I404" s="4">
        <f t="shared" si="34"/>
        <v>1.0272138390291095</v>
      </c>
    </row>
    <row r="405" spans="1:9" x14ac:dyDescent="0.2">
      <c r="A405" s="4">
        <f>IF('True_Odds_Calculator_3-way'!A406="","",'True_Odds_Calculator_3-way'!A406)</f>
        <v>3.34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2.48</v>
      </c>
      <c r="D405" s="4">
        <f t="shared" si="30"/>
        <v>2.7302328731727998E-2</v>
      </c>
      <c r="E405" s="4">
        <f t="shared" si="31"/>
        <v>3.4447073666381978</v>
      </c>
      <c r="F405" s="4">
        <f t="shared" si="32"/>
        <v>3.1688233571768309</v>
      </c>
      <c r="G405" s="4">
        <f t="shared" si="33"/>
        <v>2.5372659013130954</v>
      </c>
      <c r="I405" s="4">
        <f t="shared" si="34"/>
        <v>1.027302328731728</v>
      </c>
    </row>
    <row r="406" spans="1:9" x14ac:dyDescent="0.2">
      <c r="A406" s="4">
        <f>IF('True_Odds_Calculator_3-way'!A407="","",'True_Odds_Calculator_3-way'!A407)</f>
        <v>2.4700000000000002</v>
      </c>
      <c r="B406" s="4">
        <f>IF('True_Odds_Calculator_3-way'!B407="","",'True_Odds_Calculator_3-way'!B407)</f>
        <v>3.16</v>
      </c>
      <c r="C406" s="4">
        <f>IF('True_Odds_Calculator_3-way'!C407="","",'True_Odds_Calculator_3-way'!C407)</f>
        <v>3.19</v>
      </c>
      <c r="D406" s="4">
        <f t="shared" si="30"/>
        <v>3.4793619622124794E-2</v>
      </c>
      <c r="E406" s="4">
        <f t="shared" si="31"/>
        <v>2.5428442144187922</v>
      </c>
      <c r="F406" s="4">
        <f t="shared" si="32"/>
        <v>3.2802176115253801</v>
      </c>
      <c r="G406" s="4">
        <f t="shared" si="33"/>
        <v>3.3125553232545526</v>
      </c>
      <c r="I406" s="4">
        <f t="shared" si="34"/>
        <v>1.0347936196221248</v>
      </c>
    </row>
    <row r="407" spans="1:9" x14ac:dyDescent="0.2">
      <c r="A407" s="4">
        <f>IF('True_Odds_Calculator_3-way'!A408="","",'True_Odds_Calculator_3-way'!A408)</f>
        <v>2.4700000000000002</v>
      </c>
      <c r="B407" s="4">
        <f>IF('True_Odds_Calculator_3-way'!B408="","",'True_Odds_Calculator_3-way'!B408)</f>
        <v>3.03</v>
      </c>
      <c r="C407" s="4">
        <f>IF('True_Odds_Calculator_3-way'!C408="","",'True_Odds_Calculator_3-way'!C408)</f>
        <v>3.35</v>
      </c>
      <c r="D407" s="4">
        <f t="shared" si="30"/>
        <v>3.3398765582038914E-2</v>
      </c>
      <c r="E407" s="4">
        <f t="shared" si="31"/>
        <v>2.5398413629167291</v>
      </c>
      <c r="F407" s="4">
        <f t="shared" si="32"/>
        <v>3.1357784403364692</v>
      </c>
      <c r="G407" s="4">
        <f t="shared" si="33"/>
        <v>3.4797793747702692</v>
      </c>
      <c r="I407" s="4">
        <f t="shared" si="34"/>
        <v>1.0333987655820389</v>
      </c>
    </row>
    <row r="408" spans="1:9" x14ac:dyDescent="0.2">
      <c r="A408" s="4">
        <f>IF('True_Odds_Calculator_3-way'!A409="","",'True_Odds_Calculator_3-way'!A409)</f>
        <v>5.7</v>
      </c>
      <c r="B408" s="4">
        <f>IF('True_Odds_Calculator_3-way'!B409="","",'True_Odds_Calculator_3-way'!B409)</f>
        <v>3.83</v>
      </c>
      <c r="C408" s="4">
        <f>IF('True_Odds_Calculator_3-way'!C409="","",'True_Odds_Calculator_3-way'!C409)</f>
        <v>1.67</v>
      </c>
      <c r="D408" s="4">
        <f t="shared" si="30"/>
        <v>3.5337597444934143E-2</v>
      </c>
      <c r="E408" s="4">
        <f t="shared" si="31"/>
        <v>6.110251022767077</v>
      </c>
      <c r="F408" s="4">
        <f t="shared" si="32"/>
        <v>4.0109513958693253</v>
      </c>
      <c r="G408" s="4">
        <f t="shared" si="33"/>
        <v>1.7035101963766808</v>
      </c>
      <c r="I408" s="4">
        <f t="shared" si="34"/>
        <v>1.0353375974449341</v>
      </c>
    </row>
    <row r="409" spans="1:9" x14ac:dyDescent="0.2">
      <c r="A409" s="4">
        <f>IF('True_Odds_Calculator_3-way'!A410="","",'True_Odds_Calculator_3-way'!A410)</f>
        <v>1.18</v>
      </c>
      <c r="B409" s="4">
        <f>IF('True_Odds_Calculator_3-way'!B410="","",'True_Odds_Calculator_3-way'!B410)</f>
        <v>7.59</v>
      </c>
      <c r="C409" s="4">
        <f>IF('True_Odds_Calculator_3-way'!C410="","",'True_Odds_Calculator_3-way'!C410)</f>
        <v>16.61</v>
      </c>
      <c r="D409" s="4">
        <f t="shared" si="30"/>
        <v>3.9414628750278569E-2</v>
      </c>
      <c r="E409" s="4">
        <f t="shared" si="31"/>
        <v>1.1985817170050326</v>
      </c>
      <c r="F409" s="4">
        <f t="shared" si="32"/>
        <v>8.4307011816650519</v>
      </c>
      <c r="G409" s="4">
        <f t="shared" si="33"/>
        <v>21.246540306101608</v>
      </c>
      <c r="I409" s="4">
        <f t="shared" si="34"/>
        <v>1.0394146287502786</v>
      </c>
    </row>
    <row r="410" spans="1:9" x14ac:dyDescent="0.2">
      <c r="A410" s="4">
        <f>IF('True_Odds_Calculator_3-way'!A411="","",'True_Odds_Calculator_3-way'!A411)</f>
        <v>8.5500000000000007</v>
      </c>
      <c r="B410" s="4">
        <f>IF('True_Odds_Calculator_3-way'!B411="","",'True_Odds_Calculator_3-way'!B411)</f>
        <v>3.98</v>
      </c>
      <c r="C410" s="4">
        <f>IF('True_Odds_Calculator_3-way'!C411="","",'True_Odds_Calculator_3-way'!C411)</f>
        <v>1.49</v>
      </c>
      <c r="D410" s="4">
        <f t="shared" si="30"/>
        <v>3.9356285331836105E-2</v>
      </c>
      <c r="E410" s="4">
        <f t="shared" si="31"/>
        <v>9.63017224951267</v>
      </c>
      <c r="F410" s="4">
        <f t="shared" si="32"/>
        <v>4.1992542861567834</v>
      </c>
      <c r="G410" s="4">
        <f t="shared" si="33"/>
        <v>1.5197056173895267</v>
      </c>
      <c r="I410" s="4">
        <f t="shared" si="34"/>
        <v>1.0393562853318361</v>
      </c>
    </row>
    <row r="411" spans="1:9" x14ac:dyDescent="0.2">
      <c r="A411" s="4">
        <f>IF('True_Odds_Calculator_3-way'!A412="","",'True_Odds_Calculator_3-way'!A412)</f>
        <v>1.1299999999999999</v>
      </c>
      <c r="B411" s="4">
        <f>IF('True_Odds_Calculator_3-way'!B412="","",'True_Odds_Calculator_3-way'!B412)</f>
        <v>9.82</v>
      </c>
      <c r="C411" s="4">
        <f>IF('True_Odds_Calculator_3-way'!C412="","",'True_Odds_Calculator_3-way'!C412)</f>
        <v>22.55</v>
      </c>
      <c r="D411" s="4">
        <f t="shared" si="30"/>
        <v>3.11346441068443E-2</v>
      </c>
      <c r="E411" s="4">
        <f t="shared" si="31"/>
        <v>1.1434091971387299</v>
      </c>
      <c r="F411" s="4">
        <f t="shared" si="32"/>
        <v>10.934365692876408</v>
      </c>
      <c r="G411" s="4">
        <f t="shared" si="33"/>
        <v>29.439746923706505</v>
      </c>
      <c r="I411" s="4">
        <f t="shared" si="34"/>
        <v>1.0311346441068443</v>
      </c>
    </row>
    <row r="412" spans="1:9" x14ac:dyDescent="0.2">
      <c r="A412" s="4">
        <f>IF('True_Odds_Calculator_3-way'!A413="","",'True_Odds_Calculator_3-way'!A413)</f>
        <v>2.66</v>
      </c>
      <c r="B412" s="4">
        <f>IF('True_Odds_Calculator_3-way'!B413="","",'True_Odds_Calculator_3-way'!B413)</f>
        <v>2.97</v>
      </c>
      <c r="C412" s="4">
        <f>IF('True_Odds_Calculator_3-way'!C413="","",'True_Odds_Calculator_3-way'!C413)</f>
        <v>3.12</v>
      </c>
      <c r="D412" s="4">
        <f t="shared" si="30"/>
        <v>3.3153006837217225E-2</v>
      </c>
      <c r="E412" s="4">
        <f t="shared" si="31"/>
        <v>2.7405606043490285</v>
      </c>
      <c r="F412" s="4">
        <f t="shared" si="32"/>
        <v>3.0707877901153231</v>
      </c>
      <c r="G412" s="4">
        <f t="shared" si="33"/>
        <v>3.2314164174032691</v>
      </c>
      <c r="I412" s="4">
        <f t="shared" si="34"/>
        <v>1.0331530068372172</v>
      </c>
    </row>
    <row r="413" spans="1:9" x14ac:dyDescent="0.2">
      <c r="A413" s="4">
        <f>IF('True_Odds_Calculator_3-way'!A414="","",'True_Odds_Calculator_3-way'!A414)</f>
        <v>2.5299999999999998</v>
      </c>
      <c r="B413" s="4">
        <f>IF('True_Odds_Calculator_3-way'!B414="","",'True_Odds_Calculator_3-way'!B414)</f>
        <v>2.89</v>
      </c>
      <c r="C413" s="4">
        <f>IF('True_Odds_Calculator_3-way'!C414="","",'True_Odds_Calculator_3-way'!C414)</f>
        <v>3.43</v>
      </c>
      <c r="D413" s="4">
        <f t="shared" si="30"/>
        <v>3.282286774609533E-2</v>
      </c>
      <c r="E413" s="4">
        <f t="shared" si="31"/>
        <v>2.6020256800889476</v>
      </c>
      <c r="F413" s="4">
        <f t="shared" si="32"/>
        <v>2.9843636772267907</v>
      </c>
      <c r="G413" s="4">
        <f t="shared" si="33"/>
        <v>3.5637381061921811</v>
      </c>
      <c r="I413" s="4">
        <f t="shared" si="34"/>
        <v>1.0328228677460953</v>
      </c>
    </row>
    <row r="414" spans="1:9" x14ac:dyDescent="0.2">
      <c r="A414" s="4">
        <f>IF('True_Odds_Calculator_3-way'!A415="","",'True_Odds_Calculator_3-way'!A415)</f>
        <v>1.32</v>
      </c>
      <c r="B414" s="4">
        <f>IF('True_Odds_Calculator_3-way'!B415="","",'True_Odds_Calculator_3-way'!B415)</f>
        <v>5.65</v>
      </c>
      <c r="C414" s="4">
        <f>IF('True_Odds_Calculator_3-way'!C415="","",'True_Odds_Calculator_3-way'!C415)</f>
        <v>9.8000000000000007</v>
      </c>
      <c r="D414" s="4">
        <f t="shared" si="30"/>
        <v>3.6607724344766002E-2</v>
      </c>
      <c r="E414" s="4">
        <f t="shared" si="31"/>
        <v>1.3416098446838609</v>
      </c>
      <c r="F414" s="4">
        <f t="shared" si="32"/>
        <v>6.0683818401213312</v>
      </c>
      <c r="G414" s="4">
        <f t="shared" si="33"/>
        <v>11.131117248101367</v>
      </c>
      <c r="I414" s="4">
        <f t="shared" si="34"/>
        <v>1.036607724344766</v>
      </c>
    </row>
    <row r="415" spans="1:9" x14ac:dyDescent="0.2">
      <c r="A415" s="4">
        <f>IF('True_Odds_Calculator_3-way'!A416="","",'True_Odds_Calculator_3-way'!A416)</f>
        <v>1.56</v>
      </c>
      <c r="B415" s="4">
        <f>IF('True_Odds_Calculator_3-way'!B416="","",'True_Odds_Calculator_3-way'!B416)</f>
        <v>4.07</v>
      </c>
      <c r="C415" s="4">
        <f>IF('True_Odds_Calculator_3-way'!C416="","",'True_Odds_Calculator_3-way'!C416)</f>
        <v>6.96</v>
      </c>
      <c r="D415" s="4">
        <f t="shared" si="30"/>
        <v>3.0404047645427035E-2</v>
      </c>
      <c r="E415" s="4">
        <f t="shared" si="31"/>
        <v>1.5850599641081942</v>
      </c>
      <c r="F415" s="4">
        <f t="shared" si="32"/>
        <v>4.2451026653489281</v>
      </c>
      <c r="G415" s="4">
        <f t="shared" si="33"/>
        <v>7.4881979427059342</v>
      </c>
      <c r="I415" s="4">
        <f t="shared" si="34"/>
        <v>1.030404047645427</v>
      </c>
    </row>
    <row r="416" spans="1:9" x14ac:dyDescent="0.2">
      <c r="A416" s="4">
        <f>IF('True_Odds_Calculator_3-way'!A417="","",'True_Odds_Calculator_3-way'!A417)</f>
        <v>1.43</v>
      </c>
      <c r="B416" s="4">
        <f>IF('True_Odds_Calculator_3-way'!B417="","",'True_Odds_Calculator_3-way'!B417)</f>
        <v>4.66</v>
      </c>
      <c r="C416" s="4">
        <f>IF('True_Odds_Calculator_3-way'!C417="","",'True_Odds_Calculator_3-way'!C417)</f>
        <v>8.4700000000000006</v>
      </c>
      <c r="D416" s="4">
        <f t="shared" si="30"/>
        <v>3.1956728406201673E-2</v>
      </c>
      <c r="E416" s="4">
        <f t="shared" si="31"/>
        <v>1.4521197144395057</v>
      </c>
      <c r="F416" s="4">
        <f t="shared" si="32"/>
        <v>4.9034021952482796</v>
      </c>
      <c r="G416" s="4">
        <f t="shared" si="33"/>
        <v>9.3099890772251079</v>
      </c>
      <c r="I416" s="4">
        <f t="shared" si="34"/>
        <v>1.0319567284062017</v>
      </c>
    </row>
    <row r="417" spans="1:9" x14ac:dyDescent="0.2">
      <c r="A417" s="4">
        <f>IF('True_Odds_Calculator_3-way'!A418="","",'True_Odds_Calculator_3-way'!A418)</f>
        <v>1.9</v>
      </c>
      <c r="B417" s="4">
        <f>IF('True_Odds_Calculator_3-way'!B418="","",'True_Odds_Calculator_3-way'!B418)</f>
        <v>3.6</v>
      </c>
      <c r="C417" s="4">
        <f>IF('True_Odds_Calculator_3-way'!C418="","",'True_Odds_Calculator_3-way'!C418)</f>
        <v>4.24</v>
      </c>
      <c r="D417" s="4">
        <f t="shared" si="30"/>
        <v>3.9942623855235615E-2</v>
      </c>
      <c r="E417" s="4">
        <f t="shared" si="31"/>
        <v>1.9493117292801834</v>
      </c>
      <c r="F417" s="4">
        <f t="shared" si="32"/>
        <v>3.7812391349697521</v>
      </c>
      <c r="G417" s="4">
        <f t="shared" si="33"/>
        <v>4.4936782084125282</v>
      </c>
      <c r="I417" s="4">
        <f t="shared" si="34"/>
        <v>1.0399426238552356</v>
      </c>
    </row>
    <row r="418" spans="1:9" x14ac:dyDescent="0.2">
      <c r="A418" s="4">
        <f>IF('True_Odds_Calculator_3-way'!A419="","",'True_Odds_Calculator_3-way'!A419)</f>
        <v>2</v>
      </c>
      <c r="B418" s="4">
        <f>IF('True_Odds_Calculator_3-way'!B419="","",'True_Odds_Calculator_3-way'!B419)</f>
        <v>3.66</v>
      </c>
      <c r="C418" s="4">
        <f>IF('True_Odds_Calculator_3-way'!C419="","",'True_Odds_Calculator_3-way'!C419)</f>
        <v>3.74</v>
      </c>
      <c r="D418" s="4">
        <f t="shared" si="30"/>
        <v>4.0603722860232061E-2</v>
      </c>
      <c r="E418" s="4">
        <f t="shared" si="31"/>
        <v>2.0556445476753034</v>
      </c>
      <c r="F418" s="4">
        <f t="shared" si="32"/>
        <v>3.8507529866281582</v>
      </c>
      <c r="G418" s="4">
        <f t="shared" si="33"/>
        <v>3.93941021852996</v>
      </c>
      <c r="I418" s="4">
        <f t="shared" si="34"/>
        <v>1.0406037228602321</v>
      </c>
    </row>
    <row r="419" spans="1:9" x14ac:dyDescent="0.2">
      <c r="A419" s="4">
        <f>IF('True_Odds_Calculator_3-way'!A420="","",'True_Odds_Calculator_3-way'!A420)</f>
        <v>3.34</v>
      </c>
      <c r="B419" s="4">
        <f>IF('True_Odds_Calculator_3-way'!B420="","",'True_Odds_Calculator_3-way'!B420)</f>
        <v>3.44</v>
      </c>
      <c r="C419" s="4">
        <f>IF('True_Odds_Calculator_3-way'!C420="","",'True_Odds_Calculator_3-way'!C420)</f>
        <v>2.25</v>
      </c>
      <c r="D419" s="4">
        <f t="shared" si="30"/>
        <v>3.454331646783948E-2</v>
      </c>
      <c r="E419" s="4">
        <f t="shared" si="31"/>
        <v>3.4735880324271058</v>
      </c>
      <c r="F419" s="4">
        <f t="shared" si="32"/>
        <v>3.5818769628671716</v>
      </c>
      <c r="G419" s="4">
        <f t="shared" si="33"/>
        <v>2.309842207780604</v>
      </c>
      <c r="I419" s="4">
        <f t="shared" si="34"/>
        <v>1.0345433164678395</v>
      </c>
    </row>
    <row r="420" spans="1:9" x14ac:dyDescent="0.2">
      <c r="A420" s="4">
        <f>IF('True_Odds_Calculator_3-way'!A421="","",'True_Odds_Calculator_3-way'!A421)</f>
        <v>2.82</v>
      </c>
      <c r="B420" s="4">
        <f>IF('True_Odds_Calculator_3-way'!B421="","",'True_Odds_Calculator_3-way'!B421)</f>
        <v>3.36</v>
      </c>
      <c r="C420" s="4">
        <f>IF('True_Odds_Calculator_3-way'!C421="","",'True_Odds_Calculator_3-way'!C421)</f>
        <v>2.66</v>
      </c>
      <c r="D420" s="4">
        <f t="shared" si="30"/>
        <v>2.8168826321121943E-2</v>
      </c>
      <c r="E420" s="4">
        <f t="shared" si="31"/>
        <v>2.8967008637223728</v>
      </c>
      <c r="F420" s="4">
        <f t="shared" si="32"/>
        <v>3.4694582344053528</v>
      </c>
      <c r="G420" s="4">
        <f t="shared" si="33"/>
        <v>2.7281389794755539</v>
      </c>
      <c r="I420" s="4">
        <f t="shared" si="34"/>
        <v>1.0281688263211219</v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>
        <f>IF('True_Odds_Calculator_3-way'!A422="","",'True_Odds_Calculator_3-way'!A422)</f>
        <v>3.34</v>
      </c>
      <c r="B425" s="4">
        <f>IF('True_Odds_Calculator_3-way'!B422="","",'True_Odds_Calculator_3-way'!B422)</f>
        <v>3.48</v>
      </c>
      <c r="C425" s="4">
        <f>IF('True_Odds_Calculator_3-way'!C422="","",'True_Odds_Calculator_3-way'!C422)</f>
        <v>2.2400000000000002</v>
      </c>
      <c r="D425" s="4">
        <f t="shared" si="30"/>
        <v>3.3186090872442175E-2</v>
      </c>
      <c r="E425" s="4">
        <f t="shared" si="31"/>
        <v>3.4681379200595615</v>
      </c>
      <c r="F425" s="4">
        <f t="shared" si="32"/>
        <v>3.6193292101560046</v>
      </c>
      <c r="G425" s="4">
        <f t="shared" si="33"/>
        <v>2.296915140485229</v>
      </c>
      <c r="I425" s="4">
        <f t="shared" si="34"/>
        <v>1.0331860908724422</v>
      </c>
    </row>
    <row r="426" spans="1:9" x14ac:dyDescent="0.2">
      <c r="A426" s="4">
        <f>IF('True_Odds_Calculator_3-way'!A423="","",'True_Odds_Calculator_3-way'!A423)</f>
        <v>3.56</v>
      </c>
      <c r="B426" s="4">
        <f>IF('True_Odds_Calculator_3-way'!B423="","",'True_Odds_Calculator_3-way'!B423)</f>
        <v>3.25</v>
      </c>
      <c r="C426" s="4">
        <f>IF('True_Odds_Calculator_3-way'!C423="","",'True_Odds_Calculator_3-way'!C423)</f>
        <v>2.25</v>
      </c>
      <c r="D426" s="4">
        <f t="shared" si="30"/>
        <v>3.3035628541246531E-2</v>
      </c>
      <c r="E426" s="4">
        <f t="shared" si="31"/>
        <v>3.7052544182184795</v>
      </c>
      <c r="F426" s="4">
        <f t="shared" si="32"/>
        <v>3.3706301251618469</v>
      </c>
      <c r="G426" s="4">
        <f t="shared" si="33"/>
        <v>2.3071639586410635</v>
      </c>
      <c r="I426" s="4">
        <f t="shared" si="34"/>
        <v>1.0330356285412465</v>
      </c>
    </row>
    <row r="427" spans="1:9" x14ac:dyDescent="0.2">
      <c r="A427" s="4">
        <f>IF('True_Odds_Calculator_3-way'!A424="","",'True_Odds_Calculator_3-way'!A424)</f>
        <v>4.5599999999999996</v>
      </c>
      <c r="B427" s="4">
        <f>IF('True_Odds_Calculator_3-way'!B424="","",'True_Odds_Calculator_3-way'!B424)</f>
        <v>3.75</v>
      </c>
      <c r="C427" s="4">
        <f>IF('True_Odds_Calculator_3-way'!C424="","",'True_Odds_Calculator_3-way'!C424)</f>
        <v>1.76</v>
      </c>
      <c r="D427" s="4">
        <f t="shared" si="30"/>
        <v>5.4146730462520054E-2</v>
      </c>
      <c r="E427" s="4">
        <f t="shared" si="31"/>
        <v>4.9689605071985214</v>
      </c>
      <c r="F427" s="4">
        <f t="shared" si="32"/>
        <v>4.0222388538436871</v>
      </c>
      <c r="G427" s="4">
        <f t="shared" si="33"/>
        <v>1.8177425589485894</v>
      </c>
      <c r="I427" s="4">
        <f t="shared" si="34"/>
        <v>1.0541467304625201</v>
      </c>
    </row>
    <row r="428" spans="1:9" x14ac:dyDescent="0.2">
      <c r="A428" s="4">
        <f>IF('True_Odds_Calculator_3-way'!A425="","",'True_Odds_Calculator_3-way'!A425)</f>
        <v>4.29</v>
      </c>
      <c r="B428" s="4">
        <f>IF('True_Odds_Calculator_3-way'!B425="","",'True_Odds_Calculator_3-way'!B425)</f>
        <v>3.79</v>
      </c>
      <c r="C428" s="4">
        <f>IF('True_Odds_Calculator_3-way'!C425="","",'True_Odds_Calculator_3-way'!C425)</f>
        <v>1.81</v>
      </c>
      <c r="D428" s="4">
        <f t="shared" si="30"/>
        <v>4.943866368960026E-2</v>
      </c>
      <c r="E428" s="4">
        <f t="shared" si="31"/>
        <v>4.6163644521547473</v>
      </c>
      <c r="F428" s="4">
        <f t="shared" si="32"/>
        <v>4.0424834582743561</v>
      </c>
      <c r="G428" s="4">
        <f t="shared" si="33"/>
        <v>1.8656485534082812</v>
      </c>
      <c r="I428" s="4">
        <f t="shared" si="34"/>
        <v>1.0494386636896003</v>
      </c>
    </row>
    <row r="429" spans="1:9" x14ac:dyDescent="0.2">
      <c r="A429" s="4">
        <f>IF('True_Odds_Calculator_3-way'!A426="","",'True_Odds_Calculator_3-way'!A426)</f>
        <v>3.92</v>
      </c>
      <c r="B429" s="4">
        <f>IF('True_Odds_Calculator_3-way'!B426="","",'True_Odds_Calculator_3-way'!B426)</f>
        <v>3.67</v>
      </c>
      <c r="C429" s="4">
        <f>IF('True_Odds_Calculator_3-way'!C426="","",'True_Odds_Calculator_3-way'!C426)</f>
        <v>1.93</v>
      </c>
      <c r="D429" s="4">
        <f t="shared" si="30"/>
        <v>4.5716319874930855E-2</v>
      </c>
      <c r="E429" s="4">
        <f t="shared" si="31"/>
        <v>4.169041847547982</v>
      </c>
      <c r="F429" s="4">
        <f t="shared" si="32"/>
        <v>3.8874083582126331</v>
      </c>
      <c r="G429" s="4">
        <f t="shared" si="33"/>
        <v>1.9884829385408189</v>
      </c>
      <c r="I429" s="4">
        <f t="shared" si="34"/>
        <v>1.0457163198749309</v>
      </c>
    </row>
    <row r="430" spans="1:9" x14ac:dyDescent="0.2">
      <c r="A430" s="4">
        <f>IF('True_Odds_Calculator_3-way'!A427="","",'True_Odds_Calculator_3-way'!A427)</f>
        <v>3.19</v>
      </c>
      <c r="B430" s="4">
        <f>IF('True_Odds_Calculator_3-way'!B427="","",'True_Odds_Calculator_3-way'!B427)</f>
        <v>3.6</v>
      </c>
      <c r="C430" s="4">
        <f>IF('True_Odds_Calculator_3-way'!C427="","",'True_Odds_Calculator_3-way'!C427)</f>
        <v>2.1800000000000002</v>
      </c>
      <c r="D430" s="4">
        <f t="shared" si="30"/>
        <v>4.9972997932504315E-2</v>
      </c>
      <c r="E430" s="4">
        <f t="shared" si="31"/>
        <v>3.3690229902587907</v>
      </c>
      <c r="F430" s="4">
        <f t="shared" si="32"/>
        <v>3.8296552230525727</v>
      </c>
      <c r="G430" s="4">
        <f t="shared" si="33"/>
        <v>2.262146952554327</v>
      </c>
      <c r="I430" s="4">
        <f t="shared" si="34"/>
        <v>1.0499729979325043</v>
      </c>
    </row>
    <row r="431" spans="1:9" x14ac:dyDescent="0.2">
      <c r="A431" s="4">
        <f>IF('True_Odds_Calculator_3-way'!A428="","",'True_Odds_Calculator_3-way'!A428)</f>
        <v>3.83</v>
      </c>
      <c r="B431" s="4">
        <f>IF('True_Odds_Calculator_3-way'!B428="","",'True_Odds_Calculator_3-way'!B428)</f>
        <v>3.57</v>
      </c>
      <c r="C431" s="4">
        <f>IF('True_Odds_Calculator_3-way'!C428="","",'True_Odds_Calculator_3-way'!C428)</f>
        <v>1.98</v>
      </c>
      <c r="D431" s="4">
        <f t="shared" si="30"/>
        <v>4.6259155612557556E-2</v>
      </c>
      <c r="E431" s="4">
        <f t="shared" si="31"/>
        <v>4.0703869678999682</v>
      </c>
      <c r="F431" s="4">
        <f t="shared" si="32"/>
        <v>3.7779712545977877</v>
      </c>
      <c r="G431" s="4">
        <f t="shared" si="33"/>
        <v>2.0423552348938707</v>
      </c>
      <c r="I431" s="4">
        <f t="shared" si="34"/>
        <v>1.0462591556125576</v>
      </c>
    </row>
    <row r="432" spans="1:9" x14ac:dyDescent="0.2">
      <c r="A432" s="4">
        <f>IF('True_Odds_Calculator_3-way'!A429="","",'True_Odds_Calculator_3-way'!A429)</f>
        <v>5.73</v>
      </c>
      <c r="B432" s="4">
        <f>IF('True_Odds_Calculator_3-way'!B429="","",'True_Odds_Calculator_3-way'!B429)</f>
        <v>3.92</v>
      </c>
      <c r="C432" s="4">
        <f>IF('True_Odds_Calculator_3-way'!C429="","",'True_Odds_Calculator_3-way'!C429)</f>
        <v>1.6</v>
      </c>
      <c r="D432" s="4">
        <f t="shared" si="30"/>
        <v>5.4622110624354514E-2</v>
      </c>
      <c r="E432" s="4">
        <f t="shared" si="31"/>
        <v>6.3974328545252606</v>
      </c>
      <c r="F432" s="4">
        <f t="shared" si="32"/>
        <v>4.221285339313793</v>
      </c>
      <c r="G432" s="4">
        <f t="shared" si="33"/>
        <v>1.6480094696321226</v>
      </c>
      <c r="I432" s="4">
        <f t="shared" si="34"/>
        <v>1.0546221106243545</v>
      </c>
    </row>
    <row r="433" spans="1:9" x14ac:dyDescent="0.2">
      <c r="A433" s="4">
        <f>IF('True_Odds_Calculator_3-way'!A430="","",'True_Odds_Calculator_3-way'!A430)</f>
        <v>1.42</v>
      </c>
      <c r="B433" s="4">
        <f>IF('True_Odds_Calculator_3-way'!B430="","",'True_Odds_Calculator_3-way'!B430)</f>
        <v>4.78</v>
      </c>
      <c r="C433" s="4">
        <f>IF('True_Odds_Calculator_3-way'!C430="","",'True_Odds_Calculator_3-way'!C430)</f>
        <v>7.16</v>
      </c>
      <c r="D433" s="4">
        <f t="shared" si="30"/>
        <v>5.3095177502451962E-2</v>
      </c>
      <c r="E433" s="4">
        <f t="shared" si="31"/>
        <v>1.4566070363287251</v>
      </c>
      <c r="F433" s="4">
        <f t="shared" si="32"/>
        <v>5.2217513735791456</v>
      </c>
      <c r="G433" s="4">
        <f t="shared" si="33"/>
        <v>8.1989785864867866</v>
      </c>
      <c r="I433" s="4">
        <f t="shared" si="34"/>
        <v>1.053095177502452</v>
      </c>
    </row>
    <row r="434" spans="1:9" x14ac:dyDescent="0.2">
      <c r="A434" s="4">
        <f>IF('True_Odds_Calculator_3-way'!A431="","",'True_Odds_Calculator_3-way'!A431)</f>
        <v>2.2799999999999998</v>
      </c>
      <c r="B434" s="4">
        <f>IF('True_Odds_Calculator_3-way'!B431="","",'True_Odds_Calculator_3-way'!B431)</f>
        <v>3.96</v>
      </c>
      <c r="C434" s="4">
        <f>IF('True_Odds_Calculator_3-way'!C431="","",'True_Odds_Calculator_3-way'!C431)</f>
        <v>2.82</v>
      </c>
      <c r="D434" s="4">
        <f t="shared" si="30"/>
        <v>4.5731672831337056E-2</v>
      </c>
      <c r="E434" s="4">
        <f t="shared" si="31"/>
        <v>2.3620972195008996</v>
      </c>
      <c r="F434" s="4">
        <f t="shared" si="32"/>
        <v>4.2144060255513889</v>
      </c>
      <c r="G434" s="4">
        <f t="shared" si="33"/>
        <v>2.9466708144922062</v>
      </c>
      <c r="I434" s="4">
        <f t="shared" si="34"/>
        <v>1.0457316728313371</v>
      </c>
    </row>
    <row r="435" spans="1:9" x14ac:dyDescent="0.2">
      <c r="A435" s="4">
        <f>IF('True_Odds_Calculator_3-way'!A432="","",'True_Odds_Calculator_3-way'!A432)</f>
        <v>1.1599999999999999</v>
      </c>
      <c r="B435" s="4">
        <f>IF('True_Odds_Calculator_3-way'!B432="","",'True_Odds_Calculator_3-way'!B432)</f>
        <v>7.07</v>
      </c>
      <c r="C435" s="4">
        <f>IF('True_Odds_Calculator_3-way'!C432="","",'True_Odds_Calculator_3-way'!C432)</f>
        <v>18.809999999999999</v>
      </c>
      <c r="D435" s="4">
        <f t="shared" si="30"/>
        <v>5.6674892275330846E-2</v>
      </c>
      <c r="E435" s="4">
        <f t="shared" si="31"/>
        <v>1.1859901337196919</v>
      </c>
      <c r="F435" s="4">
        <f t="shared" si="32"/>
        <v>8.1598624808237137</v>
      </c>
      <c r="G435" s="4">
        <f t="shared" si="33"/>
        <v>29.178695328924306</v>
      </c>
      <c r="I435" s="4">
        <f t="shared" si="34"/>
        <v>1.0566748922753308</v>
      </c>
    </row>
    <row r="436" spans="1:9" x14ac:dyDescent="0.2">
      <c r="A436" s="4">
        <f>IF('True_Odds_Calculator_3-way'!A433="","",'True_Odds_Calculator_3-way'!A433)</f>
        <v>1.43</v>
      </c>
      <c r="B436" s="4">
        <f>IF('True_Odds_Calculator_3-way'!B433="","",'True_Odds_Calculator_3-way'!B433)</f>
        <v>4.6900000000000004</v>
      </c>
      <c r="C436" s="4">
        <f>IF('True_Odds_Calculator_3-way'!C433="","",'True_Odds_Calculator_3-way'!C433)</f>
        <v>7.16</v>
      </c>
      <c r="D436" s="4">
        <f t="shared" si="30"/>
        <v>5.2185119974663907E-2</v>
      </c>
      <c r="E436" s="4">
        <f t="shared" si="31"/>
        <v>1.4664785170035464</v>
      </c>
      <c r="F436" s="4">
        <f t="shared" si="32"/>
        <v>5.1066113321322666</v>
      </c>
      <c r="G436" s="4">
        <f t="shared" si="33"/>
        <v>8.1786368385638575</v>
      </c>
      <c r="I436" s="4">
        <f t="shared" si="34"/>
        <v>1.0521851199746639</v>
      </c>
    </row>
    <row r="437" spans="1:9" x14ac:dyDescent="0.2">
      <c r="A437" s="4">
        <f>IF('True_Odds_Calculator_3-way'!A434="","",'True_Odds_Calculator_3-way'!A434)</f>
        <v>2.4</v>
      </c>
      <c r="B437" s="4">
        <f>IF('True_Odds_Calculator_3-way'!B434="","",'True_Odds_Calculator_3-way'!B434)</f>
        <v>3.33</v>
      </c>
      <c r="C437" s="4">
        <f>IF('True_Odds_Calculator_3-way'!C434="","",'True_Odds_Calculator_3-way'!C434)</f>
        <v>3.21</v>
      </c>
      <c r="D437" s="4">
        <f t="shared" si="30"/>
        <v>2.8493446717745785E-2</v>
      </c>
      <c r="E437" s="4">
        <f t="shared" si="31"/>
        <v>2.4559835491171431</v>
      </c>
      <c r="F437" s="4">
        <f t="shared" si="32"/>
        <v>3.4387601637458887</v>
      </c>
      <c r="G437" s="4">
        <f t="shared" si="33"/>
        <v>3.3109440215581656</v>
      </c>
      <c r="I437" s="4">
        <f t="shared" si="34"/>
        <v>1.0284934467177458</v>
      </c>
    </row>
    <row r="438" spans="1:9" x14ac:dyDescent="0.2">
      <c r="A438" s="4">
        <f>IF('True_Odds_Calculator_3-way'!A435="","",'True_Odds_Calculator_3-way'!A435)</f>
        <v>2.39</v>
      </c>
      <c r="B438" s="4">
        <f>IF('True_Odds_Calculator_3-way'!B435="","",'True_Odds_Calculator_3-way'!B435)</f>
        <v>3.46</v>
      </c>
      <c r="C438" s="4">
        <f>IF('True_Odds_Calculator_3-way'!C435="","",'True_Odds_Calculator_3-way'!C435)</f>
        <v>3.12</v>
      </c>
      <c r="D438" s="4">
        <f t="shared" si="30"/>
        <v>2.7940203394287044E-2</v>
      </c>
      <c r="E438" s="4">
        <f t="shared" si="31"/>
        <v>2.4444101967337284</v>
      </c>
      <c r="F438" s="4">
        <f t="shared" si="32"/>
        <v>3.5752088451997652</v>
      </c>
      <c r="G438" s="4">
        <f t="shared" si="33"/>
        <v>3.2133736045774772</v>
      </c>
      <c r="I438" s="4">
        <f t="shared" si="34"/>
        <v>1.027940203394287</v>
      </c>
    </row>
    <row r="439" spans="1:9" x14ac:dyDescent="0.2">
      <c r="A439" s="4">
        <f>IF('True_Odds_Calculator_3-way'!A436="","",'True_Odds_Calculator_3-way'!A436)</f>
        <v>1.71</v>
      </c>
      <c r="B439" s="4">
        <f>IF('True_Odds_Calculator_3-way'!B436="","",'True_Odds_Calculator_3-way'!B436)</f>
        <v>3.73</v>
      </c>
      <c r="C439" s="4">
        <f>IF('True_Odds_Calculator_3-way'!C436="","",'True_Odds_Calculator_3-way'!C436)</f>
        <v>5.57</v>
      </c>
      <c r="D439" s="4">
        <f t="shared" si="30"/>
        <v>3.2425050027259372E-2</v>
      </c>
      <c r="E439" s="4">
        <f t="shared" si="31"/>
        <v>1.7421998223463253</v>
      </c>
      <c r="F439" s="4">
        <f t="shared" si="32"/>
        <v>3.8866925768825178</v>
      </c>
      <c r="G439" s="4">
        <f t="shared" si="33"/>
        <v>5.926808761041233</v>
      </c>
      <c r="I439" s="4">
        <f t="shared" si="34"/>
        <v>1.0324250500272594</v>
      </c>
    </row>
    <row r="440" spans="1:9" x14ac:dyDescent="0.2">
      <c r="A440" s="4">
        <f>IF('True_Odds_Calculator_3-way'!A437="","",'True_Odds_Calculator_3-way'!A437)</f>
        <v>2.87</v>
      </c>
      <c r="B440" s="4">
        <f>IF('True_Odds_Calculator_3-way'!B437="","",'True_Odds_Calculator_3-way'!B437)</f>
        <v>3.64</v>
      </c>
      <c r="C440" s="4">
        <f>IF('True_Odds_Calculator_3-way'!C437="","",'True_Odds_Calculator_3-way'!C437)</f>
        <v>2.41</v>
      </c>
      <c r="D440" s="4">
        <f t="shared" si="30"/>
        <v>3.8095089810503246E-2</v>
      </c>
      <c r="E440" s="4">
        <f t="shared" si="31"/>
        <v>2.9785512220006489</v>
      </c>
      <c r="F440" s="4">
        <f t="shared" si="32"/>
        <v>3.8164018895873215</v>
      </c>
      <c r="G440" s="4">
        <f t="shared" si="33"/>
        <v>2.4860816960755585</v>
      </c>
      <c r="I440" s="4">
        <f t="shared" si="34"/>
        <v>1.0380950898105032</v>
      </c>
    </row>
    <row r="441" spans="1:9" x14ac:dyDescent="0.2">
      <c r="A441" s="4">
        <f>IF('True_Odds_Calculator_3-way'!A438="","",'True_Odds_Calculator_3-way'!A438)</f>
        <v>1.37</v>
      </c>
      <c r="B441" s="4">
        <f>IF('True_Odds_Calculator_3-way'!B438="","",'True_Odds_Calculator_3-way'!B438)</f>
        <v>5.43</v>
      </c>
      <c r="C441" s="4">
        <f>IF('True_Odds_Calculator_3-way'!C438="","",'True_Odds_Calculator_3-way'!C438)</f>
        <v>9.07</v>
      </c>
      <c r="D441" s="4">
        <f t="shared" si="30"/>
        <v>2.4342653155826621E-2</v>
      </c>
      <c r="E441" s="4">
        <f t="shared" si="31"/>
        <v>1.385400777646171</v>
      </c>
      <c r="F441" s="4">
        <f t="shared" si="32"/>
        <v>5.6802740220304964</v>
      </c>
      <c r="G441" s="4">
        <f t="shared" si="33"/>
        <v>9.7905444671704043</v>
      </c>
      <c r="I441" s="4">
        <f t="shared" si="34"/>
        <v>1.0243426531558266</v>
      </c>
    </row>
    <row r="442" spans="1:9" x14ac:dyDescent="0.2">
      <c r="A442" s="4">
        <f>IF('True_Odds_Calculator_3-way'!A439="","",'True_Odds_Calculator_3-way'!A439)</f>
        <v>2.0099999999999998</v>
      </c>
      <c r="B442" s="4">
        <f>IF('True_Odds_Calculator_3-way'!B439="","",'True_Odds_Calculator_3-way'!B439)</f>
        <v>3.69</v>
      </c>
      <c r="C442" s="4">
        <f>IF('True_Odds_Calculator_3-way'!C439="","",'True_Odds_Calculator_3-way'!C439)</f>
        <v>3.93</v>
      </c>
      <c r="D442" s="4">
        <f t="shared" si="30"/>
        <v>2.2968074046697096E-2</v>
      </c>
      <c r="E442" s="4">
        <f t="shared" si="31"/>
        <v>2.0414145312766245</v>
      </c>
      <c r="F442" s="4">
        <f t="shared" si="32"/>
        <v>3.7972758179600454</v>
      </c>
      <c r="G442" s="4">
        <f t="shared" si="33"/>
        <v>4.0519147275151361</v>
      </c>
      <c r="I442" s="4">
        <f t="shared" si="34"/>
        <v>1.0229680740466971</v>
      </c>
    </row>
    <row r="443" spans="1:9" x14ac:dyDescent="0.2">
      <c r="A443" s="4">
        <f>IF('True_Odds_Calculator_3-way'!A440="","",'True_Odds_Calculator_3-way'!A440)</f>
        <v>2.25</v>
      </c>
      <c r="B443" s="4">
        <f>IF('True_Odds_Calculator_3-way'!B440="","",'True_Odds_Calculator_3-way'!B440)</f>
        <v>3.22</v>
      </c>
      <c r="C443" s="4">
        <f>IF('True_Odds_Calculator_3-way'!C440="","",'True_Odds_Calculator_3-way'!C440)</f>
        <v>3.75</v>
      </c>
      <c r="D443" s="4">
        <f t="shared" si="30"/>
        <v>2.1670117322291071E-2</v>
      </c>
      <c r="E443" s="4">
        <f t="shared" si="31"/>
        <v>2.2871724718509943</v>
      </c>
      <c r="F443" s="4">
        <f t="shared" si="32"/>
        <v>3.2966782951615343</v>
      </c>
      <c r="G443" s="4">
        <f t="shared" si="33"/>
        <v>3.8544068097180344</v>
      </c>
      <c r="I443" s="4">
        <f t="shared" si="34"/>
        <v>1.0216701173222911</v>
      </c>
    </row>
    <row r="444" spans="1:9" x14ac:dyDescent="0.2">
      <c r="A444" s="4">
        <f>IF('True_Odds_Calculator_3-way'!A441="","",'True_Odds_Calculator_3-way'!A441)</f>
        <v>2.85</v>
      </c>
      <c r="B444" s="4">
        <f>IF('True_Odds_Calculator_3-way'!B441="","",'True_Odds_Calculator_3-way'!B441)</f>
        <v>3.46</v>
      </c>
      <c r="C444" s="4">
        <f>IF('True_Odds_Calculator_3-way'!C441="","",'True_Odds_Calculator_3-way'!C441)</f>
        <v>2.58</v>
      </c>
      <c r="D444" s="4">
        <f t="shared" si="30"/>
        <v>2.7491433247724739E-2</v>
      </c>
      <c r="E444" s="4">
        <f t="shared" si="31"/>
        <v>2.9264291449171007</v>
      </c>
      <c r="F444" s="4">
        <f t="shared" si="32"/>
        <v>3.5732977895632776</v>
      </c>
      <c r="G444" s="4">
        <f t="shared" si="33"/>
        <v>2.6424750671488786</v>
      </c>
      <c r="I444" s="4">
        <f t="shared" si="34"/>
        <v>1.0274914332477247</v>
      </c>
    </row>
    <row r="445" spans="1:9" x14ac:dyDescent="0.2">
      <c r="A445" s="4">
        <f>IF('True_Odds_Calculator_3-way'!A442="","",'True_Odds_Calculator_3-way'!A442)</f>
        <v>2.13</v>
      </c>
      <c r="B445" s="4">
        <f>IF('True_Odds_Calculator_3-way'!B442="","",'True_Odds_Calculator_3-way'!B442)</f>
        <v>3.35</v>
      </c>
      <c r="C445" s="4">
        <f>IF('True_Odds_Calculator_3-way'!C442="","",'True_Odds_Calculator_3-way'!C442)</f>
        <v>3.83</v>
      </c>
      <c r="D445" s="4">
        <f t="shared" si="30"/>
        <v>2.9087636505809922E-2</v>
      </c>
      <c r="E445" s="4">
        <f t="shared" si="31"/>
        <v>2.1749168657674778</v>
      </c>
      <c r="F445" s="4">
        <f t="shared" si="32"/>
        <v>3.462464997646626</v>
      </c>
      <c r="G445" s="4">
        <f t="shared" si="33"/>
        <v>3.97771324011544</v>
      </c>
      <c r="I445" s="4">
        <f t="shared" si="34"/>
        <v>1.0290876365058099</v>
      </c>
    </row>
    <row r="446" spans="1:9" x14ac:dyDescent="0.2">
      <c r="A446" s="4">
        <f>IF('True_Odds_Calculator_3-way'!A443="","",'True_Odds_Calculator_3-way'!A443)</f>
        <v>2.98</v>
      </c>
      <c r="B446" s="4">
        <f>IF('True_Odds_Calculator_3-way'!B443="","",'True_Odds_Calculator_3-way'!B443)</f>
        <v>3.05</v>
      </c>
      <c r="C446" s="4">
        <f>IF('True_Odds_Calculator_3-way'!C443="","",'True_Odds_Calculator_3-way'!C443)</f>
        <v>2.75</v>
      </c>
      <c r="D446" s="4">
        <f t="shared" si="30"/>
        <v>2.7075685894037971E-2</v>
      </c>
      <c r="E446" s="4">
        <f t="shared" si="31"/>
        <v>3.0623628028547221</v>
      </c>
      <c r="F446" s="4">
        <f t="shared" si="32"/>
        <v>3.1363336923446932</v>
      </c>
      <c r="G446" s="4">
        <f t="shared" si="33"/>
        <v>2.8199904100187103</v>
      </c>
      <c r="I446" s="4">
        <f t="shared" si="34"/>
        <v>1.027075685894038</v>
      </c>
    </row>
    <row r="447" spans="1:9" x14ac:dyDescent="0.2">
      <c r="A447" s="4">
        <f>IF('True_Odds_Calculator_3-way'!A444="","",'True_Odds_Calculator_3-way'!A444)</f>
        <v>1.85</v>
      </c>
      <c r="B447" s="4">
        <f>IF('True_Odds_Calculator_3-way'!B444="","",'True_Odds_Calculator_3-way'!B444)</f>
        <v>3.91</v>
      </c>
      <c r="C447" s="4">
        <f>IF('True_Odds_Calculator_3-way'!C444="","",'True_Odds_Calculator_3-way'!C444)</f>
        <v>4.28</v>
      </c>
      <c r="D447" s="4">
        <f t="shared" si="30"/>
        <v>2.9939876056949366E-2</v>
      </c>
      <c r="E447" s="4">
        <f t="shared" si="31"/>
        <v>1.8847988979955956</v>
      </c>
      <c r="F447" s="4">
        <f t="shared" si="32"/>
        <v>4.0687700748409341</v>
      </c>
      <c r="G447" s="4">
        <f t="shared" si="33"/>
        <v>4.4709741893308701</v>
      </c>
      <c r="I447" s="4">
        <f t="shared" si="34"/>
        <v>1.0299398760569494</v>
      </c>
    </row>
    <row r="448" spans="1:9" x14ac:dyDescent="0.2">
      <c r="A448" s="4">
        <f>IF('True_Odds_Calculator_3-way'!A445="","",'True_Odds_Calculator_3-way'!A445)</f>
        <v>1.62</v>
      </c>
      <c r="B448" s="4">
        <f>IF('True_Odds_Calculator_3-way'!B445="","",'True_Odds_Calculator_3-way'!B445)</f>
        <v>4.08</v>
      </c>
      <c r="C448" s="4">
        <f>IF('True_Odds_Calculator_3-way'!C445="","",'True_Odds_Calculator_3-way'!C445)</f>
        <v>5.71</v>
      </c>
      <c r="D448" s="4">
        <f t="shared" si="30"/>
        <v>3.7513338344353775E-2</v>
      </c>
      <c r="E448" s="4">
        <f t="shared" si="31"/>
        <v>1.6534951871800203</v>
      </c>
      <c r="F448" s="4">
        <f t="shared" si="32"/>
        <v>4.2993445634858434</v>
      </c>
      <c r="G448" s="4">
        <f t="shared" si="33"/>
        <v>6.1490441326939589</v>
      </c>
      <c r="I448" s="4">
        <f t="shared" si="34"/>
        <v>1.0375133383443538</v>
      </c>
    </row>
    <row r="449" spans="1:9" x14ac:dyDescent="0.2">
      <c r="A449" s="4">
        <f>IF('True_Odds_Calculator_3-way'!A446="","",'True_Odds_Calculator_3-way'!A446)</f>
        <v>1.85</v>
      </c>
      <c r="B449" s="4">
        <f>IF('True_Odds_Calculator_3-way'!B446="","",'True_Odds_Calculator_3-way'!B446)</f>
        <v>3.87</v>
      </c>
      <c r="C449" s="4">
        <f>IF('True_Odds_Calculator_3-way'!C446="","",'True_Odds_Calculator_3-way'!C446)</f>
        <v>3.91</v>
      </c>
      <c r="D449" s="4">
        <f t="shared" si="30"/>
        <v>5.4692949060402674E-2</v>
      </c>
      <c r="E449" s="4">
        <f t="shared" si="31"/>
        <v>1.9145734279636089</v>
      </c>
      <c r="F449" s="4">
        <f t="shared" si="32"/>
        <v>4.1637702475204446</v>
      </c>
      <c r="G449" s="4">
        <f t="shared" si="33"/>
        <v>4.2101098662009084</v>
      </c>
      <c r="I449" s="4">
        <f t="shared" si="34"/>
        <v>1.0546929490604027</v>
      </c>
    </row>
    <row r="450" spans="1:9" x14ac:dyDescent="0.2">
      <c r="A450" s="4">
        <f>IF('True_Odds_Calculator_3-way'!A447="","",'True_Odds_Calculator_3-way'!A447)</f>
        <v>3.66</v>
      </c>
      <c r="B450" s="4">
        <f>IF('True_Odds_Calculator_3-way'!B447="","",'True_Odds_Calculator_3-way'!B447)</f>
        <v>3.42</v>
      </c>
      <c r="C450" s="4">
        <f>IF('True_Odds_Calculator_3-way'!C447="","",'True_Odds_Calculator_3-way'!C447)</f>
        <v>2.0099999999999998</v>
      </c>
      <c r="D450" s="4">
        <f t="shared" si="30"/>
        <v>6.313414234550585E-2</v>
      </c>
      <c r="E450" s="4">
        <f t="shared" si="31"/>
        <v>3.9654320660756883</v>
      </c>
      <c r="F450" s="4">
        <f t="shared" si="32"/>
        <v>3.6852372975794792</v>
      </c>
      <c r="G450" s="4">
        <f t="shared" si="33"/>
        <v>2.0987780499450936</v>
      </c>
      <c r="I450" s="4">
        <f t="shared" si="34"/>
        <v>1.0631341423455059</v>
      </c>
    </row>
    <row r="451" spans="1:9" x14ac:dyDescent="0.2">
      <c r="A451" s="4">
        <f>IF('True_Odds_Calculator_3-way'!A448="","",'True_Odds_Calculator_3-way'!A448)</f>
        <v>1.81</v>
      </c>
      <c r="B451" s="4">
        <f>IF('True_Odds_Calculator_3-way'!B448="","",'True_Odds_Calculator_3-way'!B448)</f>
        <v>3.73</v>
      </c>
      <c r="C451" s="4">
        <f>IF('True_Odds_Calculator_3-way'!C448="","",'True_Odds_Calculator_3-way'!C448)</f>
        <v>4.0999999999999996</v>
      </c>
      <c r="D451" s="4">
        <f t="shared" ref="D451:D514" si="35">IF(A451="","",((1/A451)+(1/B451)+(1/C451))-1)</f>
        <v>6.4485141615002517E-2</v>
      </c>
      <c r="E451" s="4">
        <f t="shared" ref="E451:E514" si="36">IF(A451="","",(3*A451)/(3-($D451*A451)))</f>
        <v>1.8832705924135307</v>
      </c>
      <c r="F451" s="4">
        <f t="shared" ref="F451:F514" si="37">IF(B451="","",(3*B451)/(3-($D451*B451)))</f>
        <v>4.0551259081073718</v>
      </c>
      <c r="G451" s="4">
        <f t="shared" ref="G451:G514" si="38">IF(C451="","",(3*C451)/(3-($D451*C451)))</f>
        <v>4.4962534375299494</v>
      </c>
      <c r="I451" s="4">
        <f t="shared" ref="I451:I514" si="39">IF(A451="","",D451+1)</f>
        <v>1.0644851416150025</v>
      </c>
    </row>
    <row r="452" spans="1:9" x14ac:dyDescent="0.2">
      <c r="A452" s="4">
        <f>IF('True_Odds_Calculator_3-way'!A449="","",'True_Odds_Calculator_3-way'!A449)</f>
        <v>2.96</v>
      </c>
      <c r="B452" s="4">
        <f>IF('True_Odds_Calculator_3-way'!B449="","",'True_Odds_Calculator_3-way'!B449)</f>
        <v>3.46</v>
      </c>
      <c r="C452" s="4">
        <f>IF('True_Odds_Calculator_3-way'!C449="","",'True_Odds_Calculator_3-way'!C449)</f>
        <v>2.46</v>
      </c>
      <c r="D452" s="4">
        <f t="shared" si="35"/>
        <v>3.3359243918950732E-2</v>
      </c>
      <c r="E452" s="4">
        <f t="shared" si="36"/>
        <v>3.0607426739475803</v>
      </c>
      <c r="F452" s="4">
        <f t="shared" si="37"/>
        <v>3.5984478633364083</v>
      </c>
      <c r="G452" s="4">
        <f t="shared" si="38"/>
        <v>2.5291847876425964</v>
      </c>
      <c r="I452" s="4">
        <f t="shared" si="39"/>
        <v>1.0333592439189507</v>
      </c>
    </row>
    <row r="453" spans="1:9" x14ac:dyDescent="0.2">
      <c r="A453" s="4">
        <f>IF('True_Odds_Calculator_3-way'!A450="","",'True_Odds_Calculator_3-way'!A450)</f>
        <v>2.8</v>
      </c>
      <c r="B453" s="4">
        <f>IF('True_Odds_Calculator_3-way'!B450="","",'True_Odds_Calculator_3-way'!B450)</f>
        <v>3.51</v>
      </c>
      <c r="C453" s="4">
        <f>IF('True_Odds_Calculator_3-way'!C450="","",'True_Odds_Calculator_3-way'!C450)</f>
        <v>2.59</v>
      </c>
      <c r="D453" s="4">
        <f t="shared" si="35"/>
        <v>2.8143528143528052E-2</v>
      </c>
      <c r="E453" s="4">
        <f t="shared" si="36"/>
        <v>2.8755324532917204</v>
      </c>
      <c r="F453" s="4">
        <f t="shared" si="37"/>
        <v>3.6295123200894306</v>
      </c>
      <c r="G453" s="4">
        <f t="shared" si="38"/>
        <v>2.6544969656857256</v>
      </c>
      <c r="I453" s="4">
        <f t="shared" si="39"/>
        <v>1.0281435281435281</v>
      </c>
    </row>
    <row r="454" spans="1:9" x14ac:dyDescent="0.2">
      <c r="A454" s="4">
        <f>IF('True_Odds_Calculator_3-way'!A451="","",'True_Odds_Calculator_3-way'!A451)</f>
        <v>4.79</v>
      </c>
      <c r="B454" s="4">
        <f>IF('True_Odds_Calculator_3-way'!B451="","",'True_Odds_Calculator_3-way'!B451)</f>
        <v>3.94</v>
      </c>
      <c r="C454" s="4">
        <f>IF('True_Odds_Calculator_3-way'!C451="","",'True_Odds_Calculator_3-way'!C451)</f>
        <v>1.76</v>
      </c>
      <c r="D454" s="4">
        <f t="shared" si="35"/>
        <v>3.0757192004184919E-2</v>
      </c>
      <c r="E454" s="4">
        <f t="shared" si="36"/>
        <v>5.037380641461529</v>
      </c>
      <c r="F454" s="4">
        <f t="shared" si="37"/>
        <v>4.1058536828167087</v>
      </c>
      <c r="G454" s="4">
        <f t="shared" si="38"/>
        <v>1.792341401322278</v>
      </c>
      <c r="I454" s="4">
        <f t="shared" si="39"/>
        <v>1.0307571920041849</v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2.31</v>
      </c>
      <c r="B186" s="4">
        <f>IF('True_Odds_Calculator_2-way'!B187="","",'True_Odds_Calculator_2-way'!B187)</f>
        <v>1.66</v>
      </c>
      <c r="C186" s="4">
        <f t="shared" si="22"/>
        <v>0.4329004329004329</v>
      </c>
      <c r="D186">
        <f t="shared" si="23"/>
        <v>0.60240963855421692</v>
      </c>
      <c r="E186">
        <f t="shared" si="24"/>
        <v>3.5310071454649705E-2</v>
      </c>
      <c r="F186">
        <f t="shared" si="25"/>
        <v>-0.22547332185886404</v>
      </c>
      <c r="G186">
        <v>0</v>
      </c>
      <c r="H186">
        <f t="shared" si="26"/>
        <v>0.2607833933135138</v>
      </c>
      <c r="I186">
        <f t="shared" si="27"/>
        <v>-1.0754553500909856</v>
      </c>
      <c r="J186">
        <f t="shared" si="28"/>
        <v>1.0754553500909856</v>
      </c>
      <c r="K186">
        <f t="shared" si="29"/>
        <v>0.41513645490564033</v>
      </c>
      <c r="L186">
        <f t="shared" si="30"/>
        <v>0.58486354509435967</v>
      </c>
      <c r="M186">
        <f t="shared" si="31"/>
        <v>2.4088465086191913</v>
      </c>
      <c r="N186">
        <f t="shared" si="32"/>
        <v>1.7098005310600506</v>
      </c>
    </row>
    <row r="187" spans="1:14" x14ac:dyDescent="0.25">
      <c r="A187" s="4">
        <f>IF('True_Odds_Calculator_2-way'!A188="","",'True_Odds_Calculator_2-way'!A188)</f>
        <v>2.34</v>
      </c>
      <c r="B187" s="4">
        <f>IF('True_Odds_Calculator_2-way'!B188="","",'True_Odds_Calculator_2-way'!B188)</f>
        <v>1.65</v>
      </c>
      <c r="C187" s="4">
        <f t="shared" si="22"/>
        <v>0.42735042735042739</v>
      </c>
      <c r="D187">
        <f t="shared" si="23"/>
        <v>0.60606060606060608</v>
      </c>
      <c r="E187">
        <f t="shared" si="24"/>
        <v>3.3411033411033575E-2</v>
      </c>
      <c r="F187">
        <f t="shared" si="25"/>
        <v>-0.22558922558922545</v>
      </c>
      <c r="G187">
        <v>0</v>
      </c>
      <c r="H187">
        <f t="shared" si="26"/>
        <v>0.25900025900025903</v>
      </c>
      <c r="I187">
        <f t="shared" si="27"/>
        <v>-1.0714969088698143</v>
      </c>
      <c r="J187">
        <f t="shared" si="28"/>
        <v>1.0714969088698143</v>
      </c>
      <c r="K187">
        <f t="shared" si="29"/>
        <v>0.41054175018204025</v>
      </c>
      <c r="L187">
        <f t="shared" si="30"/>
        <v>0.58945824981795969</v>
      </c>
      <c r="M187">
        <f t="shared" si="31"/>
        <v>2.4358058578855508</v>
      </c>
      <c r="N187">
        <f t="shared" si="32"/>
        <v>1.6964729907653791</v>
      </c>
    </row>
    <row r="188" spans="1:14" x14ac:dyDescent="0.25">
      <c r="A188" s="4">
        <f>IF('True_Odds_Calculator_2-way'!A189="","",'True_Odds_Calculator_2-way'!A189)</f>
        <v>2.5499999999999998</v>
      </c>
      <c r="B188" s="4">
        <f>IF('True_Odds_Calculator_2-way'!B189="","",'True_Odds_Calculator_2-way'!B189)</f>
        <v>1.56</v>
      </c>
      <c r="C188" s="4">
        <f t="shared" si="22"/>
        <v>0.39215686274509809</v>
      </c>
      <c r="D188">
        <f t="shared" si="23"/>
        <v>0.64102564102564097</v>
      </c>
      <c r="E188">
        <f t="shared" si="24"/>
        <v>3.3182503770738947E-2</v>
      </c>
      <c r="F188">
        <f t="shared" si="25"/>
        <v>-0.21820010055304184</v>
      </c>
      <c r="G188">
        <v>0</v>
      </c>
      <c r="H188">
        <f t="shared" si="26"/>
        <v>0.25138260432378079</v>
      </c>
      <c r="I188">
        <f t="shared" si="27"/>
        <v>-1.0733469768527293</v>
      </c>
      <c r="J188">
        <f t="shared" si="28"/>
        <v>1.0733469768527293</v>
      </c>
      <c r="K188">
        <f t="shared" si="29"/>
        <v>0.37541936960421152</v>
      </c>
      <c r="L188">
        <f t="shared" si="30"/>
        <v>0.62458063039578859</v>
      </c>
      <c r="M188">
        <f t="shared" si="31"/>
        <v>2.6636878141217299</v>
      </c>
      <c r="N188">
        <f t="shared" si="32"/>
        <v>1.6010743070375286</v>
      </c>
    </row>
    <row r="189" spans="1:14" x14ac:dyDescent="0.25">
      <c r="A189" s="4">
        <f>IF('True_Odds_Calculator_2-way'!A190="","",'True_Odds_Calculator_2-way'!A190)</f>
        <v>2.4700000000000002</v>
      </c>
      <c r="B189" s="4">
        <f>IF('True_Odds_Calculator_2-way'!B190="","",'True_Odds_Calculator_2-way'!B190)</f>
        <v>1.59</v>
      </c>
      <c r="C189" s="4">
        <f t="shared" si="22"/>
        <v>0.40485829959514169</v>
      </c>
      <c r="D189">
        <f t="shared" si="23"/>
        <v>0.62893081761006286</v>
      </c>
      <c r="E189">
        <f t="shared" si="24"/>
        <v>3.37891172052045E-2</v>
      </c>
      <c r="F189">
        <f t="shared" si="25"/>
        <v>-0.22083874417538774</v>
      </c>
      <c r="G189">
        <v>0</v>
      </c>
      <c r="H189">
        <f t="shared" si="26"/>
        <v>0.25462786138059224</v>
      </c>
      <c r="I189">
        <f t="shared" si="27"/>
        <v>-1.0737800400040409</v>
      </c>
      <c r="J189">
        <f t="shared" si="28"/>
        <v>1.0737800400040409</v>
      </c>
      <c r="K189">
        <f t="shared" si="29"/>
        <v>0.38782889624489203</v>
      </c>
      <c r="L189">
        <f t="shared" si="30"/>
        <v>0.61217110375510797</v>
      </c>
      <c r="M189">
        <f t="shared" si="31"/>
        <v>2.5784566588059405</v>
      </c>
      <c r="N189">
        <f t="shared" si="32"/>
        <v>1.6335302236023845</v>
      </c>
    </row>
    <row r="190" spans="1:14" x14ac:dyDescent="0.25">
      <c r="A190" s="4">
        <f>IF('True_Odds_Calculator_2-way'!A191="","",'True_Odds_Calculator_2-way'!A191)</f>
        <v>2.4500000000000002</v>
      </c>
      <c r="B190" s="4">
        <f>IF('True_Odds_Calculator_2-way'!B191="","",'True_Odds_Calculator_2-way'!B191)</f>
        <v>1.6</v>
      </c>
      <c r="C190" s="4">
        <f t="shared" si="22"/>
        <v>0.4081632653061224</v>
      </c>
      <c r="D190">
        <f t="shared" si="23"/>
        <v>0.625</v>
      </c>
      <c r="E190">
        <f t="shared" si="24"/>
        <v>3.3163265306122458E-2</v>
      </c>
      <c r="F190">
        <f t="shared" si="25"/>
        <v>-0.22193877551020402</v>
      </c>
      <c r="G190">
        <v>0</v>
      </c>
      <c r="H190">
        <f t="shared" si="26"/>
        <v>0.25510204081632648</v>
      </c>
      <c r="I190">
        <f t="shared" si="27"/>
        <v>-1.0721125348377949</v>
      </c>
      <c r="J190">
        <f t="shared" si="28"/>
        <v>1.0721125348377949</v>
      </c>
      <c r="K190">
        <f t="shared" si="29"/>
        <v>0.39145635918691934</v>
      </c>
      <c r="L190">
        <f t="shared" si="30"/>
        <v>0.60854364081308054</v>
      </c>
      <c r="M190">
        <f t="shared" si="31"/>
        <v>2.5545631755148031</v>
      </c>
      <c r="N190">
        <f t="shared" si="32"/>
        <v>1.643267520902677</v>
      </c>
    </row>
    <row r="191" spans="1:14" x14ac:dyDescent="0.25">
      <c r="A191" s="4">
        <f>IF('True_Odds_Calculator_2-way'!A192="","",'True_Odds_Calculator_2-way'!A192)</f>
        <v>2</v>
      </c>
      <c r="B191" s="4">
        <f>IF('True_Odds_Calculator_2-way'!B192="","",'True_Odds_Calculator_2-way'!B192)</f>
        <v>1.89</v>
      </c>
      <c r="C191" s="4">
        <f t="shared" si="22"/>
        <v>0.5</v>
      </c>
      <c r="D191">
        <f t="shared" si="23"/>
        <v>0.52910052910052918</v>
      </c>
      <c r="E191">
        <f t="shared" si="24"/>
        <v>2.9100529100529293E-2</v>
      </c>
      <c r="F191">
        <f t="shared" si="25"/>
        <v>-0.23544973544973535</v>
      </c>
      <c r="G191">
        <v>0</v>
      </c>
      <c r="H191">
        <f t="shared" si="26"/>
        <v>0.26455026455026459</v>
      </c>
      <c r="I191">
        <f t="shared" si="27"/>
        <v>-1.0599978800063603</v>
      </c>
      <c r="J191">
        <f t="shared" si="28"/>
        <v>1.0599978800063603</v>
      </c>
      <c r="K191">
        <f t="shared" si="29"/>
        <v>0.48543739277873066</v>
      </c>
      <c r="L191">
        <f t="shared" si="30"/>
        <v>0.51456260722126923</v>
      </c>
      <c r="M191">
        <f t="shared" si="31"/>
        <v>2.0599978800063603</v>
      </c>
      <c r="N191">
        <f t="shared" si="32"/>
        <v>1.9433981132056606</v>
      </c>
    </row>
    <row r="192" spans="1:14" x14ac:dyDescent="0.25">
      <c r="A192" s="4">
        <f>IF('True_Odds_Calculator_2-way'!A193="","",'True_Odds_Calculator_2-way'!A193)</f>
        <v>2.0699999999999998</v>
      </c>
      <c r="B192" s="4">
        <f>IF('True_Odds_Calculator_2-way'!B193="","",'True_Odds_Calculator_2-way'!B193)</f>
        <v>1.83</v>
      </c>
      <c r="C192" s="4">
        <f t="shared" si="22"/>
        <v>0.48309178743961356</v>
      </c>
      <c r="D192">
        <f t="shared" si="23"/>
        <v>0.54644808743169393</v>
      </c>
      <c r="E192">
        <f t="shared" si="24"/>
        <v>2.9539874871307603E-2</v>
      </c>
      <c r="F192">
        <f t="shared" si="25"/>
        <v>-0.23444470842902765</v>
      </c>
      <c r="G192">
        <v>0</v>
      </c>
      <c r="H192">
        <f t="shared" si="26"/>
        <v>0.26398458330033525</v>
      </c>
      <c r="I192">
        <f t="shared" si="27"/>
        <v>-1.0611311532512866</v>
      </c>
      <c r="J192">
        <f t="shared" si="28"/>
        <v>1.0611311532512866</v>
      </c>
      <c r="K192">
        <f t="shared" si="29"/>
        <v>0.46829407167694814</v>
      </c>
      <c r="L192">
        <f t="shared" si="30"/>
        <v>0.53170592832305175</v>
      </c>
      <c r="M192">
        <f t="shared" si="31"/>
        <v>2.1354103339788768</v>
      </c>
      <c r="N192">
        <f t="shared" si="32"/>
        <v>1.8807388571985679</v>
      </c>
    </row>
    <row r="193" spans="1:14" x14ac:dyDescent="0.25">
      <c r="A193" s="4">
        <f>IF('True_Odds_Calculator_2-way'!A194="","",'True_Odds_Calculator_2-way'!A194)</f>
        <v>2.14</v>
      </c>
      <c r="B193" s="4">
        <f>IF('True_Odds_Calculator_2-way'!B194="","",'True_Odds_Calculator_2-way'!B194)</f>
        <v>1.76</v>
      </c>
      <c r="C193" s="4">
        <f t="shared" si="22"/>
        <v>0.46728971962616822</v>
      </c>
      <c r="D193">
        <f t="shared" si="23"/>
        <v>0.56818181818181823</v>
      </c>
      <c r="E193">
        <f t="shared" si="24"/>
        <v>3.5471537807986397E-2</v>
      </c>
      <c r="F193">
        <f t="shared" si="25"/>
        <v>-0.23003398470688197</v>
      </c>
      <c r="G193">
        <v>0</v>
      </c>
      <c r="H193">
        <f t="shared" si="26"/>
        <v>0.26550552251486831</v>
      </c>
      <c r="I193">
        <f t="shared" si="27"/>
        <v>-1.0743376064838499</v>
      </c>
      <c r="J193">
        <f t="shared" si="28"/>
        <v>1.0743376064838499</v>
      </c>
      <c r="K193">
        <f t="shared" si="29"/>
        <v>0.4494897427831781</v>
      </c>
      <c r="L193">
        <f t="shared" si="30"/>
        <v>0.55051025721682212</v>
      </c>
      <c r="M193">
        <f t="shared" si="31"/>
        <v>2.2247448713915889</v>
      </c>
      <c r="N193">
        <f t="shared" si="32"/>
        <v>1.8164965809277254</v>
      </c>
    </row>
    <row r="194" spans="1:14" x14ac:dyDescent="0.25">
      <c r="A194" s="4">
        <f>IF('True_Odds_Calculator_2-way'!A195="","",'True_Odds_Calculator_2-way'!A195)</f>
        <v>1.95</v>
      </c>
      <c r="B194" s="4">
        <f>IF('True_Odds_Calculator_2-way'!B195="","",'True_Odds_Calculator_2-way'!B195)</f>
        <v>1.93</v>
      </c>
      <c r="C194" s="4">
        <f t="shared" si="22"/>
        <v>0.51282051282051289</v>
      </c>
      <c r="D194">
        <f t="shared" si="23"/>
        <v>0.5181347150259068</v>
      </c>
      <c r="E194">
        <f t="shared" si="24"/>
        <v>3.0955227846419575E-2</v>
      </c>
      <c r="F194">
        <f t="shared" si="25"/>
        <v>-0.23475488242327625</v>
      </c>
      <c r="G194">
        <v>0</v>
      </c>
      <c r="H194">
        <f t="shared" si="26"/>
        <v>0.26571011026969582</v>
      </c>
      <c r="I194">
        <f t="shared" si="27"/>
        <v>-1.0638899909514294</v>
      </c>
      <c r="J194">
        <f t="shared" si="28"/>
        <v>1.0638899909514294</v>
      </c>
      <c r="K194">
        <f t="shared" si="29"/>
        <v>0.49734035027939766</v>
      </c>
      <c r="L194">
        <f t="shared" si="30"/>
        <v>0.50265964972060251</v>
      </c>
      <c r="M194">
        <f t="shared" si="31"/>
        <v>2.0106954914038573</v>
      </c>
      <c r="N194">
        <f t="shared" si="32"/>
        <v>1.9894176915848294</v>
      </c>
    </row>
    <row r="195" spans="1:14" x14ac:dyDescent="0.25">
      <c r="A195" s="4">
        <f>IF('True_Odds_Calculator_2-way'!A196="","",'True_Odds_Calculator_2-way'!A196)</f>
        <v>2.4</v>
      </c>
      <c r="B195" s="4">
        <f>IF('True_Odds_Calculator_2-way'!B196="","",'True_Odds_Calculator_2-way'!B196)</f>
        <v>1.62</v>
      </c>
      <c r="C195" s="4">
        <f t="shared" ref="C195:C258" si="33">1/A195</f>
        <v>0.41666666666666669</v>
      </c>
      <c r="D195">
        <f t="shared" ref="D195:D258" si="34">1/B195</f>
        <v>0.61728395061728392</v>
      </c>
      <c r="E195">
        <f t="shared" ref="E195:E258" si="35">C195+D195-1</f>
        <v>3.3950617283950546E-2</v>
      </c>
      <c r="F195">
        <f t="shared" ref="F195:F258" si="36">C195+D195-(C195*D195)-1</f>
        <v>-0.22325102880658443</v>
      </c>
      <c r="G195">
        <v>0</v>
      </c>
      <c r="H195">
        <f t="shared" ref="H195:H258" si="37">C195*D195</f>
        <v>0.25720164609053497</v>
      </c>
      <c r="I195">
        <f t="shared" ref="I195:I258" si="38">((-4*F195*H195)^0.5)/(2*F195)</f>
        <v>-1.0733469768527295</v>
      </c>
      <c r="J195">
        <f t="shared" ref="J195:J258" si="39">(-((-4*F195*H195)^0.5))/(2*F195)</f>
        <v>1.0733469768527295</v>
      </c>
      <c r="K195">
        <f t="shared" ref="K195:K258" si="40">IF(A195="","",(C195/($J195+C195-($J195*C195))))</f>
        <v>0.3995707383438068</v>
      </c>
      <c r="L195">
        <f t="shared" ref="L195:L258" si="41">IF(B195="","",(D195/($J195+D195-($J195*D195))))</f>
        <v>0.60042926165619326</v>
      </c>
      <c r="M195">
        <f t="shared" ref="M195:M258" si="42">IF(A195="","",1/K195)</f>
        <v>2.502685767593821</v>
      </c>
      <c r="N195">
        <f t="shared" ref="N195:N258" si="43">IF(B195="","",1/L195)</f>
        <v>1.6654751256486924</v>
      </c>
    </row>
    <row r="196" spans="1:14" x14ac:dyDescent="0.25">
      <c r="A196" s="4">
        <f>IF('True_Odds_Calculator_2-way'!A197="","",'True_Odds_Calculator_2-way'!A197)</f>
        <v>2.58</v>
      </c>
      <c r="B196" s="4">
        <f>IF('True_Odds_Calculator_2-way'!B197="","",'True_Odds_Calculator_2-way'!B197)</f>
        <v>1.55</v>
      </c>
      <c r="C196" s="4">
        <f t="shared" si="33"/>
        <v>0.38759689922480617</v>
      </c>
      <c r="D196">
        <f t="shared" si="34"/>
        <v>0.64516129032258063</v>
      </c>
      <c r="E196">
        <f t="shared" si="35"/>
        <v>3.275818954738674E-2</v>
      </c>
      <c r="F196">
        <f t="shared" si="36"/>
        <v>-0.21730432608152039</v>
      </c>
      <c r="G196">
        <v>0</v>
      </c>
      <c r="H196">
        <f t="shared" si="37"/>
        <v>0.25006251562890719</v>
      </c>
      <c r="I196">
        <f t="shared" si="38"/>
        <v>-1.072729223145815</v>
      </c>
      <c r="J196">
        <f t="shared" si="39"/>
        <v>1.072729223145815</v>
      </c>
      <c r="K196">
        <f t="shared" si="40"/>
        <v>0.37106960671234313</v>
      </c>
      <c r="L196">
        <f t="shared" si="41"/>
        <v>0.6289303932876571</v>
      </c>
      <c r="M196">
        <f t="shared" si="42"/>
        <v>2.6949121725703877</v>
      </c>
      <c r="N196">
        <f t="shared" si="43"/>
        <v>1.5900010727301979</v>
      </c>
    </row>
    <row r="197" spans="1:14" x14ac:dyDescent="0.25">
      <c r="A197" s="4">
        <f>IF('True_Odds_Calculator_2-way'!A198="","",'True_Odds_Calculator_2-way'!A198)</f>
        <v>2.11</v>
      </c>
      <c r="B197" s="4">
        <f>IF('True_Odds_Calculator_2-way'!B198="","",'True_Odds_Calculator_2-way'!B198)</f>
        <v>1.76</v>
      </c>
      <c r="C197" s="4">
        <f t="shared" si="33"/>
        <v>0.47393364928909953</v>
      </c>
      <c r="D197">
        <f t="shared" si="34"/>
        <v>0.56818181818181823</v>
      </c>
      <c r="E197">
        <f t="shared" si="35"/>
        <v>4.2115467470917878E-2</v>
      </c>
      <c r="F197">
        <f t="shared" si="36"/>
        <v>-0.22716501507970688</v>
      </c>
      <c r="G197">
        <v>0</v>
      </c>
      <c r="H197">
        <f t="shared" si="37"/>
        <v>0.26928048255062476</v>
      </c>
      <c r="I197">
        <f t="shared" si="38"/>
        <v>-1.0887588907733561</v>
      </c>
      <c r="J197">
        <f t="shared" si="39"/>
        <v>1.0887588907733561</v>
      </c>
      <c r="K197">
        <f t="shared" si="40"/>
        <v>0.45279142930400768</v>
      </c>
      <c r="L197">
        <f t="shared" si="41"/>
        <v>0.54720857069599227</v>
      </c>
      <c r="M197">
        <f t="shared" si="42"/>
        <v>2.208522368758425</v>
      </c>
      <c r="N197">
        <f t="shared" si="43"/>
        <v>1.82745675698775</v>
      </c>
    </row>
    <row r="198" spans="1:14" x14ac:dyDescent="0.25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1.82</v>
      </c>
      <c r="C198" s="4">
        <f t="shared" si="33"/>
        <v>0.49019607843137253</v>
      </c>
      <c r="D198">
        <f t="shared" si="34"/>
        <v>0.54945054945054939</v>
      </c>
      <c r="E198">
        <f t="shared" si="35"/>
        <v>3.9646627881921859E-2</v>
      </c>
      <c r="F198">
        <f t="shared" si="36"/>
        <v>-0.22969187675070035</v>
      </c>
      <c r="G198">
        <v>0</v>
      </c>
      <c r="H198">
        <f t="shared" si="37"/>
        <v>0.26933850463262221</v>
      </c>
      <c r="I198">
        <f t="shared" si="38"/>
        <v>-1.0828702045605247</v>
      </c>
      <c r="J198">
        <f t="shared" si="39"/>
        <v>1.0828702045605247</v>
      </c>
      <c r="K198">
        <f t="shared" si="40"/>
        <v>0.47032595658734389</v>
      </c>
      <c r="L198">
        <f t="shared" si="41"/>
        <v>0.52967404341265611</v>
      </c>
      <c r="M198">
        <f t="shared" si="42"/>
        <v>2.1261850127429458</v>
      </c>
      <c r="N198">
        <f t="shared" si="43"/>
        <v>1.8879535677396304</v>
      </c>
    </row>
    <row r="199" spans="1:14" x14ac:dyDescent="0.25">
      <c r="A199" s="4">
        <f>IF('True_Odds_Calculator_2-way'!A200="","",'True_Odds_Calculator_2-way'!A200)</f>
        <v>2.06</v>
      </c>
      <c r="B199" s="4">
        <f>IF('True_Odds_Calculator_2-way'!B200="","",'True_Odds_Calculator_2-way'!B200)</f>
        <v>1.81</v>
      </c>
      <c r="C199" s="4">
        <f t="shared" si="33"/>
        <v>0.4854368932038835</v>
      </c>
      <c r="D199">
        <f t="shared" si="34"/>
        <v>0.5524861878453039</v>
      </c>
      <c r="E199">
        <f t="shared" si="35"/>
        <v>3.7923081049187513E-2</v>
      </c>
      <c r="F199">
        <f t="shared" si="36"/>
        <v>-0.23027409751649397</v>
      </c>
      <c r="G199">
        <v>0</v>
      </c>
      <c r="H199">
        <f t="shared" si="37"/>
        <v>0.26819717856568148</v>
      </c>
      <c r="I199">
        <f t="shared" si="38"/>
        <v>-1.079206513730294</v>
      </c>
      <c r="J199">
        <f t="shared" si="39"/>
        <v>1.079206513730294</v>
      </c>
      <c r="K199">
        <f t="shared" si="40"/>
        <v>0.46642685075531992</v>
      </c>
      <c r="L199">
        <f t="shared" si="41"/>
        <v>0.5335731492446798</v>
      </c>
      <c r="M199">
        <f t="shared" si="42"/>
        <v>2.1439589045541121</v>
      </c>
      <c r="N199">
        <f t="shared" si="43"/>
        <v>1.8741572761215382</v>
      </c>
    </row>
    <row r="200" spans="1:14" x14ac:dyDescent="0.25">
      <c r="A200" s="4">
        <f>IF('True_Odds_Calculator_2-way'!A201="","",'True_Odds_Calculator_2-way'!A201)</f>
        <v>2.35</v>
      </c>
      <c r="B200" s="4">
        <f>IF('True_Odds_Calculator_2-way'!B201="","",'True_Odds_Calculator_2-way'!B201)</f>
        <v>1.62</v>
      </c>
      <c r="C200" s="4">
        <f t="shared" si="33"/>
        <v>0.42553191489361702</v>
      </c>
      <c r="D200">
        <f t="shared" si="34"/>
        <v>0.61728395061728392</v>
      </c>
      <c r="E200">
        <f t="shared" si="35"/>
        <v>4.2815865510900997E-2</v>
      </c>
      <c r="F200">
        <f t="shared" si="36"/>
        <v>-0.21985815602836878</v>
      </c>
      <c r="G200">
        <v>0</v>
      </c>
      <c r="H200">
        <f t="shared" si="37"/>
        <v>0.26267402153926978</v>
      </c>
      <c r="I200">
        <f t="shared" si="38"/>
        <v>-1.0930430596399217</v>
      </c>
      <c r="J200">
        <f t="shared" si="39"/>
        <v>1.0930430596399217</v>
      </c>
      <c r="K200">
        <f t="shared" si="40"/>
        <v>0.40394115194330737</v>
      </c>
      <c r="L200">
        <f t="shared" si="41"/>
        <v>0.59605884805669263</v>
      </c>
      <c r="M200">
        <f t="shared" si="42"/>
        <v>2.4756081305138942</v>
      </c>
      <c r="N200">
        <f t="shared" si="43"/>
        <v>1.6776866969767514</v>
      </c>
    </row>
    <row r="201" spans="1:14" x14ac:dyDescent="0.25">
      <c r="A201" s="4">
        <f>IF('True_Odds_Calculator_2-way'!A202="","",'True_Odds_Calculator_2-way'!A202)</f>
        <v>2.15</v>
      </c>
      <c r="B201" s="4">
        <f>IF('True_Odds_Calculator_2-way'!B202="","",'True_Odds_Calculator_2-way'!B202)</f>
        <v>1.73</v>
      </c>
      <c r="C201" s="4">
        <f t="shared" si="33"/>
        <v>0.46511627906976744</v>
      </c>
      <c r="D201">
        <f t="shared" si="34"/>
        <v>0.5780346820809249</v>
      </c>
      <c r="E201">
        <f t="shared" si="35"/>
        <v>4.3150961150692391E-2</v>
      </c>
      <c r="F201">
        <f t="shared" si="36"/>
        <v>-0.22570237935206339</v>
      </c>
      <c r="G201">
        <v>0</v>
      </c>
      <c r="H201">
        <f t="shared" si="37"/>
        <v>0.26885334050275578</v>
      </c>
      <c r="I201">
        <f t="shared" si="38"/>
        <v>-1.0914143252235409</v>
      </c>
      <c r="J201">
        <f t="shared" si="39"/>
        <v>1.0914143252235409</v>
      </c>
      <c r="K201">
        <f t="shared" si="40"/>
        <v>0.44343410958372004</v>
      </c>
      <c r="L201">
        <f t="shared" si="41"/>
        <v>0.55656589041628013</v>
      </c>
      <c r="M201">
        <f t="shared" si="42"/>
        <v>2.2551264740070716</v>
      </c>
      <c r="N201">
        <f t="shared" si="43"/>
        <v>1.7967324574131842</v>
      </c>
    </row>
    <row r="202" spans="1:14" x14ac:dyDescent="0.25">
      <c r="A202" s="4">
        <f>IF('True_Odds_Calculator_2-way'!A203="","",'True_Odds_Calculator_2-way'!A203)</f>
        <v>2.77</v>
      </c>
      <c r="B202" s="4">
        <f>IF('True_Odds_Calculator_2-way'!B203="","",'True_Odds_Calculator_2-way'!B203)</f>
        <v>1.47</v>
      </c>
      <c r="C202" s="4">
        <f t="shared" si="33"/>
        <v>0.36101083032490977</v>
      </c>
      <c r="D202">
        <f t="shared" si="34"/>
        <v>0.68027210884353739</v>
      </c>
      <c r="E202">
        <f t="shared" si="35"/>
        <v>4.1282939168447275E-2</v>
      </c>
      <c r="F202">
        <f t="shared" si="36"/>
        <v>-0.20430265969203554</v>
      </c>
      <c r="G202">
        <v>0</v>
      </c>
      <c r="H202">
        <f t="shared" si="37"/>
        <v>0.24558559886048284</v>
      </c>
      <c r="I202">
        <f t="shared" si="38"/>
        <v>-1.0963884148405887</v>
      </c>
      <c r="J202">
        <f t="shared" si="39"/>
        <v>1.0963884148405887</v>
      </c>
      <c r="K202">
        <f t="shared" si="40"/>
        <v>0.34006578638914264</v>
      </c>
      <c r="L202">
        <f t="shared" si="41"/>
        <v>0.65993421361085725</v>
      </c>
      <c r="M202">
        <f t="shared" si="42"/>
        <v>2.9406074942678422</v>
      </c>
      <c r="N202">
        <f t="shared" si="43"/>
        <v>1.5153025549750767</v>
      </c>
    </row>
    <row r="203" spans="1:14" x14ac:dyDescent="0.25">
      <c r="A203" s="4">
        <f>IF('True_Odds_Calculator_2-way'!A204="","",'True_Odds_Calculator_2-way'!A204)</f>
        <v>1.92</v>
      </c>
      <c r="B203" s="4">
        <f>IF('True_Odds_Calculator_2-way'!B204="","",'True_Odds_Calculator_2-way'!B204)</f>
        <v>1.93</v>
      </c>
      <c r="C203" s="4">
        <f t="shared" si="33"/>
        <v>0.52083333333333337</v>
      </c>
      <c r="D203">
        <f t="shared" si="34"/>
        <v>0.5181347150259068</v>
      </c>
      <c r="E203">
        <f t="shared" si="35"/>
        <v>3.8968048359240282E-2</v>
      </c>
      <c r="F203">
        <f t="shared" si="36"/>
        <v>-0.23089378238341951</v>
      </c>
      <c r="G203">
        <v>0</v>
      </c>
      <c r="H203">
        <f t="shared" si="37"/>
        <v>0.26986183074265979</v>
      </c>
      <c r="I203">
        <f t="shared" si="38"/>
        <v>-1.0810968751610268</v>
      </c>
      <c r="J203">
        <f t="shared" si="39"/>
        <v>1.0810968751610268</v>
      </c>
      <c r="K203">
        <f t="shared" si="40"/>
        <v>0.50135136122257906</v>
      </c>
      <c r="L203">
        <f t="shared" si="41"/>
        <v>0.49864863877742077</v>
      </c>
      <c r="M203">
        <f t="shared" si="42"/>
        <v>1.9946091251481448</v>
      </c>
      <c r="N203">
        <f t="shared" si="43"/>
        <v>2.0054200938997546</v>
      </c>
    </row>
    <row r="204" spans="1:14" x14ac:dyDescent="0.25">
      <c r="A204" s="4">
        <f>IF('True_Odds_Calculator_2-way'!A205="","",'True_Odds_Calculator_2-way'!A205)</f>
        <v>1.9</v>
      </c>
      <c r="B204" s="4">
        <f>IF('True_Odds_Calculator_2-way'!B205="","",'True_Odds_Calculator_2-way'!B205)</f>
        <v>1.95</v>
      </c>
      <c r="C204" s="4">
        <f t="shared" si="33"/>
        <v>0.52631578947368418</v>
      </c>
      <c r="D204">
        <f t="shared" si="34"/>
        <v>0.51282051282051289</v>
      </c>
      <c r="E204">
        <f t="shared" si="35"/>
        <v>3.9136302294197067E-2</v>
      </c>
      <c r="F204">
        <f t="shared" si="36"/>
        <v>-0.23076923076923073</v>
      </c>
      <c r="G204">
        <v>0</v>
      </c>
      <c r="H204">
        <f t="shared" si="37"/>
        <v>0.26990553306342779</v>
      </c>
      <c r="I204">
        <f t="shared" si="38"/>
        <v>-1.0814761408717504</v>
      </c>
      <c r="J204">
        <f t="shared" si="39"/>
        <v>1.0814761408717504</v>
      </c>
      <c r="K204">
        <f t="shared" si="40"/>
        <v>0.50675799109307063</v>
      </c>
      <c r="L204">
        <f t="shared" si="41"/>
        <v>0.49324200890692937</v>
      </c>
      <c r="M204">
        <f t="shared" si="42"/>
        <v>1.9733285267845753</v>
      </c>
      <c r="N204">
        <f t="shared" si="43"/>
        <v>2.0274023338281628</v>
      </c>
    </row>
    <row r="205" spans="1:14" x14ac:dyDescent="0.25">
      <c r="A205" s="4">
        <f>IF('True_Odds_Calculator_2-way'!A206="","",'True_Odds_Calculator_2-way'!A206)</f>
        <v>2.2599999999999998</v>
      </c>
      <c r="B205" s="4">
        <f>IF('True_Odds_Calculator_2-way'!B206="","",'True_Odds_Calculator_2-way'!B206)</f>
        <v>1.67</v>
      </c>
      <c r="C205" s="4">
        <f t="shared" si="33"/>
        <v>0.44247787610619471</v>
      </c>
      <c r="D205">
        <f t="shared" si="34"/>
        <v>0.5988023952095809</v>
      </c>
      <c r="E205">
        <f t="shared" si="35"/>
        <v>4.1280271315775607E-2</v>
      </c>
      <c r="F205">
        <f t="shared" si="36"/>
        <v>-0.22367654072386189</v>
      </c>
      <c r="G205">
        <v>0</v>
      </c>
      <c r="H205">
        <f t="shared" si="37"/>
        <v>0.26495681203963756</v>
      </c>
      <c r="I205">
        <f t="shared" si="38"/>
        <v>-1.0883719140805657</v>
      </c>
      <c r="J205">
        <f t="shared" si="39"/>
        <v>1.0883719140805657</v>
      </c>
      <c r="K205">
        <f t="shared" si="40"/>
        <v>0.42170096587595468</v>
      </c>
      <c r="L205">
        <f t="shared" si="41"/>
        <v>0.57829903412404526</v>
      </c>
      <c r="M205">
        <f t="shared" si="42"/>
        <v>2.3713486117415123</v>
      </c>
      <c r="N205">
        <f t="shared" si="43"/>
        <v>1.729209182433979</v>
      </c>
    </row>
    <row r="206" spans="1:14" x14ac:dyDescent="0.25">
      <c r="A206" s="4">
        <f>IF('True_Odds_Calculator_2-way'!A207="","",'True_Odds_Calculator_2-way'!A207)</f>
        <v>2.16</v>
      </c>
      <c r="B206" s="4">
        <f>IF('True_Odds_Calculator_2-way'!B207="","",'True_Odds_Calculator_2-way'!B207)</f>
        <v>1.72</v>
      </c>
      <c r="C206" s="4">
        <f t="shared" si="33"/>
        <v>0.46296296296296291</v>
      </c>
      <c r="D206">
        <f t="shared" si="34"/>
        <v>0.58139534883720934</v>
      </c>
      <c r="E206">
        <f t="shared" si="35"/>
        <v>4.4358311800172245E-2</v>
      </c>
      <c r="F206">
        <f t="shared" si="36"/>
        <v>-0.22480620155038755</v>
      </c>
      <c r="G206">
        <v>0</v>
      </c>
      <c r="H206">
        <f t="shared" si="37"/>
        <v>0.26916451335055985</v>
      </c>
      <c r="I206">
        <f t="shared" si="38"/>
        <v>-1.0942202738310214</v>
      </c>
      <c r="J206">
        <f t="shared" si="39"/>
        <v>1.0942202738310214</v>
      </c>
      <c r="K206">
        <f t="shared" si="40"/>
        <v>0.44066539250833864</v>
      </c>
      <c r="L206">
        <f t="shared" si="41"/>
        <v>0.55933460749166131</v>
      </c>
      <c r="M206">
        <f t="shared" si="42"/>
        <v>2.2692955176439846</v>
      </c>
      <c r="N206">
        <f t="shared" si="43"/>
        <v>1.7878385971583355</v>
      </c>
    </row>
    <row r="207" spans="1:14" x14ac:dyDescent="0.25">
      <c r="A207" s="4">
        <f>IF('True_Odds_Calculator_2-way'!A208="","",'True_Odds_Calculator_2-way'!A208)</f>
        <v>2.0699999999999998</v>
      </c>
      <c r="B207" s="4">
        <f>IF('True_Odds_Calculator_2-way'!B208="","",'True_Odds_Calculator_2-way'!B208)</f>
        <v>1.79</v>
      </c>
      <c r="C207" s="4">
        <f t="shared" si="33"/>
        <v>0.48309178743961356</v>
      </c>
      <c r="D207">
        <f t="shared" si="34"/>
        <v>0.55865921787709494</v>
      </c>
      <c r="E207">
        <f t="shared" si="35"/>
        <v>4.17510053167085E-2</v>
      </c>
      <c r="F207">
        <f t="shared" si="36"/>
        <v>-0.22813267481715382</v>
      </c>
      <c r="G207">
        <v>0</v>
      </c>
      <c r="H207">
        <f t="shared" si="37"/>
        <v>0.26988368013386232</v>
      </c>
      <c r="I207">
        <f t="shared" si="38"/>
        <v>-1.0876635272089796</v>
      </c>
      <c r="J207">
        <f t="shared" si="39"/>
        <v>1.0876635272089796</v>
      </c>
      <c r="K207">
        <f t="shared" si="40"/>
        <v>0.46214992696339507</v>
      </c>
      <c r="L207">
        <f t="shared" si="41"/>
        <v>0.53785007303660493</v>
      </c>
      <c r="M207">
        <f t="shared" si="42"/>
        <v>2.1637999741136076</v>
      </c>
      <c r="N207">
        <f t="shared" si="43"/>
        <v>1.8592541864950944</v>
      </c>
    </row>
    <row r="208" spans="1:14" x14ac:dyDescent="0.25">
      <c r="A208" s="4">
        <f>IF('True_Odds_Calculator_2-way'!A209="","",'True_Odds_Calculator_2-way'!A209)</f>
        <v>2.25</v>
      </c>
      <c r="B208" s="4">
        <f>IF('True_Odds_Calculator_2-way'!B209="","",'True_Odds_Calculator_2-way'!B209)</f>
        <v>1.67</v>
      </c>
      <c r="C208" s="4">
        <f t="shared" si="33"/>
        <v>0.44444444444444442</v>
      </c>
      <c r="D208">
        <f t="shared" si="34"/>
        <v>0.5988023952095809</v>
      </c>
      <c r="E208">
        <f t="shared" si="35"/>
        <v>4.3246839654025315E-2</v>
      </c>
      <c r="F208">
        <f t="shared" si="36"/>
        <v>-0.22288755821689954</v>
      </c>
      <c r="G208">
        <v>0</v>
      </c>
      <c r="H208">
        <f t="shared" si="37"/>
        <v>0.26613439787092485</v>
      </c>
      <c r="I208">
        <f t="shared" si="38"/>
        <v>-1.0927167294163063</v>
      </c>
      <c r="J208">
        <f t="shared" si="39"/>
        <v>1.0927167294163063</v>
      </c>
      <c r="K208">
        <f t="shared" si="40"/>
        <v>0.42267286359682116</v>
      </c>
      <c r="L208">
        <f t="shared" si="41"/>
        <v>0.57732713640317879</v>
      </c>
      <c r="M208">
        <f t="shared" si="42"/>
        <v>2.3658959117703833</v>
      </c>
      <c r="N208">
        <f t="shared" si="43"/>
        <v>1.7321202087089249</v>
      </c>
    </row>
    <row r="209" spans="1:14" x14ac:dyDescent="0.25">
      <c r="A209" s="4">
        <f>IF('True_Odds_Calculator_2-way'!A210="","",'True_Odds_Calculator_2-way'!A210)</f>
        <v>2.56</v>
      </c>
      <c r="B209" s="4">
        <f>IF('True_Odds_Calculator_2-way'!B210="","",'True_Odds_Calculator_2-way'!B210)</f>
        <v>1.53</v>
      </c>
      <c r="C209" s="4">
        <f t="shared" si="33"/>
        <v>0.390625</v>
      </c>
      <c r="D209">
        <f t="shared" si="34"/>
        <v>0.65359477124183007</v>
      </c>
      <c r="E209">
        <f t="shared" si="35"/>
        <v>4.4219771241829964E-2</v>
      </c>
      <c r="F209">
        <f t="shared" si="36"/>
        <v>-0.21109068627450989</v>
      </c>
      <c r="G209">
        <v>0</v>
      </c>
      <c r="H209">
        <f t="shared" si="37"/>
        <v>0.25531045751633985</v>
      </c>
      <c r="I209">
        <f t="shared" si="38"/>
        <v>-1.099764675536459</v>
      </c>
      <c r="J209">
        <f t="shared" si="39"/>
        <v>1.099764675536459</v>
      </c>
      <c r="K209">
        <f t="shared" si="40"/>
        <v>0.36823828517819845</v>
      </c>
      <c r="L209">
        <f t="shared" si="41"/>
        <v>0.63176171482180155</v>
      </c>
      <c r="M209">
        <f t="shared" si="42"/>
        <v>2.7156328938368763</v>
      </c>
      <c r="N209">
        <f t="shared" si="43"/>
        <v>1.5828752780343234</v>
      </c>
    </row>
    <row r="210" spans="1:14" x14ac:dyDescent="0.25">
      <c r="A210" s="4">
        <f>IF('True_Odds_Calculator_2-way'!A211="","",'True_Odds_Calculator_2-way'!A211)</f>
        <v>2.2200000000000002</v>
      </c>
      <c r="B210" s="4">
        <f>IF('True_Odds_Calculator_2-way'!B211="","",'True_Odds_Calculator_2-way'!B211)</f>
        <v>1.68</v>
      </c>
      <c r="C210" s="4">
        <f t="shared" si="33"/>
        <v>0.4504504504504504</v>
      </c>
      <c r="D210">
        <f t="shared" si="34"/>
        <v>0.59523809523809523</v>
      </c>
      <c r="E210">
        <f t="shared" si="35"/>
        <v>4.5688545688545634E-2</v>
      </c>
      <c r="F210">
        <f t="shared" si="36"/>
        <v>-0.22243672243672252</v>
      </c>
      <c r="G210">
        <v>0</v>
      </c>
      <c r="H210">
        <f t="shared" si="37"/>
        <v>0.2681252681252681</v>
      </c>
      <c r="I210">
        <f t="shared" si="38"/>
        <v>-1.0979071877276467</v>
      </c>
      <c r="J210">
        <f t="shared" si="39"/>
        <v>1.0979071877276467</v>
      </c>
      <c r="K210">
        <f t="shared" si="40"/>
        <v>0.42745148692380741</v>
      </c>
      <c r="L210">
        <f t="shared" si="41"/>
        <v>0.57254851307619281</v>
      </c>
      <c r="M210">
        <f t="shared" si="42"/>
        <v>2.3394467690277296</v>
      </c>
      <c r="N210">
        <f t="shared" si="43"/>
        <v>1.7465768876547993</v>
      </c>
    </row>
    <row r="211" spans="1:14" x14ac:dyDescent="0.25">
      <c r="A211" s="4">
        <f>IF('True_Odds_Calculator_2-way'!A212="","",'True_Odds_Calculator_2-way'!A212)</f>
        <v>2.29</v>
      </c>
      <c r="B211" s="4">
        <f>IF('True_Odds_Calculator_2-way'!B212="","",'True_Odds_Calculator_2-way'!B212)</f>
        <v>1.65</v>
      </c>
      <c r="C211" s="4">
        <f t="shared" si="33"/>
        <v>0.4366812227074236</v>
      </c>
      <c r="D211">
        <f t="shared" si="34"/>
        <v>0.60606060606060608</v>
      </c>
      <c r="E211">
        <f t="shared" si="35"/>
        <v>4.2741828768029677E-2</v>
      </c>
      <c r="F211">
        <f t="shared" si="36"/>
        <v>-0.22191345772131799</v>
      </c>
      <c r="G211">
        <v>0</v>
      </c>
      <c r="H211">
        <f t="shared" si="37"/>
        <v>0.26465528648934766</v>
      </c>
      <c r="I211">
        <f t="shared" si="38"/>
        <v>-1.0920649448492679</v>
      </c>
      <c r="J211">
        <f t="shared" si="39"/>
        <v>1.0920649448492679</v>
      </c>
      <c r="K211">
        <f t="shared" si="40"/>
        <v>0.41515071290017352</v>
      </c>
      <c r="L211">
        <f t="shared" si="41"/>
        <v>0.58484928709982642</v>
      </c>
      <c r="M211">
        <f t="shared" si="42"/>
        <v>2.408763778855556</v>
      </c>
      <c r="N211">
        <f t="shared" si="43"/>
        <v>1.709842214152024</v>
      </c>
    </row>
    <row r="212" spans="1:14" x14ac:dyDescent="0.25">
      <c r="A212" s="4">
        <f>IF('True_Odds_Calculator_2-way'!A213="","",'True_Odds_Calculator_2-way'!A213)</f>
        <v>2.31</v>
      </c>
      <c r="B212" s="4">
        <f>IF('True_Odds_Calculator_2-way'!B213="","",'True_Odds_Calculator_2-way'!B213)</f>
        <v>1.64</v>
      </c>
      <c r="C212" s="4">
        <f t="shared" si="33"/>
        <v>0.4329004329004329</v>
      </c>
      <c r="D212">
        <f t="shared" si="34"/>
        <v>0.6097560975609756</v>
      </c>
      <c r="E212">
        <f t="shared" si="35"/>
        <v>4.2656530461408604E-2</v>
      </c>
      <c r="F212">
        <f t="shared" si="36"/>
        <v>-0.22130714813641639</v>
      </c>
      <c r="G212">
        <v>0</v>
      </c>
      <c r="H212">
        <f t="shared" si="37"/>
        <v>0.26396367859782494</v>
      </c>
      <c r="I212">
        <f t="shared" si="38"/>
        <v>-1.0921300708262975</v>
      </c>
      <c r="J212">
        <f t="shared" si="39"/>
        <v>1.0921300708262975</v>
      </c>
      <c r="K212">
        <f t="shared" si="40"/>
        <v>0.41140574832950405</v>
      </c>
      <c r="L212">
        <f t="shared" si="41"/>
        <v>0.58859425167049584</v>
      </c>
      <c r="M212">
        <f t="shared" si="42"/>
        <v>2.4306903927824499</v>
      </c>
      <c r="N212">
        <f t="shared" si="43"/>
        <v>1.6989632453288304</v>
      </c>
    </row>
    <row r="213" spans="1:14" x14ac:dyDescent="0.25">
      <c r="A213" s="4">
        <f>IF('True_Odds_Calculator_2-way'!A214="","",'True_Odds_Calculator_2-way'!A214)</f>
        <v>2.21</v>
      </c>
      <c r="B213" s="4">
        <f>IF('True_Odds_Calculator_2-way'!B214="","",'True_Odds_Calculator_2-way'!B214)</f>
        <v>1.69</v>
      </c>
      <c r="C213" s="4">
        <f t="shared" si="33"/>
        <v>0.45248868778280543</v>
      </c>
      <c r="D213">
        <f t="shared" si="34"/>
        <v>0.59171597633136097</v>
      </c>
      <c r="E213">
        <f t="shared" si="35"/>
        <v>4.4204664114166459E-2</v>
      </c>
      <c r="F213">
        <f t="shared" si="36"/>
        <v>-0.22354012155613256</v>
      </c>
      <c r="G213">
        <v>0</v>
      </c>
      <c r="H213">
        <f t="shared" si="37"/>
        <v>0.26774478567029908</v>
      </c>
      <c r="I213">
        <f t="shared" si="38"/>
        <v>-1.0944168462342658</v>
      </c>
      <c r="J213">
        <f t="shared" si="39"/>
        <v>1.0944168462342658</v>
      </c>
      <c r="K213">
        <f t="shared" si="40"/>
        <v>0.430247355617285</v>
      </c>
      <c r="L213">
        <f t="shared" si="41"/>
        <v>0.56975264438271478</v>
      </c>
      <c r="M213">
        <f t="shared" si="42"/>
        <v>2.3242443839434617</v>
      </c>
      <c r="N213">
        <f t="shared" si="43"/>
        <v>1.7551476239016437</v>
      </c>
    </row>
    <row r="214" spans="1:14" x14ac:dyDescent="0.25">
      <c r="A214" s="4">
        <f>IF('True_Odds_Calculator_2-way'!A215="","",'True_Odds_Calculator_2-way'!A215)</f>
        <v>2.19</v>
      </c>
      <c r="B214" s="4">
        <f>IF('True_Odds_Calculator_2-way'!B215="","",'True_Odds_Calculator_2-way'!B215)</f>
        <v>1.7</v>
      </c>
      <c r="C214" s="4">
        <f t="shared" si="33"/>
        <v>0.45662100456621008</v>
      </c>
      <c r="D214">
        <f t="shared" si="34"/>
        <v>0.58823529411764708</v>
      </c>
      <c r="E214">
        <f t="shared" si="35"/>
        <v>4.485629868385721E-2</v>
      </c>
      <c r="F214">
        <f t="shared" si="36"/>
        <v>-0.22374429223744285</v>
      </c>
      <c r="G214">
        <v>0</v>
      </c>
      <c r="H214">
        <f t="shared" si="37"/>
        <v>0.26860059092130006</v>
      </c>
      <c r="I214">
        <f t="shared" si="38"/>
        <v>-1.0956642697819581</v>
      </c>
      <c r="J214">
        <f t="shared" si="39"/>
        <v>1.0956642697819581</v>
      </c>
      <c r="K214">
        <f t="shared" si="40"/>
        <v>0.43405783005789961</v>
      </c>
      <c r="L214">
        <f t="shared" si="41"/>
        <v>0.56594216994210034</v>
      </c>
      <c r="M214">
        <f t="shared" si="42"/>
        <v>2.3038404810405297</v>
      </c>
      <c r="N214">
        <f t="shared" si="43"/>
        <v>1.7669649888473706</v>
      </c>
    </row>
    <row r="215" spans="1:14" x14ac:dyDescent="0.25">
      <c r="A215" s="4">
        <f>IF('True_Odds_Calculator_2-way'!A216="","",'True_Odds_Calculator_2-way'!A216)</f>
        <v>2.15</v>
      </c>
      <c r="B215" s="4">
        <f>IF('True_Odds_Calculator_2-way'!B216="","",'True_Odds_Calculator_2-way'!B216)</f>
        <v>1.72</v>
      </c>
      <c r="C215" s="4">
        <f t="shared" si="33"/>
        <v>0.46511627906976744</v>
      </c>
      <c r="D215">
        <f t="shared" si="34"/>
        <v>0.58139534883720934</v>
      </c>
      <c r="E215">
        <f t="shared" si="35"/>
        <v>4.6511627906976827E-2</v>
      </c>
      <c r="F215">
        <f t="shared" si="36"/>
        <v>-0.22390481341265545</v>
      </c>
      <c r="G215">
        <v>0</v>
      </c>
      <c r="H215">
        <f t="shared" si="37"/>
        <v>0.27041644131963227</v>
      </c>
      <c r="I215">
        <f t="shared" si="38"/>
        <v>-1.0989674556596452</v>
      </c>
      <c r="J215">
        <f t="shared" si="39"/>
        <v>1.0989674556596452</v>
      </c>
      <c r="K215">
        <f t="shared" si="40"/>
        <v>0.44173268206089783</v>
      </c>
      <c r="L215">
        <f t="shared" si="41"/>
        <v>0.55826731793910211</v>
      </c>
      <c r="M215">
        <f t="shared" si="42"/>
        <v>2.2638125740085919</v>
      </c>
      <c r="N215">
        <f t="shared" si="43"/>
        <v>1.7912565680749446</v>
      </c>
    </row>
    <row r="216" spans="1:14" x14ac:dyDescent="0.25">
      <c r="A216" s="4">
        <f>IF('True_Odds_Calculator_2-way'!A217="","",'True_Odds_Calculator_2-way'!A217)</f>
        <v>2.4700000000000002</v>
      </c>
      <c r="B216" s="4">
        <f>IF('True_Odds_Calculator_2-way'!B217="","",'True_Odds_Calculator_2-way'!B217)</f>
        <v>1.56</v>
      </c>
      <c r="C216" s="4">
        <f t="shared" si="33"/>
        <v>0.40485829959514169</v>
      </c>
      <c r="D216">
        <f t="shared" si="34"/>
        <v>0.64102564102564097</v>
      </c>
      <c r="E216">
        <f t="shared" si="35"/>
        <v>4.5883940620782715E-2</v>
      </c>
      <c r="F216">
        <f t="shared" si="36"/>
        <v>-0.21364061040174398</v>
      </c>
      <c r="G216">
        <v>0</v>
      </c>
      <c r="H216">
        <f t="shared" si="37"/>
        <v>0.25952455102252669</v>
      </c>
      <c r="I216">
        <f t="shared" si="38"/>
        <v>-1.1021667854435135</v>
      </c>
      <c r="J216">
        <f t="shared" si="39"/>
        <v>1.1021667854435135</v>
      </c>
      <c r="K216">
        <f t="shared" si="40"/>
        <v>0.3816524151396708</v>
      </c>
      <c r="L216">
        <f t="shared" si="41"/>
        <v>0.61834758486032915</v>
      </c>
      <c r="M216">
        <f t="shared" si="42"/>
        <v>2.6201851746019651</v>
      </c>
      <c r="N216">
        <f t="shared" si="43"/>
        <v>1.6172133998483678</v>
      </c>
    </row>
    <row r="217" spans="1:14" x14ac:dyDescent="0.25">
      <c r="A217" s="4">
        <f>IF('True_Odds_Calculator_2-way'!A218="","",'True_Odds_Calculator_2-way'!A218)</f>
        <v>2.41</v>
      </c>
      <c r="B217" s="4">
        <f>IF('True_Odds_Calculator_2-way'!B218="","",'True_Odds_Calculator_2-way'!B218)</f>
        <v>1.59</v>
      </c>
      <c r="C217" s="4">
        <f t="shared" si="33"/>
        <v>0.41493775933609955</v>
      </c>
      <c r="D217">
        <f t="shared" si="34"/>
        <v>0.62893081761006286</v>
      </c>
      <c r="E217">
        <f t="shared" si="35"/>
        <v>4.3868576946162419E-2</v>
      </c>
      <c r="F217">
        <f t="shared" si="36"/>
        <v>-0.21709856729037824</v>
      </c>
      <c r="G217">
        <v>0</v>
      </c>
      <c r="H217">
        <f t="shared" si="37"/>
        <v>0.2609671442365406</v>
      </c>
      <c r="I217">
        <f t="shared" si="38"/>
        <v>-1.096388414840588</v>
      </c>
      <c r="J217">
        <f t="shared" si="39"/>
        <v>1.096388414840588</v>
      </c>
      <c r="K217">
        <f t="shared" si="40"/>
        <v>0.39278722232425073</v>
      </c>
      <c r="L217">
        <f t="shared" si="41"/>
        <v>0.60721277767574933</v>
      </c>
      <c r="M217">
        <f t="shared" si="42"/>
        <v>2.5459076649252292</v>
      </c>
      <c r="N217">
        <f t="shared" si="43"/>
        <v>1.6468691647559472</v>
      </c>
    </row>
    <row r="218" spans="1:14" x14ac:dyDescent="0.25">
      <c r="A218" s="4">
        <f>IF('True_Odds_Calculator_2-way'!A219="","",'True_Odds_Calculator_2-way'!A219)</f>
        <v>2.2400000000000002</v>
      </c>
      <c r="B218" s="4">
        <f>IF('True_Odds_Calculator_2-way'!B219="","",'True_Odds_Calculator_2-way'!B219)</f>
        <v>1.65</v>
      </c>
      <c r="C218" s="4">
        <f t="shared" si="33"/>
        <v>0.4464285714285714</v>
      </c>
      <c r="D218">
        <f t="shared" si="34"/>
        <v>0.60606060606060608</v>
      </c>
      <c r="E218">
        <f t="shared" si="35"/>
        <v>5.2489177489177585E-2</v>
      </c>
      <c r="F218">
        <f t="shared" si="36"/>
        <v>-0.21807359307359298</v>
      </c>
      <c r="G218">
        <v>0</v>
      </c>
      <c r="H218">
        <f t="shared" si="37"/>
        <v>0.27056277056277056</v>
      </c>
      <c r="I218">
        <f t="shared" si="38"/>
        <v>-1.1138647983852827</v>
      </c>
      <c r="J218">
        <f t="shared" si="39"/>
        <v>1.1138647983852827</v>
      </c>
      <c r="K218">
        <f t="shared" si="40"/>
        <v>0.41995767372633486</v>
      </c>
      <c r="L218">
        <f t="shared" si="41"/>
        <v>0.58004232627366503</v>
      </c>
      <c r="M218">
        <f t="shared" si="42"/>
        <v>2.3811923499977508</v>
      </c>
      <c r="N218">
        <f t="shared" si="43"/>
        <v>1.7240121189504336</v>
      </c>
    </row>
    <row r="219" spans="1:14" x14ac:dyDescent="0.25">
      <c r="A219" s="4">
        <f>IF('True_Odds_Calculator_2-way'!A220="","",'True_Odds_Calculator_2-way'!A220)</f>
        <v>2.13</v>
      </c>
      <c r="B219" s="4">
        <f>IF('True_Odds_Calculator_2-way'!B220="","",'True_Odds_Calculator_2-way'!B220)</f>
        <v>1.71</v>
      </c>
      <c r="C219" s="4">
        <f t="shared" si="33"/>
        <v>0.46948356807511737</v>
      </c>
      <c r="D219">
        <f t="shared" si="34"/>
        <v>0.58479532163742687</v>
      </c>
      <c r="E219">
        <f t="shared" si="35"/>
        <v>5.4278889712544132E-2</v>
      </c>
      <c r="F219">
        <f t="shared" si="36"/>
        <v>-0.22027290448343095</v>
      </c>
      <c r="G219">
        <v>0</v>
      </c>
      <c r="H219">
        <f t="shared" si="37"/>
        <v>0.27455179419597509</v>
      </c>
      <c r="I219">
        <f t="shared" si="38"/>
        <v>-1.116430272077847</v>
      </c>
      <c r="J219">
        <f t="shared" si="39"/>
        <v>1.116430272077847</v>
      </c>
      <c r="K219">
        <f t="shared" si="40"/>
        <v>0.44217144592394497</v>
      </c>
      <c r="L219">
        <f t="shared" si="41"/>
        <v>0.55782855407605514</v>
      </c>
      <c r="M219">
        <f t="shared" si="42"/>
        <v>2.261566207447967</v>
      </c>
      <c r="N219">
        <f t="shared" si="43"/>
        <v>1.7926654931752715</v>
      </c>
    </row>
    <row r="220" spans="1:14" x14ac:dyDescent="0.25">
      <c r="A220" s="4">
        <f>IF('True_Odds_Calculator_2-way'!A221="","",'True_Odds_Calculator_2-way'!A221)</f>
        <v>2</v>
      </c>
      <c r="B220" s="4">
        <f>IF('True_Odds_Calculator_2-way'!B221="","",'True_Odds_Calculator_2-way'!B221)</f>
        <v>1.83</v>
      </c>
      <c r="C220" s="4">
        <f t="shared" si="33"/>
        <v>0.5</v>
      </c>
      <c r="D220">
        <f t="shared" si="34"/>
        <v>0.54644808743169393</v>
      </c>
      <c r="E220">
        <f t="shared" si="35"/>
        <v>4.644808743169393E-2</v>
      </c>
      <c r="F220">
        <f t="shared" si="36"/>
        <v>-0.22677595628415304</v>
      </c>
      <c r="G220">
        <v>0</v>
      </c>
      <c r="H220">
        <f t="shared" si="37"/>
        <v>0.27322404371584696</v>
      </c>
      <c r="I220">
        <f t="shared" si="38"/>
        <v>-1.0976425998969033</v>
      </c>
      <c r="J220">
        <f t="shared" si="39"/>
        <v>1.0976425998969033</v>
      </c>
      <c r="K220">
        <f t="shared" si="40"/>
        <v>0.47672563479076407</v>
      </c>
      <c r="L220">
        <f t="shared" si="41"/>
        <v>0.52327436520923598</v>
      </c>
      <c r="M220">
        <f t="shared" si="42"/>
        <v>2.0976425998969033</v>
      </c>
      <c r="N220">
        <f t="shared" si="43"/>
        <v>1.9110433579144297</v>
      </c>
    </row>
    <row r="221" spans="1:14" x14ac:dyDescent="0.25">
      <c r="A221" s="4">
        <f>IF('True_Odds_Calculator_2-way'!A222="","",'True_Odds_Calculator_2-way'!A222)</f>
        <v>1.93</v>
      </c>
      <c r="B221" s="4">
        <f>IF('True_Odds_Calculator_2-way'!B222="","",'True_Odds_Calculator_2-way'!B222)</f>
        <v>1.89</v>
      </c>
      <c r="C221" s="4">
        <f t="shared" si="33"/>
        <v>0.5181347150259068</v>
      </c>
      <c r="D221">
        <f t="shared" si="34"/>
        <v>0.52910052910052918</v>
      </c>
      <c r="E221">
        <f t="shared" si="35"/>
        <v>4.7235244126436093E-2</v>
      </c>
      <c r="F221">
        <f t="shared" si="36"/>
        <v>-0.22691010773912312</v>
      </c>
      <c r="G221">
        <v>0</v>
      </c>
      <c r="H221">
        <f t="shared" si="37"/>
        <v>0.27414535186555922</v>
      </c>
      <c r="I221">
        <f t="shared" si="38"/>
        <v>-1.0991665980832535</v>
      </c>
      <c r="J221">
        <f t="shared" si="39"/>
        <v>1.0991665980832535</v>
      </c>
      <c r="K221">
        <f t="shared" si="40"/>
        <v>0.49450483083771163</v>
      </c>
      <c r="L221">
        <f t="shared" si="41"/>
        <v>0.50549516916228832</v>
      </c>
      <c r="M221">
        <f t="shared" si="42"/>
        <v>2.0222249362174249</v>
      </c>
      <c r="N221">
        <f t="shared" si="43"/>
        <v>1.9782582722940953</v>
      </c>
    </row>
    <row r="222" spans="1:14" x14ac:dyDescent="0.25">
      <c r="A222" s="4">
        <f>IF('True_Odds_Calculator_2-way'!A223="","",'True_Odds_Calculator_2-way'!A223)</f>
        <v>2.15</v>
      </c>
      <c r="B222" s="4">
        <f>IF('True_Odds_Calculator_2-way'!B223="","",'True_Odds_Calculator_2-way'!B223)</f>
        <v>1.7</v>
      </c>
      <c r="C222" s="4">
        <f t="shared" si="33"/>
        <v>0.46511627906976744</v>
      </c>
      <c r="D222">
        <f t="shared" si="34"/>
        <v>0.58823529411764708</v>
      </c>
      <c r="E222">
        <f t="shared" si="35"/>
        <v>5.3351573187414569E-2</v>
      </c>
      <c r="F222">
        <f t="shared" si="36"/>
        <v>-0.22024623803009569</v>
      </c>
      <c r="G222">
        <v>0</v>
      </c>
      <c r="H222">
        <f t="shared" si="37"/>
        <v>0.27359781121751026</v>
      </c>
      <c r="I222">
        <f t="shared" si="38"/>
        <v>-1.1145564251507059</v>
      </c>
      <c r="J222">
        <f t="shared" si="39"/>
        <v>1.1145564251507059</v>
      </c>
      <c r="K222">
        <f t="shared" si="40"/>
        <v>0.43826204943626229</v>
      </c>
      <c r="L222">
        <f t="shared" si="41"/>
        <v>0.56173795056373765</v>
      </c>
      <c r="M222">
        <f t="shared" si="42"/>
        <v>2.2817398889233114</v>
      </c>
      <c r="N222">
        <f t="shared" si="43"/>
        <v>1.7801894976054942</v>
      </c>
    </row>
    <row r="223" spans="1:14" x14ac:dyDescent="0.25">
      <c r="A223" s="4">
        <f>IF('True_Odds_Calculator_2-way'!A224="","",'True_Odds_Calculator_2-way'!A224)</f>
        <v>1.69</v>
      </c>
      <c r="B223" s="4">
        <f>IF('True_Odds_Calculator_2-way'!B224="","",'True_Odds_Calculator_2-way'!B224)</f>
        <v>2.16</v>
      </c>
      <c r="C223" s="4">
        <f t="shared" si="33"/>
        <v>0.59171597633136097</v>
      </c>
      <c r="D223">
        <f t="shared" si="34"/>
        <v>0.46296296296296291</v>
      </c>
      <c r="E223">
        <f t="shared" si="35"/>
        <v>5.4678939294323881E-2</v>
      </c>
      <c r="F223">
        <f t="shared" si="36"/>
        <v>-0.21926364234056539</v>
      </c>
      <c r="G223">
        <v>0</v>
      </c>
      <c r="H223">
        <f t="shared" si="37"/>
        <v>0.27394258163488933</v>
      </c>
      <c r="I223">
        <f t="shared" si="38"/>
        <v>-1.1177545850247397</v>
      </c>
      <c r="J223">
        <f t="shared" si="39"/>
        <v>1.1177545850247397</v>
      </c>
      <c r="K223">
        <f t="shared" si="40"/>
        <v>0.56457283009829429</v>
      </c>
      <c r="L223">
        <f t="shared" si="41"/>
        <v>0.43542716990170555</v>
      </c>
      <c r="M223">
        <f t="shared" si="42"/>
        <v>1.7712506636670706</v>
      </c>
      <c r="N223">
        <f t="shared" si="43"/>
        <v>2.2965953186286989</v>
      </c>
    </row>
    <row r="224" spans="1:14" x14ac:dyDescent="0.25">
      <c r="A224" s="4">
        <f>IF('True_Odds_Calculator_2-way'!A225="","",'True_Odds_Calculator_2-way'!A225)</f>
        <v>2.2400000000000002</v>
      </c>
      <c r="B224" s="4">
        <f>IF('True_Odds_Calculator_2-way'!B225="","",'True_Odds_Calculator_2-way'!B225)</f>
        <v>1.65</v>
      </c>
      <c r="C224" s="4">
        <f t="shared" si="33"/>
        <v>0.4464285714285714</v>
      </c>
      <c r="D224">
        <f t="shared" si="34"/>
        <v>0.60606060606060608</v>
      </c>
      <c r="E224">
        <f t="shared" si="35"/>
        <v>5.2489177489177585E-2</v>
      </c>
      <c r="F224">
        <f t="shared" si="36"/>
        <v>-0.21807359307359298</v>
      </c>
      <c r="G224">
        <v>0</v>
      </c>
      <c r="H224">
        <f t="shared" si="37"/>
        <v>0.27056277056277056</v>
      </c>
      <c r="I224">
        <f t="shared" si="38"/>
        <v>-1.1138647983852827</v>
      </c>
      <c r="J224">
        <f t="shared" si="39"/>
        <v>1.1138647983852827</v>
      </c>
      <c r="K224">
        <f t="shared" si="40"/>
        <v>0.41995767372633486</v>
      </c>
      <c r="L224">
        <f t="shared" si="41"/>
        <v>0.58004232627366503</v>
      </c>
      <c r="M224">
        <f t="shared" si="42"/>
        <v>2.3811923499977508</v>
      </c>
      <c r="N224">
        <f t="shared" si="43"/>
        <v>1.7240121189504336</v>
      </c>
    </row>
    <row r="225" spans="1:14" x14ac:dyDescent="0.25">
      <c r="A225" s="4">
        <f>IF('True_Odds_Calculator_2-way'!A226="","",'True_Odds_Calculator_2-way'!A226)</f>
        <v>1.93</v>
      </c>
      <c r="B225" s="4">
        <f>IF('True_Odds_Calculator_2-way'!B226="","",'True_Odds_Calculator_2-way'!B226)</f>
        <v>1.89</v>
      </c>
      <c r="C225" s="4">
        <f t="shared" si="33"/>
        <v>0.5181347150259068</v>
      </c>
      <c r="D225">
        <f t="shared" si="34"/>
        <v>0.52910052910052918</v>
      </c>
      <c r="E225">
        <f t="shared" si="35"/>
        <v>4.7235244126436093E-2</v>
      </c>
      <c r="F225">
        <f t="shared" si="36"/>
        <v>-0.22691010773912312</v>
      </c>
      <c r="G225">
        <v>0</v>
      </c>
      <c r="H225">
        <f t="shared" si="37"/>
        <v>0.27414535186555922</v>
      </c>
      <c r="I225">
        <f t="shared" si="38"/>
        <v>-1.0991665980832535</v>
      </c>
      <c r="J225">
        <f t="shared" si="39"/>
        <v>1.0991665980832535</v>
      </c>
      <c r="K225">
        <f t="shared" si="40"/>
        <v>0.49450483083771163</v>
      </c>
      <c r="L225">
        <f t="shared" si="41"/>
        <v>0.50549516916228832</v>
      </c>
      <c r="M225">
        <f t="shared" si="42"/>
        <v>2.0222249362174249</v>
      </c>
      <c r="N225">
        <f t="shared" si="43"/>
        <v>1.9782582722940953</v>
      </c>
    </row>
    <row r="226" spans="1:14" x14ac:dyDescent="0.25">
      <c r="A226" s="4">
        <f>IF('True_Odds_Calculator_2-way'!A227="","",'True_Odds_Calculator_2-way'!A227)</f>
        <v>1.94</v>
      </c>
      <c r="B226" s="4">
        <f>IF('True_Odds_Calculator_2-way'!B227="","",'True_Odds_Calculator_2-way'!B227)</f>
        <v>1.88</v>
      </c>
      <c r="C226" s="4">
        <f t="shared" si="33"/>
        <v>0.51546391752577325</v>
      </c>
      <c r="D226">
        <f t="shared" si="34"/>
        <v>0.53191489361702127</v>
      </c>
      <c r="E226">
        <f t="shared" si="35"/>
        <v>4.7378811142794408E-2</v>
      </c>
      <c r="F226">
        <f t="shared" si="36"/>
        <v>-0.22680412371134029</v>
      </c>
      <c r="G226">
        <v>0</v>
      </c>
      <c r="H226">
        <f t="shared" si="37"/>
        <v>0.2741829348541347</v>
      </c>
      <c r="I226">
        <f t="shared" si="38"/>
        <v>-1.0994987428338558</v>
      </c>
      <c r="J226">
        <f t="shared" si="39"/>
        <v>1.0994987428338558</v>
      </c>
      <c r="K226">
        <f t="shared" si="40"/>
        <v>0.49175600120276386</v>
      </c>
      <c r="L226">
        <f t="shared" si="41"/>
        <v>0.50824399879723636</v>
      </c>
      <c r="M226">
        <f t="shared" si="42"/>
        <v>2.0335288182638238</v>
      </c>
      <c r="N226">
        <f t="shared" si="43"/>
        <v>1.9675588936937933</v>
      </c>
    </row>
    <row r="227" spans="1:14" x14ac:dyDescent="0.25">
      <c r="A227" s="4">
        <f>IF('True_Odds_Calculator_2-way'!A228="","",'True_Odds_Calculator_2-way'!A228)</f>
        <v>2.46</v>
      </c>
      <c r="B227" s="4">
        <f>IF('True_Odds_Calculator_2-way'!B228="","",'True_Odds_Calculator_2-way'!B228)</f>
        <v>1.6</v>
      </c>
      <c r="C227" s="4">
        <f t="shared" si="33"/>
        <v>0.4065040650406504</v>
      </c>
      <c r="D227">
        <f t="shared" si="34"/>
        <v>0.625</v>
      </c>
      <c r="E227">
        <f t="shared" si="35"/>
        <v>3.1504065040650397E-2</v>
      </c>
      <c r="F227">
        <f t="shared" si="36"/>
        <v>-0.22256097560975607</v>
      </c>
      <c r="G227">
        <v>0</v>
      </c>
      <c r="H227">
        <f t="shared" si="37"/>
        <v>0.25406504065040647</v>
      </c>
      <c r="I227">
        <f t="shared" si="38"/>
        <v>-1.0684346079267206</v>
      </c>
      <c r="J227">
        <f t="shared" si="39"/>
        <v>1.0684346079267206</v>
      </c>
      <c r="K227">
        <f t="shared" si="40"/>
        <v>0.39063804249279904</v>
      </c>
      <c r="L227">
        <f t="shared" si="41"/>
        <v>0.60936195750720079</v>
      </c>
      <c r="M227">
        <f t="shared" si="42"/>
        <v>2.5599145275730124</v>
      </c>
      <c r="N227">
        <f t="shared" si="43"/>
        <v>1.6410607647560327</v>
      </c>
    </row>
    <row r="228" spans="1:14" x14ac:dyDescent="0.25">
      <c r="A228" s="4">
        <f>IF('True_Odds_Calculator_2-way'!A229="","",'True_Odds_Calculator_2-way'!A229)</f>
        <v>2.2000000000000002</v>
      </c>
      <c r="B228" s="4">
        <f>IF('True_Odds_Calculator_2-way'!B229="","",'True_Odds_Calculator_2-way'!B229)</f>
        <v>1.72</v>
      </c>
      <c r="C228" s="4">
        <f t="shared" si="33"/>
        <v>0.45454545454545453</v>
      </c>
      <c r="D228">
        <f t="shared" si="34"/>
        <v>0.58139534883720934</v>
      </c>
      <c r="E228">
        <f t="shared" si="35"/>
        <v>3.5940803382663811E-2</v>
      </c>
      <c r="F228">
        <f t="shared" si="36"/>
        <v>-0.22832980972515859</v>
      </c>
      <c r="G228">
        <v>0</v>
      </c>
      <c r="H228">
        <f t="shared" si="37"/>
        <v>0.26427061310782241</v>
      </c>
      <c r="I228">
        <f t="shared" si="38"/>
        <v>-1.075828707279838</v>
      </c>
      <c r="J228">
        <f t="shared" si="39"/>
        <v>1.075828707279838</v>
      </c>
      <c r="K228">
        <f t="shared" si="40"/>
        <v>0.4364916731037084</v>
      </c>
      <c r="L228">
        <f t="shared" si="41"/>
        <v>0.5635083268962916</v>
      </c>
      <c r="M228">
        <f t="shared" si="42"/>
        <v>2.2909944487358058</v>
      </c>
      <c r="N228">
        <f t="shared" si="43"/>
        <v>1.7745966692414832</v>
      </c>
    </row>
    <row r="229" spans="1:14" x14ac:dyDescent="0.25">
      <c r="A229" s="4">
        <f>IF('True_Odds_Calculator_2-way'!A230="","",'True_Odds_Calculator_2-way'!A230)</f>
        <v>2.37</v>
      </c>
      <c r="B229" s="4">
        <f>IF('True_Odds_Calculator_2-way'!B230="","",'True_Odds_Calculator_2-way'!B230)</f>
        <v>1.64</v>
      </c>
      <c r="C229" s="4">
        <f t="shared" si="33"/>
        <v>0.42194092827004215</v>
      </c>
      <c r="D229">
        <f t="shared" si="34"/>
        <v>0.6097560975609756</v>
      </c>
      <c r="E229">
        <f t="shared" si="35"/>
        <v>3.1697025831017633E-2</v>
      </c>
      <c r="F229">
        <f t="shared" si="36"/>
        <v>-0.2255840279921788</v>
      </c>
      <c r="G229">
        <v>0</v>
      </c>
      <c r="H229">
        <f t="shared" si="37"/>
        <v>0.25728105382319644</v>
      </c>
      <c r="I229">
        <f t="shared" si="38"/>
        <v>-1.0679470721459507</v>
      </c>
      <c r="J229">
        <f t="shared" si="39"/>
        <v>1.0679470721459507</v>
      </c>
      <c r="K229">
        <f t="shared" si="40"/>
        <v>0.40599451076379461</v>
      </c>
      <c r="L229">
        <f t="shared" si="41"/>
        <v>0.59400548923620555</v>
      </c>
      <c r="M229">
        <f t="shared" si="42"/>
        <v>2.4630874888399528</v>
      </c>
      <c r="N229">
        <f t="shared" si="43"/>
        <v>1.6834861261734084</v>
      </c>
    </row>
    <row r="230" spans="1:14" x14ac:dyDescent="0.25">
      <c r="A230" s="4">
        <f>IF('True_Odds_Calculator_2-way'!A231="","",'True_Odds_Calculator_2-way'!A231)</f>
        <v>2.12</v>
      </c>
      <c r="B230" s="4">
        <f>IF('True_Odds_Calculator_2-way'!B231="","",'True_Odds_Calculator_2-way'!B231)</f>
        <v>1.78</v>
      </c>
      <c r="C230" s="4">
        <f t="shared" si="33"/>
        <v>0.47169811320754712</v>
      </c>
      <c r="D230">
        <f t="shared" si="34"/>
        <v>0.5617977528089888</v>
      </c>
      <c r="E230">
        <f t="shared" si="35"/>
        <v>3.3495866016535869E-2</v>
      </c>
      <c r="F230">
        <f t="shared" si="36"/>
        <v>-0.23150307398770409</v>
      </c>
      <c r="G230">
        <v>0</v>
      </c>
      <c r="H230">
        <f t="shared" si="37"/>
        <v>0.26499894000423996</v>
      </c>
      <c r="I230">
        <f t="shared" si="38"/>
        <v>-1.0699012312772822</v>
      </c>
      <c r="J230">
        <f t="shared" si="39"/>
        <v>1.0699012312772822</v>
      </c>
      <c r="K230">
        <f t="shared" si="40"/>
        <v>0.45489916365833472</v>
      </c>
      <c r="L230">
        <f t="shared" si="41"/>
        <v>0.54510083634166528</v>
      </c>
      <c r="M230">
        <f t="shared" si="42"/>
        <v>2.1982893790305562</v>
      </c>
      <c r="N230">
        <f t="shared" si="43"/>
        <v>1.83452296039628</v>
      </c>
    </row>
    <row r="231" spans="1:14" x14ac:dyDescent="0.25">
      <c r="A231" s="4">
        <f>IF('True_Odds_Calculator_2-way'!A232="","",'True_Odds_Calculator_2-way'!A232)</f>
        <v>2.2599999999999998</v>
      </c>
      <c r="B231" s="4">
        <f>IF('True_Odds_Calculator_2-way'!B232="","",'True_Odds_Calculator_2-way'!B232)</f>
        <v>1.69</v>
      </c>
      <c r="C231" s="4">
        <f t="shared" si="33"/>
        <v>0.44247787610619471</v>
      </c>
      <c r="D231">
        <f t="shared" si="34"/>
        <v>0.59171597633136097</v>
      </c>
      <c r="E231">
        <f t="shared" si="35"/>
        <v>3.4193852437555794E-2</v>
      </c>
      <c r="F231">
        <f t="shared" si="36"/>
        <v>-0.22762737602764815</v>
      </c>
      <c r="G231">
        <v>0</v>
      </c>
      <c r="H231">
        <f t="shared" si="37"/>
        <v>0.261821228465204</v>
      </c>
      <c r="I231">
        <f t="shared" si="38"/>
        <v>-1.0724824201463119</v>
      </c>
      <c r="J231">
        <f t="shared" si="39"/>
        <v>1.0724824201463119</v>
      </c>
      <c r="K231">
        <f t="shared" si="40"/>
        <v>0.42529160714947917</v>
      </c>
      <c r="L231">
        <f t="shared" si="41"/>
        <v>0.57470839285052078</v>
      </c>
      <c r="M231">
        <f t="shared" si="42"/>
        <v>2.351327849384353</v>
      </c>
      <c r="N231">
        <f t="shared" si="43"/>
        <v>1.7400128699009547</v>
      </c>
    </row>
    <row r="232" spans="1:14" x14ac:dyDescent="0.25">
      <c r="A232" s="4">
        <f>IF('True_Odds_Calculator_2-way'!A233="","",'True_Odds_Calculator_2-way'!A233)</f>
        <v>2.35</v>
      </c>
      <c r="B232" s="4">
        <f>IF('True_Odds_Calculator_2-way'!B233="","",'True_Odds_Calculator_2-way'!B233)</f>
        <v>1.64</v>
      </c>
      <c r="C232" s="4">
        <f t="shared" si="33"/>
        <v>0.42553191489361702</v>
      </c>
      <c r="D232">
        <f t="shared" si="34"/>
        <v>0.6097560975609756</v>
      </c>
      <c r="E232">
        <f t="shared" si="35"/>
        <v>3.5288012454592677E-2</v>
      </c>
      <c r="F232">
        <f t="shared" si="36"/>
        <v>-0.22418266735858849</v>
      </c>
      <c r="G232">
        <v>0</v>
      </c>
      <c r="H232">
        <f t="shared" si="37"/>
        <v>0.25947067981318112</v>
      </c>
      <c r="I232">
        <f t="shared" si="38"/>
        <v>-1.075828707279838</v>
      </c>
      <c r="J232">
        <f t="shared" si="39"/>
        <v>1.075828707279838</v>
      </c>
      <c r="K232">
        <f t="shared" si="40"/>
        <v>0.40776901843630997</v>
      </c>
      <c r="L232">
        <f t="shared" si="41"/>
        <v>0.59223098156369014</v>
      </c>
      <c r="M232">
        <f t="shared" si="42"/>
        <v>2.452368754827781</v>
      </c>
      <c r="N232">
        <f t="shared" si="43"/>
        <v>1.6885303726590961</v>
      </c>
    </row>
    <row r="233" spans="1:14" x14ac:dyDescent="0.25">
      <c r="A233" s="4">
        <f>IF('True_Odds_Calculator_2-way'!A234="","",'True_Odds_Calculator_2-way'!A234)</f>
        <v>2.06</v>
      </c>
      <c r="B233" s="4">
        <f>IF('True_Odds_Calculator_2-way'!B234="","",'True_Odds_Calculator_2-way'!B234)</f>
        <v>1.84</v>
      </c>
      <c r="C233" s="4">
        <f t="shared" si="33"/>
        <v>0.4854368932038835</v>
      </c>
      <c r="D233">
        <f t="shared" si="34"/>
        <v>0.54347826086956519</v>
      </c>
      <c r="E233">
        <f t="shared" si="35"/>
        <v>2.891515407344869E-2</v>
      </c>
      <c r="F233">
        <f t="shared" si="36"/>
        <v>-0.23490924440692273</v>
      </c>
      <c r="G233">
        <v>0</v>
      </c>
      <c r="H233">
        <f t="shared" si="37"/>
        <v>0.26382439848037148</v>
      </c>
      <c r="I233">
        <f t="shared" si="38"/>
        <v>-1.0597597584982434</v>
      </c>
      <c r="J233">
        <f t="shared" si="39"/>
        <v>1.0597597584982434</v>
      </c>
      <c r="K233">
        <f t="shared" si="40"/>
        <v>0.47095494984925418</v>
      </c>
      <c r="L233">
        <f t="shared" si="41"/>
        <v>0.52904505015074577</v>
      </c>
      <c r="M233">
        <f t="shared" si="42"/>
        <v>2.123345344008138</v>
      </c>
      <c r="N233">
        <f t="shared" si="43"/>
        <v>1.8901981971385247</v>
      </c>
    </row>
    <row r="234" spans="1:14" x14ac:dyDescent="0.25">
      <c r="A234" s="4">
        <f>IF('True_Odds_Calculator_2-way'!A235="","",'True_Odds_Calculator_2-way'!A235)</f>
        <v>2.2000000000000002</v>
      </c>
      <c r="B234" s="4">
        <f>IF('True_Odds_Calculator_2-way'!B235="","",'True_Odds_Calculator_2-way'!B235)</f>
        <v>1.72</v>
      </c>
      <c r="C234" s="4">
        <f t="shared" si="33"/>
        <v>0.45454545454545453</v>
      </c>
      <c r="D234">
        <f t="shared" si="34"/>
        <v>0.58139534883720934</v>
      </c>
      <c r="E234">
        <f t="shared" si="35"/>
        <v>3.5940803382663811E-2</v>
      </c>
      <c r="F234">
        <f t="shared" si="36"/>
        <v>-0.22832980972515859</v>
      </c>
      <c r="G234">
        <v>0</v>
      </c>
      <c r="H234">
        <f t="shared" si="37"/>
        <v>0.26427061310782241</v>
      </c>
      <c r="I234">
        <f t="shared" si="38"/>
        <v>-1.075828707279838</v>
      </c>
      <c r="J234">
        <f t="shared" si="39"/>
        <v>1.075828707279838</v>
      </c>
      <c r="K234">
        <f t="shared" si="40"/>
        <v>0.4364916731037084</v>
      </c>
      <c r="L234">
        <f t="shared" si="41"/>
        <v>0.5635083268962916</v>
      </c>
      <c r="M234">
        <f t="shared" si="42"/>
        <v>2.2909944487358058</v>
      </c>
      <c r="N234">
        <f t="shared" si="43"/>
        <v>1.7745966692414832</v>
      </c>
    </row>
    <row r="235" spans="1:14" x14ac:dyDescent="0.25">
      <c r="A235" s="4">
        <f>IF('True_Odds_Calculator_2-way'!A236="","",'True_Odds_Calculator_2-way'!A236)</f>
        <v>2.23</v>
      </c>
      <c r="B235" s="4">
        <f>IF('True_Odds_Calculator_2-way'!B236="","",'True_Odds_Calculator_2-way'!B236)</f>
        <v>1.71</v>
      </c>
      <c r="C235" s="4">
        <f t="shared" si="33"/>
        <v>0.44843049327354262</v>
      </c>
      <c r="D235">
        <f t="shared" si="34"/>
        <v>0.58479532163742687</v>
      </c>
      <c r="E235">
        <f t="shared" si="35"/>
        <v>3.3225814910969431E-2</v>
      </c>
      <c r="F235">
        <f t="shared" si="36"/>
        <v>-0.22901423963496192</v>
      </c>
      <c r="G235">
        <v>0</v>
      </c>
      <c r="H235">
        <f t="shared" si="37"/>
        <v>0.26224005454593136</v>
      </c>
      <c r="I235">
        <f t="shared" si="38"/>
        <v>-1.070084984173661</v>
      </c>
      <c r="J235">
        <f t="shared" si="39"/>
        <v>1.070084984173661</v>
      </c>
      <c r="K235">
        <f t="shared" si="40"/>
        <v>0.43174080130549697</v>
      </c>
      <c r="L235">
        <f t="shared" si="41"/>
        <v>0.56825919869450314</v>
      </c>
      <c r="M235">
        <f t="shared" si="42"/>
        <v>2.3162045305336028</v>
      </c>
      <c r="N235">
        <f t="shared" si="43"/>
        <v>1.7597603387632996</v>
      </c>
    </row>
    <row r="236" spans="1:14" x14ac:dyDescent="0.25">
      <c r="A236" s="4">
        <f>IF('True_Odds_Calculator_2-way'!A237="","",'True_Odds_Calculator_2-way'!A237)</f>
        <v>2.16</v>
      </c>
      <c r="B236" s="4">
        <f>IF('True_Odds_Calculator_2-way'!B237="","",'True_Odds_Calculator_2-way'!B237)</f>
        <v>1.75</v>
      </c>
      <c r="C236" s="4">
        <f t="shared" si="33"/>
        <v>0.46296296296296291</v>
      </c>
      <c r="D236">
        <f t="shared" si="34"/>
        <v>0.5714285714285714</v>
      </c>
      <c r="E236">
        <f t="shared" si="35"/>
        <v>3.4391534391534417E-2</v>
      </c>
      <c r="F236">
        <f t="shared" si="36"/>
        <v>-0.23015873015873001</v>
      </c>
      <c r="G236">
        <v>0</v>
      </c>
      <c r="H236">
        <f t="shared" si="37"/>
        <v>0.26455026455026448</v>
      </c>
      <c r="I236">
        <f t="shared" si="38"/>
        <v>-1.0721125348377951</v>
      </c>
      <c r="J236">
        <f t="shared" si="39"/>
        <v>1.0721125348377951</v>
      </c>
      <c r="K236">
        <f t="shared" si="40"/>
        <v>0.44570220807044264</v>
      </c>
      <c r="L236">
        <f t="shared" si="41"/>
        <v>0.55429779192955719</v>
      </c>
      <c r="M236">
        <f t="shared" si="42"/>
        <v>2.2436505404118421</v>
      </c>
      <c r="N236">
        <f t="shared" si="43"/>
        <v>1.8040844011283466</v>
      </c>
    </row>
    <row r="237" spans="1:14" x14ac:dyDescent="0.25">
      <c r="A237" s="4">
        <f>IF('True_Odds_Calculator_2-way'!A238="","",'True_Odds_Calculator_2-way'!A238)</f>
        <v>2.31</v>
      </c>
      <c r="B237" s="4">
        <f>IF('True_Odds_Calculator_2-way'!B238="","",'True_Odds_Calculator_2-way'!B238)</f>
        <v>1.66</v>
      </c>
      <c r="C237" s="4">
        <f t="shared" si="33"/>
        <v>0.4329004329004329</v>
      </c>
      <c r="D237">
        <f t="shared" si="34"/>
        <v>0.60240963855421692</v>
      </c>
      <c r="E237">
        <f t="shared" si="35"/>
        <v>3.5310071454649705E-2</v>
      </c>
      <c r="F237">
        <f t="shared" si="36"/>
        <v>-0.22547332185886404</v>
      </c>
      <c r="G237">
        <v>0</v>
      </c>
      <c r="H237">
        <f t="shared" si="37"/>
        <v>0.2607833933135138</v>
      </c>
      <c r="I237">
        <f t="shared" si="38"/>
        <v>-1.0754553500909856</v>
      </c>
      <c r="J237">
        <f t="shared" si="39"/>
        <v>1.0754553500909856</v>
      </c>
      <c r="K237">
        <f t="shared" si="40"/>
        <v>0.41513645490564033</v>
      </c>
      <c r="L237">
        <f t="shared" si="41"/>
        <v>0.58486354509435967</v>
      </c>
      <c r="M237">
        <f t="shared" si="42"/>
        <v>2.4088465086191913</v>
      </c>
      <c r="N237">
        <f t="shared" si="43"/>
        <v>1.7098005310600506</v>
      </c>
    </row>
    <row r="238" spans="1:14" x14ac:dyDescent="0.25">
      <c r="A238" s="4">
        <f>IF('True_Odds_Calculator_2-way'!A239="","",'True_Odds_Calculator_2-way'!A239)</f>
        <v>2.02</v>
      </c>
      <c r="B238" s="4">
        <f>IF('True_Odds_Calculator_2-way'!B239="","",'True_Odds_Calculator_2-way'!B239)</f>
        <v>1.89</v>
      </c>
      <c r="C238" s="4">
        <f t="shared" si="33"/>
        <v>0.49504950495049505</v>
      </c>
      <c r="D238">
        <f t="shared" si="34"/>
        <v>0.52910052910052918</v>
      </c>
      <c r="E238">
        <f t="shared" si="35"/>
        <v>2.4150034051024338E-2</v>
      </c>
      <c r="F238">
        <f t="shared" si="36"/>
        <v>-0.23778092094923764</v>
      </c>
      <c r="G238">
        <v>0</v>
      </c>
      <c r="H238">
        <f t="shared" si="37"/>
        <v>0.26193095500026198</v>
      </c>
      <c r="I238">
        <f t="shared" si="38"/>
        <v>-1.0495542964487814</v>
      </c>
      <c r="J238">
        <f t="shared" si="39"/>
        <v>1.0495542964487814</v>
      </c>
      <c r="K238">
        <f t="shared" si="40"/>
        <v>0.48296454089387197</v>
      </c>
      <c r="L238">
        <f t="shared" si="41"/>
        <v>0.51703545910612803</v>
      </c>
      <c r="M238">
        <f t="shared" si="42"/>
        <v>2.0705453823777571</v>
      </c>
      <c r="N238">
        <f t="shared" si="43"/>
        <v>1.9341033238394147</v>
      </c>
    </row>
    <row r="239" spans="1:14" x14ac:dyDescent="0.25">
      <c r="A239" s="4">
        <f>IF('True_Odds_Calculator_2-way'!A240="","",'True_Odds_Calculator_2-way'!A240)</f>
        <v>2.11</v>
      </c>
      <c r="B239" s="4">
        <f>IF('True_Odds_Calculator_2-way'!B240="","",'True_Odds_Calculator_2-way'!B240)</f>
        <v>1.79</v>
      </c>
      <c r="C239" s="4">
        <f t="shared" si="33"/>
        <v>0.47393364928909953</v>
      </c>
      <c r="D239">
        <f t="shared" si="34"/>
        <v>0.55865921787709494</v>
      </c>
      <c r="E239">
        <f t="shared" si="35"/>
        <v>3.2592867166194583E-2</v>
      </c>
      <c r="F239">
        <f t="shared" si="36"/>
        <v>-0.23217453467129112</v>
      </c>
      <c r="G239">
        <v>0</v>
      </c>
      <c r="H239">
        <f t="shared" si="37"/>
        <v>0.26476740183748576</v>
      </c>
      <c r="I239">
        <f t="shared" si="38"/>
        <v>-1.0678861770883312</v>
      </c>
      <c r="J239">
        <f t="shared" si="39"/>
        <v>1.0678861770883312</v>
      </c>
      <c r="K239">
        <f t="shared" si="40"/>
        <v>0.45759183965236705</v>
      </c>
      <c r="L239">
        <f t="shared" si="41"/>
        <v>0.54240816034763273</v>
      </c>
      <c r="M239">
        <f t="shared" si="42"/>
        <v>2.1853536565680476</v>
      </c>
      <c r="N239">
        <f t="shared" si="43"/>
        <v>1.8436300798997822</v>
      </c>
    </row>
    <row r="240" spans="1:14" x14ac:dyDescent="0.25">
      <c r="A240" s="4">
        <f>IF('True_Odds_Calculator_2-way'!A241="","",'True_Odds_Calculator_2-way'!A241)</f>
        <v>1.78</v>
      </c>
      <c r="B240" s="4">
        <f>IF('True_Odds_Calculator_2-way'!B241="","",'True_Odds_Calculator_2-way'!B241)</f>
        <v>2.08</v>
      </c>
      <c r="C240" s="4">
        <f t="shared" si="33"/>
        <v>0.5617977528089888</v>
      </c>
      <c r="D240">
        <f t="shared" si="34"/>
        <v>0.48076923076923073</v>
      </c>
      <c r="E240">
        <f t="shared" si="35"/>
        <v>4.2566983578219642E-2</v>
      </c>
      <c r="F240">
        <f t="shared" si="36"/>
        <v>-0.22752808988764039</v>
      </c>
      <c r="G240">
        <v>0</v>
      </c>
      <c r="H240">
        <f t="shared" si="37"/>
        <v>0.27009507346585998</v>
      </c>
      <c r="I240">
        <f t="shared" si="38"/>
        <v>-1.0895340841010226</v>
      </c>
      <c r="J240">
        <f t="shared" si="39"/>
        <v>1.0895340841010226</v>
      </c>
      <c r="K240">
        <f t="shared" si="40"/>
        <v>0.54058829184432911</v>
      </c>
      <c r="L240">
        <f t="shared" si="41"/>
        <v>0.45941170815567078</v>
      </c>
      <c r="M240">
        <f t="shared" si="42"/>
        <v>1.8498365855987975</v>
      </c>
      <c r="N240">
        <f t="shared" si="43"/>
        <v>2.1766968108291049</v>
      </c>
    </row>
    <row r="241" spans="1:14" x14ac:dyDescent="0.25">
      <c r="A241" s="4">
        <f>IF('True_Odds_Calculator_2-way'!A242="","",'True_Odds_Calculator_2-way'!A242)</f>
        <v>1.85</v>
      </c>
      <c r="B241" s="4">
        <f>IF('True_Odds_Calculator_2-way'!B242="","",'True_Odds_Calculator_2-way'!B242)</f>
        <v>2.0099999999999998</v>
      </c>
      <c r="C241" s="4">
        <f t="shared" si="33"/>
        <v>0.54054054054054046</v>
      </c>
      <c r="D241">
        <f t="shared" si="34"/>
        <v>0.49751243781094534</v>
      </c>
      <c r="E241">
        <f t="shared" si="35"/>
        <v>3.80529783514858E-2</v>
      </c>
      <c r="F241">
        <f t="shared" si="36"/>
        <v>-0.23087266370848458</v>
      </c>
      <c r="G241">
        <v>0</v>
      </c>
      <c r="H241">
        <f t="shared" si="37"/>
        <v>0.26892564205997044</v>
      </c>
      <c r="I241">
        <f t="shared" si="38"/>
        <v>-1.0792693660942112</v>
      </c>
      <c r="J241">
        <f t="shared" si="39"/>
        <v>1.0792693660942112</v>
      </c>
      <c r="K241">
        <f t="shared" si="40"/>
        <v>0.52154530755074879</v>
      </c>
      <c r="L241">
        <f t="shared" si="41"/>
        <v>0.47845469244925098</v>
      </c>
      <c r="M241">
        <f t="shared" si="42"/>
        <v>1.91737896118008</v>
      </c>
      <c r="N241">
        <f t="shared" si="43"/>
        <v>2.0900620597551534</v>
      </c>
    </row>
    <row r="242" spans="1:14" x14ac:dyDescent="0.25">
      <c r="A242" s="4">
        <f>IF('True_Odds_Calculator_2-way'!A243="","",'True_Odds_Calculator_2-way'!A243)</f>
        <v>1.72</v>
      </c>
      <c r="B242" s="4">
        <f>IF('True_Odds_Calculator_2-way'!B243="","",'True_Odds_Calculator_2-way'!B243)</f>
        <v>2.16</v>
      </c>
      <c r="C242" s="4">
        <f t="shared" si="33"/>
        <v>0.58139534883720934</v>
      </c>
      <c r="D242">
        <f t="shared" si="34"/>
        <v>0.46296296296296291</v>
      </c>
      <c r="E242">
        <f t="shared" si="35"/>
        <v>4.4358311800172245E-2</v>
      </c>
      <c r="F242">
        <f t="shared" si="36"/>
        <v>-0.22480620155038755</v>
      </c>
      <c r="G242">
        <v>0</v>
      </c>
      <c r="H242">
        <f t="shared" si="37"/>
        <v>0.26916451335055985</v>
      </c>
      <c r="I242">
        <f t="shared" si="38"/>
        <v>-1.0942202738310214</v>
      </c>
      <c r="J242">
        <f t="shared" si="39"/>
        <v>1.0942202738310214</v>
      </c>
      <c r="K242">
        <f t="shared" si="40"/>
        <v>0.55933460749166131</v>
      </c>
      <c r="L242">
        <f t="shared" si="41"/>
        <v>0.44066539250833864</v>
      </c>
      <c r="M242">
        <f t="shared" si="42"/>
        <v>1.7878385971583355</v>
      </c>
      <c r="N242">
        <f t="shared" si="43"/>
        <v>2.2692955176439846</v>
      </c>
    </row>
    <row r="243" spans="1:14" x14ac:dyDescent="0.25">
      <c r="A243" s="4">
        <f>IF('True_Odds_Calculator_2-way'!A244="","",'True_Odds_Calculator_2-way'!A244)</f>
        <v>1.68</v>
      </c>
      <c r="B243" s="4">
        <f>IF('True_Odds_Calculator_2-way'!B244="","",'True_Odds_Calculator_2-way'!B244)</f>
        <v>2.31</v>
      </c>
      <c r="C243" s="4">
        <f t="shared" si="33"/>
        <v>0.59523809523809523</v>
      </c>
      <c r="D243">
        <f t="shared" si="34"/>
        <v>0.4329004329004329</v>
      </c>
      <c r="E243">
        <f t="shared" si="35"/>
        <v>2.813852813852824E-2</v>
      </c>
      <c r="F243">
        <f t="shared" si="36"/>
        <v>-0.22954030096887235</v>
      </c>
      <c r="G243">
        <v>0</v>
      </c>
      <c r="H243">
        <f t="shared" si="37"/>
        <v>0.25767882910740053</v>
      </c>
      <c r="I243">
        <f t="shared" si="38"/>
        <v>-1.0595217973953226</v>
      </c>
      <c r="J243">
        <f t="shared" si="39"/>
        <v>1.0595217973953226</v>
      </c>
      <c r="K243">
        <f t="shared" si="40"/>
        <v>0.581234893460709</v>
      </c>
      <c r="L243">
        <f t="shared" si="41"/>
        <v>0.41876510653929105</v>
      </c>
      <c r="M243">
        <f t="shared" si="42"/>
        <v>1.7204748222288193</v>
      </c>
      <c r="N243">
        <f t="shared" si="43"/>
        <v>2.3879735545878726</v>
      </c>
    </row>
    <row r="244" spans="1:14" x14ac:dyDescent="0.25">
      <c r="A244" s="4">
        <f>IF('True_Odds_Calculator_2-way'!A245="","",'True_Odds_Calculator_2-way'!A245)</f>
        <v>1.49</v>
      </c>
      <c r="B244" s="4">
        <f>IF('True_Odds_Calculator_2-way'!B245="","",'True_Odds_Calculator_2-way'!B245)</f>
        <v>2.77</v>
      </c>
      <c r="C244" s="4">
        <f t="shared" si="33"/>
        <v>0.67114093959731547</v>
      </c>
      <c r="D244">
        <f t="shared" si="34"/>
        <v>0.36101083032490977</v>
      </c>
      <c r="E244">
        <f t="shared" si="35"/>
        <v>3.2151769922225348E-2</v>
      </c>
      <c r="F244">
        <f t="shared" si="36"/>
        <v>-0.21013737794684162</v>
      </c>
      <c r="G244">
        <v>0</v>
      </c>
      <c r="H244">
        <f t="shared" si="37"/>
        <v>0.24228914786906697</v>
      </c>
      <c r="I244">
        <f t="shared" si="38"/>
        <v>-1.0737800400040416</v>
      </c>
      <c r="J244">
        <f t="shared" si="39"/>
        <v>1.0737800400040416</v>
      </c>
      <c r="K244">
        <f t="shared" si="40"/>
        <v>0.65524263383163672</v>
      </c>
      <c r="L244">
        <f t="shared" si="41"/>
        <v>0.34475736616836322</v>
      </c>
      <c r="M244">
        <f t="shared" si="42"/>
        <v>1.5261522196019803</v>
      </c>
      <c r="N244">
        <f t="shared" si="43"/>
        <v>2.9005906708071532</v>
      </c>
    </row>
    <row r="245" spans="1:14" x14ac:dyDescent="0.25">
      <c r="A245" s="4">
        <f>IF('True_Odds_Calculator_2-way'!A246="","",'True_Odds_Calculator_2-way'!A246)</f>
        <v>1.46</v>
      </c>
      <c r="B245" s="4">
        <f>IF('True_Odds_Calculator_2-way'!B246="","",'True_Odds_Calculator_2-way'!B246)</f>
        <v>2.84</v>
      </c>
      <c r="C245" s="4">
        <f t="shared" si="33"/>
        <v>0.68493150684931503</v>
      </c>
      <c r="D245">
        <f t="shared" si="34"/>
        <v>0.35211267605633806</v>
      </c>
      <c r="E245">
        <f t="shared" si="35"/>
        <v>3.7044182905653145E-2</v>
      </c>
      <c r="F245">
        <f t="shared" si="36"/>
        <v>-0.20412888288635922</v>
      </c>
      <c r="G245">
        <v>0</v>
      </c>
      <c r="H245">
        <f t="shared" si="37"/>
        <v>0.24117306579201236</v>
      </c>
      <c r="I245">
        <f t="shared" si="38"/>
        <v>-1.0869565217391306</v>
      </c>
      <c r="J245">
        <f t="shared" si="39"/>
        <v>1.0869565217391306</v>
      </c>
      <c r="K245">
        <f t="shared" si="40"/>
        <v>0.66666666666666652</v>
      </c>
      <c r="L245">
        <f t="shared" si="41"/>
        <v>0.33333333333333337</v>
      </c>
      <c r="M245">
        <f t="shared" si="42"/>
        <v>1.5000000000000004</v>
      </c>
      <c r="N245">
        <f t="shared" si="43"/>
        <v>2.9999999999999996</v>
      </c>
    </row>
    <row r="246" spans="1:14" x14ac:dyDescent="0.25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1.93</v>
      </c>
      <c r="C246" s="4">
        <f t="shared" si="33"/>
        <v>0.50505050505050508</v>
      </c>
      <c r="D246">
        <f t="shared" si="34"/>
        <v>0.5181347150259068</v>
      </c>
      <c r="E246">
        <f t="shared" si="35"/>
        <v>2.3185220076411994E-2</v>
      </c>
      <c r="F246">
        <f t="shared" si="36"/>
        <v>-0.23849897943162168</v>
      </c>
      <c r="G246">
        <v>0</v>
      </c>
      <c r="H246">
        <f t="shared" si="37"/>
        <v>0.26168419950803373</v>
      </c>
      <c r="I246">
        <f t="shared" si="38"/>
        <v>-1.0474793930096669</v>
      </c>
      <c r="J246">
        <f t="shared" si="39"/>
        <v>1.0474793930096669</v>
      </c>
      <c r="K246">
        <f t="shared" si="40"/>
        <v>0.49345437578019818</v>
      </c>
      <c r="L246">
        <f t="shared" si="41"/>
        <v>0.50654562421980165</v>
      </c>
      <c r="M246">
        <f t="shared" si="42"/>
        <v>2.0265298051494733</v>
      </c>
      <c r="N246">
        <f t="shared" si="43"/>
        <v>1.9741558354989901</v>
      </c>
    </row>
    <row r="247" spans="1:14" x14ac:dyDescent="0.25">
      <c r="A247" s="4">
        <f>IF('True_Odds_Calculator_2-way'!A248="","",'True_Odds_Calculator_2-way'!A248)</f>
        <v>1.88</v>
      </c>
      <c r="B247" s="4">
        <f>IF('True_Odds_Calculator_2-way'!B248="","",'True_Odds_Calculator_2-way'!B248)</f>
        <v>2.0299999999999998</v>
      </c>
      <c r="C247" s="4">
        <f t="shared" si="33"/>
        <v>0.53191489361702127</v>
      </c>
      <c r="D247">
        <f t="shared" si="34"/>
        <v>0.49261083743842371</v>
      </c>
      <c r="E247">
        <f t="shared" si="35"/>
        <v>2.4525731055444977E-2</v>
      </c>
      <c r="F247">
        <f t="shared" si="36"/>
        <v>-0.23750131013520592</v>
      </c>
      <c r="G247">
        <v>0</v>
      </c>
      <c r="H247">
        <f t="shared" si="37"/>
        <v>0.2620270411906509</v>
      </c>
      <c r="I247">
        <f t="shared" si="38"/>
        <v>-1.0503645397539194</v>
      </c>
      <c r="J247">
        <f t="shared" si="39"/>
        <v>1.0503645397539194</v>
      </c>
      <c r="K247">
        <f t="shared" si="40"/>
        <v>0.51966387444698414</v>
      </c>
      <c r="L247">
        <f t="shared" si="41"/>
        <v>0.48033612555301569</v>
      </c>
      <c r="M247">
        <f t="shared" si="42"/>
        <v>1.9243207949834495</v>
      </c>
      <c r="N247">
        <f t="shared" si="43"/>
        <v>2.081875475946537</v>
      </c>
    </row>
    <row r="248" spans="1:14" x14ac:dyDescent="0.25">
      <c r="A248" s="4">
        <f>IF('True_Odds_Calculator_2-way'!A249="","",'True_Odds_Calculator_2-way'!A249)</f>
        <v>1.62</v>
      </c>
      <c r="B248" s="4">
        <f>IF('True_Odds_Calculator_2-way'!B249="","",'True_Odds_Calculator_2-way'!B249)</f>
        <v>2.42</v>
      </c>
      <c r="C248" s="4">
        <f t="shared" si="33"/>
        <v>0.61728395061728392</v>
      </c>
      <c r="D248">
        <f t="shared" si="34"/>
        <v>0.41322314049586778</v>
      </c>
      <c r="E248">
        <f t="shared" si="35"/>
        <v>3.0507091113151752E-2</v>
      </c>
      <c r="F248">
        <f t="shared" si="36"/>
        <v>-0.2245689215386184</v>
      </c>
      <c r="G248">
        <v>0</v>
      </c>
      <c r="H248">
        <f t="shared" si="37"/>
        <v>0.25507601265177021</v>
      </c>
      <c r="I248">
        <f t="shared" si="38"/>
        <v>-1.0657613907987191</v>
      </c>
      <c r="J248">
        <f t="shared" si="39"/>
        <v>1.0657613907987191</v>
      </c>
      <c r="K248">
        <f t="shared" si="40"/>
        <v>0.60212958942600991</v>
      </c>
      <c r="L248">
        <f t="shared" si="41"/>
        <v>0.39787041057399003</v>
      </c>
      <c r="M248">
        <f t="shared" si="42"/>
        <v>1.6607720622952058</v>
      </c>
      <c r="N248">
        <f t="shared" si="43"/>
        <v>2.5133811749341808</v>
      </c>
    </row>
    <row r="249" spans="1:14" x14ac:dyDescent="0.25">
      <c r="A249" s="4">
        <f>IF('True_Odds_Calculator_2-way'!A250="","",'True_Odds_Calculator_2-way'!A250)</f>
        <v>1.74</v>
      </c>
      <c r="B249" s="4">
        <f>IF('True_Odds_Calculator_2-way'!B250="","",'True_Odds_Calculator_2-way'!B250)</f>
        <v>2.21</v>
      </c>
      <c r="C249" s="4">
        <f t="shared" si="33"/>
        <v>0.57471264367816088</v>
      </c>
      <c r="D249">
        <f t="shared" si="34"/>
        <v>0.45248868778280543</v>
      </c>
      <c r="E249">
        <f t="shared" si="35"/>
        <v>2.720133146096626E-2</v>
      </c>
      <c r="F249">
        <f t="shared" si="36"/>
        <v>-0.23284963852915186</v>
      </c>
      <c r="G249">
        <v>0</v>
      </c>
      <c r="H249">
        <f t="shared" si="37"/>
        <v>0.26005096999011806</v>
      </c>
      <c r="I249">
        <f t="shared" si="38"/>
        <v>-1.0567967158529021</v>
      </c>
      <c r="J249">
        <f t="shared" si="39"/>
        <v>1.0567967158529021</v>
      </c>
      <c r="K249">
        <f t="shared" si="40"/>
        <v>0.56115791622406608</v>
      </c>
      <c r="L249">
        <f t="shared" si="41"/>
        <v>0.43884208377593403</v>
      </c>
      <c r="M249">
        <f t="shared" si="42"/>
        <v>1.7820295697311479</v>
      </c>
      <c r="N249">
        <f t="shared" si="43"/>
        <v>2.2787240261820116</v>
      </c>
    </row>
    <row r="250" spans="1:14" x14ac:dyDescent="0.25">
      <c r="A250" s="4">
        <f>IF('True_Odds_Calculator_2-way'!A251="","",'True_Odds_Calculator_2-way'!A251)</f>
        <v>1.81</v>
      </c>
      <c r="B250" s="4">
        <f>IF('True_Odds_Calculator_2-way'!B251="","",'True_Odds_Calculator_2-way'!B251)</f>
        <v>2.08</v>
      </c>
      <c r="C250" s="4">
        <f t="shared" si="33"/>
        <v>0.5524861878453039</v>
      </c>
      <c r="D250">
        <f t="shared" si="34"/>
        <v>0.48076923076923073</v>
      </c>
      <c r="E250">
        <f t="shared" si="35"/>
        <v>3.3255418614534626E-2</v>
      </c>
      <c r="F250">
        <f t="shared" si="36"/>
        <v>-0.23236294092647691</v>
      </c>
      <c r="G250">
        <v>0</v>
      </c>
      <c r="H250">
        <f t="shared" si="37"/>
        <v>0.26561835954101148</v>
      </c>
      <c r="I250">
        <f t="shared" si="38"/>
        <v>-1.0691671651659735</v>
      </c>
      <c r="J250">
        <f t="shared" si="39"/>
        <v>1.0691671651659735</v>
      </c>
      <c r="K250">
        <f t="shared" si="40"/>
        <v>0.5358983848622455</v>
      </c>
      <c r="L250">
        <f t="shared" si="41"/>
        <v>0.4641016151377545</v>
      </c>
      <c r="M250">
        <f t="shared" si="42"/>
        <v>1.8660254037844384</v>
      </c>
      <c r="N250">
        <f t="shared" si="43"/>
        <v>2.1547005383792519</v>
      </c>
    </row>
    <row r="251" spans="1:14" x14ac:dyDescent="0.25">
      <c r="A251" s="4">
        <f>IF('True_Odds_Calculator_2-way'!A252="","",'True_Odds_Calculator_2-way'!A252)</f>
        <v>1.93</v>
      </c>
      <c r="B251" s="4">
        <f>IF('True_Odds_Calculator_2-way'!B252="","",'True_Odds_Calculator_2-way'!B252)</f>
        <v>1.96</v>
      </c>
      <c r="C251" s="4">
        <f t="shared" si="33"/>
        <v>0.5181347150259068</v>
      </c>
      <c r="D251">
        <f t="shared" si="34"/>
        <v>0.51020408163265307</v>
      </c>
      <c r="E251">
        <f t="shared" si="35"/>
        <v>2.8338796658559762E-2</v>
      </c>
      <c r="F251">
        <f t="shared" si="36"/>
        <v>-0.23601564978322942</v>
      </c>
      <c r="G251">
        <v>0</v>
      </c>
      <c r="H251">
        <f t="shared" si="37"/>
        <v>0.26435444644178918</v>
      </c>
      <c r="I251">
        <f t="shared" si="38"/>
        <v>-1.0583343916682539</v>
      </c>
      <c r="J251">
        <f t="shared" si="39"/>
        <v>1.0583343916682539</v>
      </c>
      <c r="K251">
        <f t="shared" si="40"/>
        <v>0.50396850395275605</v>
      </c>
      <c r="L251">
        <f t="shared" si="41"/>
        <v>0.49603149604724417</v>
      </c>
      <c r="M251">
        <f t="shared" si="42"/>
        <v>1.9842509842514759</v>
      </c>
      <c r="N251">
        <f t="shared" si="43"/>
        <v>2.0160010160015238</v>
      </c>
    </row>
    <row r="252" spans="1:14" x14ac:dyDescent="0.25">
      <c r="A252" s="4">
        <f>IF('True_Odds_Calculator_2-way'!A253="","",'True_Odds_Calculator_2-way'!A253)</f>
        <v>1.98</v>
      </c>
      <c r="B252" s="4">
        <f>IF('True_Odds_Calculator_2-way'!B253="","",'True_Odds_Calculator_2-way'!B253)</f>
        <v>1.91</v>
      </c>
      <c r="C252" s="4">
        <f t="shared" si="33"/>
        <v>0.50505050505050508</v>
      </c>
      <c r="D252">
        <f t="shared" si="34"/>
        <v>0.52356020942408377</v>
      </c>
      <c r="E252">
        <f t="shared" si="35"/>
        <v>2.861071447458885E-2</v>
      </c>
      <c r="F252">
        <f t="shared" si="36"/>
        <v>-0.23581363371939279</v>
      </c>
      <c r="G252">
        <v>0</v>
      </c>
      <c r="H252">
        <f t="shared" si="37"/>
        <v>0.2644243481939817</v>
      </c>
      <c r="I252">
        <f t="shared" si="38"/>
        <v>-1.0589275952301447</v>
      </c>
      <c r="J252">
        <f t="shared" si="39"/>
        <v>1.0589275952301447</v>
      </c>
      <c r="K252">
        <f t="shared" si="40"/>
        <v>0.4907375632320416</v>
      </c>
      <c r="L252">
        <f t="shared" si="41"/>
        <v>0.50926243676795835</v>
      </c>
      <c r="M252">
        <f t="shared" si="42"/>
        <v>2.0377490433255412</v>
      </c>
      <c r="N252">
        <f t="shared" si="43"/>
        <v>1.9636241116594322</v>
      </c>
    </row>
    <row r="253" spans="1:14" x14ac:dyDescent="0.25">
      <c r="A253" s="4">
        <f>IF('True_Odds_Calculator_2-way'!A254="","",'True_Odds_Calculator_2-way'!A254)</f>
        <v>1.78</v>
      </c>
      <c r="B253" s="4">
        <f>IF('True_Odds_Calculator_2-way'!B254="","",'True_Odds_Calculator_2-way'!B254)</f>
        <v>2.12</v>
      </c>
      <c r="C253" s="4">
        <f t="shared" si="33"/>
        <v>0.5617977528089888</v>
      </c>
      <c r="D253">
        <f t="shared" si="34"/>
        <v>0.47169811320754712</v>
      </c>
      <c r="E253">
        <f t="shared" si="35"/>
        <v>3.3495866016535869E-2</v>
      </c>
      <c r="F253">
        <f t="shared" si="36"/>
        <v>-0.23150307398770409</v>
      </c>
      <c r="G253">
        <v>0</v>
      </c>
      <c r="H253">
        <f t="shared" si="37"/>
        <v>0.26499894000423996</v>
      </c>
      <c r="I253">
        <f t="shared" si="38"/>
        <v>-1.0699012312772822</v>
      </c>
      <c r="J253">
        <f t="shared" si="39"/>
        <v>1.0699012312772822</v>
      </c>
      <c r="K253">
        <f t="shared" si="40"/>
        <v>0.54510083634166528</v>
      </c>
      <c r="L253">
        <f t="shared" si="41"/>
        <v>0.45489916365833472</v>
      </c>
      <c r="M253">
        <f t="shared" si="42"/>
        <v>1.83452296039628</v>
      </c>
      <c r="N253">
        <f t="shared" si="43"/>
        <v>2.1982893790305562</v>
      </c>
    </row>
    <row r="254" spans="1:14" x14ac:dyDescent="0.25">
      <c r="A254" s="4">
        <f>IF('True_Odds_Calculator_2-way'!A255="","",'True_Odds_Calculator_2-way'!A255)</f>
        <v>1.85</v>
      </c>
      <c r="B254" s="4">
        <f>IF('True_Odds_Calculator_2-way'!B255="","",'True_Odds_Calculator_2-way'!B255)</f>
        <v>2.0699999999999998</v>
      </c>
      <c r="C254" s="4">
        <f t="shared" si="33"/>
        <v>0.54054054054054046</v>
      </c>
      <c r="D254">
        <f t="shared" si="34"/>
        <v>0.48309178743961356</v>
      </c>
      <c r="E254">
        <f t="shared" si="35"/>
        <v>2.3632327980154022E-2</v>
      </c>
      <c r="F254">
        <f t="shared" si="36"/>
        <v>-0.2374983679331506</v>
      </c>
      <c r="G254">
        <v>0</v>
      </c>
      <c r="H254">
        <f t="shared" si="37"/>
        <v>0.26113069591330457</v>
      </c>
      <c r="I254">
        <f t="shared" si="38"/>
        <v>-1.0485729457933801</v>
      </c>
      <c r="J254">
        <f t="shared" si="39"/>
        <v>1.0485729457933801</v>
      </c>
      <c r="K254">
        <f t="shared" si="40"/>
        <v>0.52874048091327497</v>
      </c>
      <c r="L254">
        <f t="shared" si="41"/>
        <v>0.47125951908672531</v>
      </c>
      <c r="M254">
        <f t="shared" si="42"/>
        <v>1.8912870039243732</v>
      </c>
      <c r="N254">
        <f t="shared" si="43"/>
        <v>2.1219730519989164</v>
      </c>
    </row>
    <row r="255" spans="1:14" x14ac:dyDescent="0.25">
      <c r="A255" s="4">
        <f>IF('True_Odds_Calculator_2-way'!A256="","",'True_Odds_Calculator_2-way'!A256)</f>
        <v>1.97</v>
      </c>
      <c r="B255" s="4">
        <f>IF('True_Odds_Calculator_2-way'!B256="","",'True_Odds_Calculator_2-way'!B256)</f>
        <v>1.93</v>
      </c>
      <c r="C255" s="4">
        <f t="shared" si="33"/>
        <v>0.50761421319796951</v>
      </c>
      <c r="D255">
        <f t="shared" si="34"/>
        <v>0.5181347150259068</v>
      </c>
      <c r="E255">
        <f t="shared" si="35"/>
        <v>2.5748928223876311E-2</v>
      </c>
      <c r="F255">
        <f t="shared" si="36"/>
        <v>-0.23726361747455349</v>
      </c>
      <c r="G255">
        <v>0</v>
      </c>
      <c r="H255">
        <f t="shared" si="37"/>
        <v>0.26301254569842986</v>
      </c>
      <c r="I255">
        <f t="shared" si="38"/>
        <v>-1.0528649266733445</v>
      </c>
      <c r="J255">
        <f t="shared" si="39"/>
        <v>1.0528649266733445</v>
      </c>
      <c r="K255">
        <f t="shared" si="40"/>
        <v>0.49473625880060179</v>
      </c>
      <c r="L255">
        <f t="shared" si="41"/>
        <v>0.50526374119939821</v>
      </c>
      <c r="M255">
        <f t="shared" si="42"/>
        <v>2.021278978873144</v>
      </c>
      <c r="N255">
        <f t="shared" si="43"/>
        <v>1.9791643818062103</v>
      </c>
    </row>
    <row r="256" spans="1:14" x14ac:dyDescent="0.25">
      <c r="A256" s="4">
        <f>IF('True_Odds_Calculator_2-way'!A257="","",'True_Odds_Calculator_2-way'!A257)</f>
        <v>1.81</v>
      </c>
      <c r="B256" s="4">
        <f>IF('True_Odds_Calculator_2-way'!B257="","",'True_Odds_Calculator_2-way'!B257)</f>
        <v>2.11</v>
      </c>
      <c r="C256" s="4">
        <f t="shared" si="33"/>
        <v>0.5524861878453039</v>
      </c>
      <c r="D256">
        <f t="shared" si="34"/>
        <v>0.47393364928909953</v>
      </c>
      <c r="E256">
        <f t="shared" si="35"/>
        <v>2.6419837134403323E-2</v>
      </c>
      <c r="F256">
        <f t="shared" si="36"/>
        <v>-0.23542195805294452</v>
      </c>
      <c r="G256">
        <v>0</v>
      </c>
      <c r="H256">
        <f t="shared" si="37"/>
        <v>0.26184179518734785</v>
      </c>
      <c r="I256">
        <f t="shared" si="38"/>
        <v>-1.0546199952805544</v>
      </c>
      <c r="J256">
        <f t="shared" si="39"/>
        <v>1.0546199952805544</v>
      </c>
      <c r="K256">
        <f t="shared" si="40"/>
        <v>0.53930387414417835</v>
      </c>
      <c r="L256">
        <f t="shared" si="41"/>
        <v>0.46069612585582176</v>
      </c>
      <c r="M256">
        <f t="shared" si="42"/>
        <v>1.8542421961772491</v>
      </c>
      <c r="N256">
        <f t="shared" si="43"/>
        <v>2.1706281947614148</v>
      </c>
    </row>
    <row r="257" spans="1:14" x14ac:dyDescent="0.25">
      <c r="A257" s="4">
        <f>IF('True_Odds_Calculator_2-way'!A258="","",'True_Odds_Calculator_2-way'!A258)</f>
        <v>2.11</v>
      </c>
      <c r="B257" s="4">
        <f>IF('True_Odds_Calculator_2-way'!B258="","",'True_Odds_Calculator_2-way'!B258)</f>
        <v>1.79</v>
      </c>
      <c r="C257" s="4">
        <f t="shared" si="33"/>
        <v>0.47393364928909953</v>
      </c>
      <c r="D257">
        <f t="shared" si="34"/>
        <v>0.55865921787709494</v>
      </c>
      <c r="E257">
        <f t="shared" si="35"/>
        <v>3.2592867166194583E-2</v>
      </c>
      <c r="F257">
        <f t="shared" si="36"/>
        <v>-0.23217453467129112</v>
      </c>
      <c r="G257">
        <v>0</v>
      </c>
      <c r="H257">
        <f t="shared" si="37"/>
        <v>0.26476740183748576</v>
      </c>
      <c r="I257">
        <f t="shared" si="38"/>
        <v>-1.0678861770883312</v>
      </c>
      <c r="J257">
        <f t="shared" si="39"/>
        <v>1.0678861770883312</v>
      </c>
      <c r="K257">
        <f t="shared" si="40"/>
        <v>0.45759183965236705</v>
      </c>
      <c r="L257">
        <f t="shared" si="41"/>
        <v>0.54240816034763273</v>
      </c>
      <c r="M257">
        <f t="shared" si="42"/>
        <v>2.1853536565680476</v>
      </c>
      <c r="N257">
        <f t="shared" si="43"/>
        <v>1.8436300798997822</v>
      </c>
    </row>
    <row r="258" spans="1:14" x14ac:dyDescent="0.25">
      <c r="A258" s="4">
        <f>IF('True_Odds_Calculator_2-way'!A259="","",'True_Odds_Calculator_2-way'!A259)</f>
        <v>2.34</v>
      </c>
      <c r="B258" s="4">
        <f>IF('True_Odds_Calculator_2-way'!B259="","",'True_Odds_Calculator_2-way'!B259)</f>
        <v>1.63</v>
      </c>
      <c r="C258" s="4">
        <f t="shared" si="33"/>
        <v>0.42735042735042739</v>
      </c>
      <c r="D258">
        <f t="shared" si="34"/>
        <v>0.61349693251533743</v>
      </c>
      <c r="E258">
        <f t="shared" si="35"/>
        <v>4.0847359865764821E-2</v>
      </c>
      <c r="F258">
        <f t="shared" si="36"/>
        <v>-0.22133081642284091</v>
      </c>
      <c r="G258">
        <v>0</v>
      </c>
      <c r="H258">
        <f t="shared" si="37"/>
        <v>0.26217817628860579</v>
      </c>
      <c r="I258">
        <f t="shared" si="38"/>
        <v>-1.0883719140805654</v>
      </c>
      <c r="J258">
        <f t="shared" si="39"/>
        <v>1.0883719140805654</v>
      </c>
      <c r="K258">
        <f t="shared" si="40"/>
        <v>0.40676559136170881</v>
      </c>
      <c r="L258">
        <f t="shared" si="41"/>
        <v>0.59323440863829113</v>
      </c>
      <c r="M258">
        <f t="shared" si="42"/>
        <v>2.4584183648679576</v>
      </c>
      <c r="N258">
        <f t="shared" si="43"/>
        <v>1.6856743058707564</v>
      </c>
    </row>
    <row r="259" spans="1:14" x14ac:dyDescent="0.25">
      <c r="A259" s="4">
        <f>IF('True_Odds_Calculator_2-way'!A260="","",'True_Odds_Calculator_2-way'!A260)</f>
        <v>1.76</v>
      </c>
      <c r="B259" s="4">
        <f>IF('True_Odds_Calculator_2-way'!B260="","",'True_Odds_Calculator_2-way'!B260)</f>
        <v>2.09</v>
      </c>
      <c r="C259" s="4">
        <f t="shared" ref="C259:C322" si="44">1/A259</f>
        <v>0.56818181818181823</v>
      </c>
      <c r="D259">
        <f t="shared" ref="D259:D322" si="45">1/B259</f>
        <v>0.47846889952153115</v>
      </c>
      <c r="E259">
        <f t="shared" ref="E259:E322" si="46">C259+D259-1</f>
        <v>4.6650717703349276E-2</v>
      </c>
      <c r="F259">
        <f t="shared" ref="F259:F322" si="47">C259+D259-(C259*D259)-1</f>
        <v>-0.22520661157024802</v>
      </c>
      <c r="G259">
        <v>0</v>
      </c>
      <c r="H259">
        <f t="shared" ref="H259:H322" si="48">C259*D259</f>
        <v>0.27185732927359729</v>
      </c>
      <c r="I259">
        <f t="shared" ref="I259:I322" si="49">((-4*F259*H259)^0.5)/(2*F259)</f>
        <v>-1.0987021007226223</v>
      </c>
      <c r="J259">
        <f t="shared" ref="J259:J322" si="50">(-((-4*F259*H259)^0.5))/(2*F259)</f>
        <v>1.0987021007226223</v>
      </c>
      <c r="K259">
        <f t="shared" ref="K259:K322" si="51">IF(A259="","",(C259/($J259+C259-($J259*C259))))</f>
        <v>0.54495509018599919</v>
      </c>
      <c r="L259">
        <f t="shared" ref="L259:L322" si="52">IF(B259="","",(D259/($J259+D259-($J259*D259))))</f>
        <v>0.45504490981400092</v>
      </c>
      <c r="M259">
        <f t="shared" ref="M259:M322" si="53">IF(A259="","",1/K259)</f>
        <v>1.8350135965491927</v>
      </c>
      <c r="N259">
        <f t="shared" ref="N259:N322" si="54">IF(B259="","",1/L259)</f>
        <v>2.197585289787658</v>
      </c>
    </row>
    <row r="260" spans="1:14" x14ac:dyDescent="0.25">
      <c r="A260" s="4">
        <f>IF('True_Odds_Calculator_2-way'!A261="","",'True_Odds_Calculator_2-way'!A261)</f>
        <v>1.98</v>
      </c>
      <c r="B260" s="4">
        <f>IF('True_Odds_Calculator_2-way'!B261="","",'True_Odds_Calculator_2-way'!B261)</f>
        <v>1.93</v>
      </c>
      <c r="C260" s="4">
        <f t="shared" si="44"/>
        <v>0.50505050505050508</v>
      </c>
      <c r="D260">
        <f t="shared" si="45"/>
        <v>0.5181347150259068</v>
      </c>
      <c r="E260">
        <f t="shared" si="46"/>
        <v>2.3185220076411994E-2</v>
      </c>
      <c r="F260">
        <f t="shared" si="47"/>
        <v>-0.23849897943162168</v>
      </c>
      <c r="G260">
        <v>0</v>
      </c>
      <c r="H260">
        <f t="shared" si="48"/>
        <v>0.26168419950803373</v>
      </c>
      <c r="I260">
        <f t="shared" si="49"/>
        <v>-1.0474793930096669</v>
      </c>
      <c r="J260">
        <f t="shared" si="50"/>
        <v>1.0474793930096669</v>
      </c>
      <c r="K260">
        <f t="shared" si="51"/>
        <v>0.49345437578019818</v>
      </c>
      <c r="L260">
        <f t="shared" si="52"/>
        <v>0.50654562421980165</v>
      </c>
      <c r="M260">
        <f t="shared" si="53"/>
        <v>2.0265298051494733</v>
      </c>
      <c r="N260">
        <f t="shared" si="54"/>
        <v>1.9741558354989901</v>
      </c>
    </row>
    <row r="261" spans="1:14" x14ac:dyDescent="0.25">
      <c r="A261" s="4">
        <f>IF('True_Odds_Calculator_2-way'!A262="","",'True_Odds_Calculator_2-way'!A262)</f>
        <v>1.7</v>
      </c>
      <c r="B261" s="4">
        <f>IF('True_Odds_Calculator_2-way'!B262="","",'True_Odds_Calculator_2-way'!B262)</f>
        <v>2.27</v>
      </c>
      <c r="C261" s="4">
        <f t="shared" si="44"/>
        <v>0.58823529411764708</v>
      </c>
      <c r="D261">
        <f t="shared" si="45"/>
        <v>0.44052863436123346</v>
      </c>
      <c r="E261">
        <f t="shared" si="46"/>
        <v>2.876392847888054E-2</v>
      </c>
      <c r="F261">
        <f t="shared" si="47"/>
        <v>-0.23037056232184505</v>
      </c>
      <c r="G261">
        <v>0</v>
      </c>
      <c r="H261">
        <f t="shared" si="48"/>
        <v>0.25913449080072559</v>
      </c>
      <c r="I261">
        <f t="shared" si="49"/>
        <v>-1.0605938867332434</v>
      </c>
      <c r="J261">
        <f t="shared" si="50"/>
        <v>1.0605938867332434</v>
      </c>
      <c r="K261">
        <f t="shared" si="51"/>
        <v>0.5739158503406081</v>
      </c>
      <c r="L261">
        <f t="shared" si="52"/>
        <v>0.42608414965939195</v>
      </c>
      <c r="M261">
        <f t="shared" si="53"/>
        <v>1.7424157207132702</v>
      </c>
      <c r="N261">
        <f t="shared" si="54"/>
        <v>2.3469542361512192</v>
      </c>
    </row>
    <row r="262" spans="1:14" x14ac:dyDescent="0.25">
      <c r="A262" s="4">
        <f>IF('True_Odds_Calculator_2-way'!A263="","",'True_Odds_Calculator_2-way'!A263)</f>
        <v>1.91</v>
      </c>
      <c r="B262" s="4">
        <f>IF('True_Odds_Calculator_2-way'!B263="","",'True_Odds_Calculator_2-way'!B263)</f>
        <v>1.94</v>
      </c>
      <c r="C262" s="4">
        <f t="shared" si="44"/>
        <v>0.52356020942408377</v>
      </c>
      <c r="D262">
        <f t="shared" si="45"/>
        <v>0.51546391752577325</v>
      </c>
      <c r="E262">
        <f t="shared" si="46"/>
        <v>3.9024126949857019E-2</v>
      </c>
      <c r="F262">
        <f t="shared" si="47"/>
        <v>-0.23085226966049555</v>
      </c>
      <c r="G262">
        <v>0</v>
      </c>
      <c r="H262">
        <f t="shared" si="48"/>
        <v>0.26987639661035251</v>
      </c>
      <c r="I262">
        <f t="shared" si="49"/>
        <v>-1.0812232527259167</v>
      </c>
      <c r="J262">
        <f t="shared" si="50"/>
        <v>1.0812232527259167</v>
      </c>
      <c r="K262">
        <f t="shared" si="51"/>
        <v>0.50405432060836108</v>
      </c>
      <c r="L262">
        <f t="shared" si="52"/>
        <v>0.49594567939163919</v>
      </c>
      <c r="M262">
        <f t="shared" si="53"/>
        <v>1.9839131599805839</v>
      </c>
      <c r="N262">
        <f t="shared" si="54"/>
        <v>2.0163498575623611</v>
      </c>
    </row>
    <row r="263" spans="1:14" x14ac:dyDescent="0.25">
      <c r="A263" s="4">
        <f>IF('True_Odds_Calculator_2-way'!A264="","",'True_Odds_Calculator_2-way'!A264)</f>
        <v>2.2999999999999998</v>
      </c>
      <c r="B263" s="4">
        <f>IF('True_Odds_Calculator_2-way'!B264="","",'True_Odds_Calculator_2-way'!B264)</f>
        <v>1.65</v>
      </c>
      <c r="C263" s="4">
        <f t="shared" si="44"/>
        <v>0.43478260869565222</v>
      </c>
      <c r="D263">
        <f t="shared" si="45"/>
        <v>0.60606060606060608</v>
      </c>
      <c r="E263">
        <f t="shared" si="46"/>
        <v>4.0843214756258295E-2</v>
      </c>
      <c r="F263">
        <f t="shared" si="47"/>
        <v>-0.22266139657443995</v>
      </c>
      <c r="G263">
        <v>0</v>
      </c>
      <c r="H263">
        <f t="shared" si="48"/>
        <v>0.2635046113306983</v>
      </c>
      <c r="I263">
        <f t="shared" si="49"/>
        <v>-1.0878565864408427</v>
      </c>
      <c r="J263">
        <f t="shared" si="50"/>
        <v>1.0878565864408427</v>
      </c>
      <c r="K263">
        <f t="shared" si="51"/>
        <v>0.41421356237309503</v>
      </c>
      <c r="L263">
        <f t="shared" si="52"/>
        <v>0.58578643762690474</v>
      </c>
      <c r="M263">
        <f t="shared" si="53"/>
        <v>2.4142135623730949</v>
      </c>
      <c r="N263">
        <f t="shared" si="54"/>
        <v>1.7071067811865481</v>
      </c>
    </row>
    <row r="264" spans="1:14" x14ac:dyDescent="0.25">
      <c r="A264" s="4">
        <f>IF('True_Odds_Calculator_2-way'!A265="","",'True_Odds_Calculator_2-way'!A265)</f>
        <v>2.54</v>
      </c>
      <c r="B264" s="4">
        <f>IF('True_Odds_Calculator_2-way'!B265="","",'True_Odds_Calculator_2-way'!B265)</f>
        <v>1.54</v>
      </c>
      <c r="C264" s="4">
        <f t="shared" si="44"/>
        <v>0.39370078740157477</v>
      </c>
      <c r="D264">
        <f t="shared" si="45"/>
        <v>0.64935064935064934</v>
      </c>
      <c r="E264">
        <f t="shared" si="46"/>
        <v>4.3051436752224115E-2</v>
      </c>
      <c r="F264">
        <f t="shared" si="47"/>
        <v>-0.21259842519685046</v>
      </c>
      <c r="G264">
        <v>0</v>
      </c>
      <c r="H264">
        <f t="shared" si="48"/>
        <v>0.25564986194907452</v>
      </c>
      <c r="I264">
        <f t="shared" si="49"/>
        <v>-1.0965861582662815</v>
      </c>
      <c r="J264">
        <f t="shared" si="50"/>
        <v>1.0965861582662815</v>
      </c>
      <c r="K264">
        <f t="shared" si="51"/>
        <v>0.3719210492142398</v>
      </c>
      <c r="L264">
        <f t="shared" si="52"/>
        <v>0.62807895078576026</v>
      </c>
      <c r="M264">
        <f t="shared" si="53"/>
        <v>2.6887426837300739</v>
      </c>
      <c r="N264">
        <f t="shared" si="54"/>
        <v>1.5921565254637919</v>
      </c>
    </row>
    <row r="265" spans="1:14" x14ac:dyDescent="0.25">
      <c r="A265" s="4">
        <f>IF('True_Odds_Calculator_2-way'!A266="","",'True_Odds_Calculator_2-way'!A266)</f>
        <v>1.77</v>
      </c>
      <c r="B265" s="4">
        <f>IF('True_Odds_Calculator_2-way'!B266="","",'True_Odds_Calculator_2-way'!B266)</f>
        <v>2.09</v>
      </c>
      <c r="C265" s="4">
        <f t="shared" si="44"/>
        <v>0.56497175141242939</v>
      </c>
      <c r="D265">
        <f t="shared" si="45"/>
        <v>0.47846889952153115</v>
      </c>
      <c r="E265">
        <f t="shared" si="46"/>
        <v>4.3440650933960434E-2</v>
      </c>
      <c r="F265">
        <f t="shared" si="47"/>
        <v>-0.22688076122509671</v>
      </c>
      <c r="G265">
        <v>0</v>
      </c>
      <c r="H265">
        <f t="shared" si="48"/>
        <v>0.27032141215905714</v>
      </c>
      <c r="I265">
        <f t="shared" si="49"/>
        <v>-1.09154435611996</v>
      </c>
      <c r="J265">
        <f t="shared" si="50"/>
        <v>1.09154435611996</v>
      </c>
      <c r="K265">
        <f t="shared" si="51"/>
        <v>0.54333381846411721</v>
      </c>
      <c r="L265">
        <f t="shared" si="52"/>
        <v>0.4566661815358829</v>
      </c>
      <c r="M265">
        <f t="shared" si="53"/>
        <v>1.8404891542123691</v>
      </c>
      <c r="N265">
        <f t="shared" si="54"/>
        <v>2.189783348170756</v>
      </c>
    </row>
    <row r="266" spans="1:14" x14ac:dyDescent="0.25">
      <c r="A266" s="4">
        <f>IF('True_Odds_Calculator_2-way'!A267="","",'True_Odds_Calculator_2-way'!A267)</f>
        <v>2.2999999999999998</v>
      </c>
      <c r="B266" s="4">
        <f>IF('True_Odds_Calculator_2-way'!B267="","",'True_Odds_Calculator_2-way'!B267)</f>
        <v>1.65</v>
      </c>
      <c r="C266" s="4">
        <f t="shared" si="44"/>
        <v>0.43478260869565222</v>
      </c>
      <c r="D266">
        <f t="shared" si="45"/>
        <v>0.60606060606060608</v>
      </c>
      <c r="E266">
        <f t="shared" si="46"/>
        <v>4.0843214756258295E-2</v>
      </c>
      <c r="F266">
        <f t="shared" si="47"/>
        <v>-0.22266139657443995</v>
      </c>
      <c r="G266">
        <v>0</v>
      </c>
      <c r="H266">
        <f t="shared" si="48"/>
        <v>0.2635046113306983</v>
      </c>
      <c r="I266">
        <f t="shared" si="49"/>
        <v>-1.0878565864408427</v>
      </c>
      <c r="J266">
        <f t="shared" si="50"/>
        <v>1.0878565864408427</v>
      </c>
      <c r="K266">
        <f t="shared" si="51"/>
        <v>0.41421356237309503</v>
      </c>
      <c r="L266">
        <f t="shared" si="52"/>
        <v>0.58578643762690474</v>
      </c>
      <c r="M266">
        <f t="shared" si="53"/>
        <v>2.4142135623730949</v>
      </c>
      <c r="N266">
        <f t="shared" si="54"/>
        <v>1.7071067811865481</v>
      </c>
    </row>
    <row r="267" spans="1:14" x14ac:dyDescent="0.25">
      <c r="A267" s="4">
        <f>IF('True_Odds_Calculator_2-way'!A268="","",'True_Odds_Calculator_2-way'!A268)</f>
        <v>2.52</v>
      </c>
      <c r="B267" s="4">
        <f>IF('True_Odds_Calculator_2-way'!B268="","",'True_Odds_Calculator_2-way'!B268)</f>
        <v>1.55</v>
      </c>
      <c r="C267" s="4">
        <f t="shared" si="44"/>
        <v>0.3968253968253968</v>
      </c>
      <c r="D267">
        <f t="shared" si="45"/>
        <v>0.64516129032258063</v>
      </c>
      <c r="E267">
        <f t="shared" si="46"/>
        <v>4.1986687147977486E-2</v>
      </c>
      <c r="F267">
        <f t="shared" si="47"/>
        <v>-0.21402969790066562</v>
      </c>
      <c r="G267">
        <v>0</v>
      </c>
      <c r="H267">
        <f t="shared" si="48"/>
        <v>0.2560163850486431</v>
      </c>
      <c r="I267">
        <f t="shared" si="49"/>
        <v>-1.0936965981495177</v>
      </c>
      <c r="J267">
        <f t="shared" si="50"/>
        <v>1.0936965981495177</v>
      </c>
      <c r="K267">
        <f t="shared" si="51"/>
        <v>0.37559830520927512</v>
      </c>
      <c r="L267">
        <f t="shared" si="52"/>
        <v>0.62440169479072494</v>
      </c>
      <c r="M267">
        <f t="shared" si="53"/>
        <v>2.662418829187267</v>
      </c>
      <c r="N267">
        <f t="shared" si="54"/>
        <v>1.6015331289822348</v>
      </c>
    </row>
    <row r="268" spans="1:14" x14ac:dyDescent="0.25">
      <c r="A268" s="4">
        <f>IF('True_Odds_Calculator_2-way'!A269="","",'True_Odds_Calculator_2-way'!A269)</f>
        <v>2.52</v>
      </c>
      <c r="B268" s="4">
        <f>IF('True_Odds_Calculator_2-way'!B269="","",'True_Odds_Calculator_2-way'!B269)</f>
        <v>1.55</v>
      </c>
      <c r="C268" s="4">
        <f t="shared" si="44"/>
        <v>0.3968253968253968</v>
      </c>
      <c r="D268">
        <f t="shared" si="45"/>
        <v>0.64516129032258063</v>
      </c>
      <c r="E268">
        <f t="shared" si="46"/>
        <v>4.1986687147977486E-2</v>
      </c>
      <c r="F268">
        <f t="shared" si="47"/>
        <v>-0.21402969790066562</v>
      </c>
      <c r="G268">
        <v>0</v>
      </c>
      <c r="H268">
        <f t="shared" si="48"/>
        <v>0.2560163850486431</v>
      </c>
      <c r="I268">
        <f t="shared" si="49"/>
        <v>-1.0936965981495177</v>
      </c>
      <c r="J268">
        <f t="shared" si="50"/>
        <v>1.0936965981495177</v>
      </c>
      <c r="K268">
        <f t="shared" si="51"/>
        <v>0.37559830520927512</v>
      </c>
      <c r="L268">
        <f t="shared" si="52"/>
        <v>0.62440169479072494</v>
      </c>
      <c r="M268">
        <f t="shared" si="53"/>
        <v>2.662418829187267</v>
      </c>
      <c r="N268">
        <f t="shared" si="54"/>
        <v>1.6015331289822348</v>
      </c>
    </row>
    <row r="269" spans="1:14" x14ac:dyDescent="0.25">
      <c r="A269" s="4">
        <f>IF('True_Odds_Calculator_2-way'!A270="","",'True_Odds_Calculator_2-way'!A270)</f>
        <v>1.97</v>
      </c>
      <c r="B269" s="4">
        <f>IF('True_Odds_Calculator_2-way'!B270="","",'True_Odds_Calculator_2-way'!B270)</f>
        <v>1.88</v>
      </c>
      <c r="C269" s="4">
        <f t="shared" si="44"/>
        <v>0.50761421319796951</v>
      </c>
      <c r="D269">
        <f t="shared" si="45"/>
        <v>0.53191489361702127</v>
      </c>
      <c r="E269">
        <f t="shared" si="46"/>
        <v>3.9529106814990778E-2</v>
      </c>
      <c r="F269">
        <f t="shared" si="47"/>
        <v>-0.23047845339669515</v>
      </c>
      <c r="G269">
        <v>0</v>
      </c>
      <c r="H269">
        <f t="shared" si="48"/>
        <v>0.27000756021168593</v>
      </c>
      <c r="I269">
        <f t="shared" si="49"/>
        <v>-1.0823626487770475</v>
      </c>
      <c r="J269">
        <f t="shared" si="50"/>
        <v>1.0823626487770475</v>
      </c>
      <c r="K269">
        <f t="shared" si="51"/>
        <v>0.48783063328986415</v>
      </c>
      <c r="L269">
        <f t="shared" si="52"/>
        <v>0.5121693667101358</v>
      </c>
      <c r="M269">
        <f t="shared" si="53"/>
        <v>2.049891769313736</v>
      </c>
      <c r="N269">
        <f t="shared" si="54"/>
        <v>1.9524791309238021</v>
      </c>
    </row>
    <row r="270" spans="1:14" x14ac:dyDescent="0.25">
      <c r="A270" s="4">
        <f>IF('True_Odds_Calculator_2-way'!A271="","",'True_Odds_Calculator_2-way'!A271)</f>
        <v>2.4</v>
      </c>
      <c r="B270" s="4">
        <f>IF('True_Odds_Calculator_2-way'!B271="","",'True_Odds_Calculator_2-way'!B271)</f>
        <v>1.57</v>
      </c>
      <c r="C270" s="4">
        <f t="shared" si="44"/>
        <v>0.41666666666666669</v>
      </c>
      <c r="D270">
        <f t="shared" si="45"/>
        <v>0.63694267515923564</v>
      </c>
      <c r="E270">
        <f t="shared" si="46"/>
        <v>5.3609341825902268E-2</v>
      </c>
      <c r="F270">
        <f t="shared" si="47"/>
        <v>-0.21178343949044587</v>
      </c>
      <c r="G270">
        <v>0</v>
      </c>
      <c r="H270">
        <f t="shared" si="48"/>
        <v>0.26539278131634819</v>
      </c>
      <c r="I270">
        <f t="shared" si="49"/>
        <v>-1.1194341570991124</v>
      </c>
      <c r="J270">
        <f t="shared" si="50"/>
        <v>1.1194341570991124</v>
      </c>
      <c r="K270">
        <f t="shared" si="51"/>
        <v>0.38952826188565276</v>
      </c>
      <c r="L270">
        <f t="shared" si="52"/>
        <v>0.6104717381143473</v>
      </c>
      <c r="M270">
        <f t="shared" si="53"/>
        <v>2.5672078199387576</v>
      </c>
      <c r="N270">
        <f t="shared" si="54"/>
        <v>1.6380774695464939</v>
      </c>
    </row>
    <row r="271" spans="1:14" x14ac:dyDescent="0.25">
      <c r="A271" s="4">
        <f>IF('True_Odds_Calculator_2-way'!A272="","",'True_Odds_Calculator_2-way'!A272)</f>
        <v>2.34</v>
      </c>
      <c r="B271" s="4">
        <f>IF('True_Odds_Calculator_2-way'!B272="","",'True_Odds_Calculator_2-way'!B272)</f>
        <v>1.6</v>
      </c>
      <c r="C271" s="4">
        <f t="shared" si="44"/>
        <v>0.42735042735042739</v>
      </c>
      <c r="D271">
        <f t="shared" si="45"/>
        <v>0.625</v>
      </c>
      <c r="E271">
        <f t="shared" si="46"/>
        <v>5.2350427350427386E-2</v>
      </c>
      <c r="F271">
        <f t="shared" si="47"/>
        <v>-0.21474358974358976</v>
      </c>
      <c r="G271">
        <v>0</v>
      </c>
      <c r="H271">
        <f t="shared" si="48"/>
        <v>0.26709401709401714</v>
      </c>
      <c r="I271">
        <f t="shared" si="49"/>
        <v>-1.1152493418636764</v>
      </c>
      <c r="J271">
        <f t="shared" si="50"/>
        <v>1.1152493418636764</v>
      </c>
      <c r="K271">
        <f t="shared" si="51"/>
        <v>0.40089252818702131</v>
      </c>
      <c r="L271">
        <f t="shared" si="52"/>
        <v>0.59910747181297874</v>
      </c>
      <c r="M271">
        <f t="shared" si="53"/>
        <v>2.4944341180973262</v>
      </c>
      <c r="N271">
        <f t="shared" si="54"/>
        <v>1.6691496051182058</v>
      </c>
    </row>
    <row r="272" spans="1:14" x14ac:dyDescent="0.25">
      <c r="A272" s="4">
        <f>IF('True_Odds_Calculator_2-way'!A273="","",'True_Odds_Calculator_2-way'!A273)</f>
        <v>2.4</v>
      </c>
      <c r="B272" s="4">
        <f>IF('True_Odds_Calculator_2-way'!B273="","",'True_Odds_Calculator_2-way'!B273)</f>
        <v>1.57</v>
      </c>
      <c r="C272" s="4">
        <f t="shared" si="44"/>
        <v>0.41666666666666669</v>
      </c>
      <c r="D272">
        <f t="shared" si="45"/>
        <v>0.63694267515923564</v>
      </c>
      <c r="E272">
        <f t="shared" si="46"/>
        <v>5.3609341825902268E-2</v>
      </c>
      <c r="F272">
        <f t="shared" si="47"/>
        <v>-0.21178343949044587</v>
      </c>
      <c r="G272">
        <v>0</v>
      </c>
      <c r="H272">
        <f t="shared" si="48"/>
        <v>0.26539278131634819</v>
      </c>
      <c r="I272">
        <f t="shared" si="49"/>
        <v>-1.1194341570991124</v>
      </c>
      <c r="J272">
        <f t="shared" si="50"/>
        <v>1.1194341570991124</v>
      </c>
      <c r="K272">
        <f t="shared" si="51"/>
        <v>0.38952826188565276</v>
      </c>
      <c r="L272">
        <f t="shared" si="52"/>
        <v>0.6104717381143473</v>
      </c>
      <c r="M272">
        <f t="shared" si="53"/>
        <v>2.5672078199387576</v>
      </c>
      <c r="N272">
        <f t="shared" si="54"/>
        <v>1.6380774695464939</v>
      </c>
    </row>
    <row r="273" spans="1:14" x14ac:dyDescent="0.25">
      <c r="A273" s="4">
        <f>IF('True_Odds_Calculator_2-way'!A274="","",'True_Odds_Calculator_2-way'!A274)</f>
        <v>2.44</v>
      </c>
      <c r="B273" s="4">
        <f>IF('True_Odds_Calculator_2-way'!B274="","",'True_Odds_Calculator_2-way'!B274)</f>
        <v>1.56</v>
      </c>
      <c r="C273" s="4">
        <f t="shared" si="44"/>
        <v>0.4098360655737705</v>
      </c>
      <c r="D273">
        <f t="shared" si="45"/>
        <v>0.64102564102564097</v>
      </c>
      <c r="E273">
        <f t="shared" si="46"/>
        <v>5.0861706599411471E-2</v>
      </c>
      <c r="F273">
        <f t="shared" si="47"/>
        <v>-0.21185372005044134</v>
      </c>
      <c r="G273">
        <v>0</v>
      </c>
      <c r="H273">
        <f t="shared" si="48"/>
        <v>0.26271542664985287</v>
      </c>
      <c r="I273">
        <f t="shared" si="49"/>
        <v>-1.1135885079684349</v>
      </c>
      <c r="J273">
        <f t="shared" si="50"/>
        <v>1.1135885079684349</v>
      </c>
      <c r="K273">
        <f t="shared" si="51"/>
        <v>0.384088378211075</v>
      </c>
      <c r="L273">
        <f t="shared" si="52"/>
        <v>0.615911621788925</v>
      </c>
      <c r="M273">
        <f t="shared" si="53"/>
        <v>2.6035674514745457</v>
      </c>
      <c r="N273">
        <f t="shared" si="54"/>
        <v>1.6236095644623239</v>
      </c>
    </row>
    <row r="274" spans="1:14" x14ac:dyDescent="0.25">
      <c r="A274" s="4">
        <f>IF('True_Odds_Calculator_2-way'!A275="","",'True_Odds_Calculator_2-way'!A275)</f>
        <v>1.65</v>
      </c>
      <c r="B274" s="4">
        <f>IF('True_Odds_Calculator_2-way'!B275="","",'True_Odds_Calculator_2-way'!B275)</f>
        <v>2.36</v>
      </c>
      <c r="C274" s="4">
        <f t="shared" si="44"/>
        <v>0.60606060606060608</v>
      </c>
      <c r="D274">
        <f t="shared" si="45"/>
        <v>0.42372881355932207</v>
      </c>
      <c r="E274">
        <f t="shared" si="46"/>
        <v>2.9789419619928204E-2</v>
      </c>
      <c r="F274">
        <f t="shared" si="47"/>
        <v>-0.22701592193117603</v>
      </c>
      <c r="G274">
        <v>0</v>
      </c>
      <c r="H274">
        <f t="shared" si="48"/>
        <v>0.25680534155110429</v>
      </c>
      <c r="I274">
        <f t="shared" si="49"/>
        <v>-1.063589074528793</v>
      </c>
      <c r="J274">
        <f t="shared" si="50"/>
        <v>1.063589074528793</v>
      </c>
      <c r="K274">
        <f t="shared" si="51"/>
        <v>0.59124965931908058</v>
      </c>
      <c r="L274">
        <f t="shared" si="52"/>
        <v>0.4087503406809192</v>
      </c>
      <c r="M274">
        <f t="shared" si="53"/>
        <v>1.6913328984437157</v>
      </c>
      <c r="N274">
        <f t="shared" si="54"/>
        <v>2.4464811413591585</v>
      </c>
    </row>
    <row r="275" spans="1:14" x14ac:dyDescent="0.25">
      <c r="A275" s="4">
        <f>IF('True_Odds_Calculator_2-way'!A276="","",'True_Odds_Calculator_2-way'!A276)</f>
        <v>1.79</v>
      </c>
      <c r="B275" s="4">
        <f>IF('True_Odds_Calculator_2-way'!B276="","",'True_Odds_Calculator_2-way'!B276)</f>
        <v>2.13</v>
      </c>
      <c r="C275" s="4">
        <f t="shared" si="44"/>
        <v>0.55865921787709494</v>
      </c>
      <c r="D275">
        <f t="shared" si="45"/>
        <v>0.46948356807511737</v>
      </c>
      <c r="E275">
        <f t="shared" si="46"/>
        <v>2.8142785952212312E-2</v>
      </c>
      <c r="F275">
        <f t="shared" si="47"/>
        <v>-0.2341385369947806</v>
      </c>
      <c r="G275">
        <v>0</v>
      </c>
      <c r="H275">
        <f t="shared" si="48"/>
        <v>0.26228132294699291</v>
      </c>
      <c r="I275">
        <f t="shared" si="49"/>
        <v>-1.0583936671670078</v>
      </c>
      <c r="J275">
        <f t="shared" si="50"/>
        <v>1.0583936671670078</v>
      </c>
      <c r="K275">
        <f t="shared" si="51"/>
        <v>0.5446234509412119</v>
      </c>
      <c r="L275">
        <f t="shared" si="52"/>
        <v>0.45537654905878816</v>
      </c>
      <c r="M275">
        <f t="shared" si="53"/>
        <v>1.8361309970619364</v>
      </c>
      <c r="N275">
        <f t="shared" si="54"/>
        <v>2.1959848438987186</v>
      </c>
    </row>
    <row r="276" spans="1:14" x14ac:dyDescent="0.25">
      <c r="A276" s="4">
        <f>IF('True_Odds_Calculator_2-way'!A277="","",'True_Odds_Calculator_2-way'!A277)</f>
        <v>2.0499999999999998</v>
      </c>
      <c r="B276" s="4">
        <f>IF('True_Odds_Calculator_2-way'!B277="","",'True_Odds_Calculator_2-way'!B277)</f>
        <v>1.86</v>
      </c>
      <c r="C276" s="4">
        <f t="shared" si="44"/>
        <v>0.48780487804878053</v>
      </c>
      <c r="D276">
        <f t="shared" si="45"/>
        <v>0.5376344086021505</v>
      </c>
      <c r="E276">
        <f t="shared" si="46"/>
        <v>2.5439286650930981E-2</v>
      </c>
      <c r="F276">
        <f t="shared" si="47"/>
        <v>-0.23682140047206923</v>
      </c>
      <c r="G276">
        <v>0</v>
      </c>
      <c r="H276">
        <f t="shared" si="48"/>
        <v>0.26226068712300027</v>
      </c>
      <c r="I276">
        <f t="shared" si="49"/>
        <v>-1.0523401123547818</v>
      </c>
      <c r="J276">
        <f t="shared" si="50"/>
        <v>1.0523401123547818</v>
      </c>
      <c r="K276">
        <f t="shared" si="51"/>
        <v>0.47506906029667378</v>
      </c>
      <c r="L276">
        <f t="shared" si="52"/>
        <v>0.52493093970332627</v>
      </c>
      <c r="M276">
        <f t="shared" si="53"/>
        <v>2.1049571179725204</v>
      </c>
      <c r="N276">
        <f t="shared" si="54"/>
        <v>1.9050124966251125</v>
      </c>
    </row>
    <row r="277" spans="1:14" x14ac:dyDescent="0.25">
      <c r="A277" s="4">
        <f>IF('True_Odds_Calculator_2-way'!A278="","",'True_Odds_Calculator_2-way'!A278)</f>
        <v>2.21</v>
      </c>
      <c r="B277" s="4">
        <f>IF('True_Odds_Calculator_2-way'!B278="","",'True_Odds_Calculator_2-way'!B278)</f>
        <v>1.73</v>
      </c>
      <c r="C277" s="4">
        <f t="shared" si="44"/>
        <v>0.45248868778280543</v>
      </c>
      <c r="D277">
        <f t="shared" si="45"/>
        <v>0.5780346820809249</v>
      </c>
      <c r="E277">
        <f t="shared" si="46"/>
        <v>3.0523369863730387E-2</v>
      </c>
      <c r="F277">
        <f t="shared" si="47"/>
        <v>-0.23103078492401852</v>
      </c>
      <c r="G277">
        <v>0</v>
      </c>
      <c r="H277">
        <f t="shared" si="48"/>
        <v>0.26155415478774885</v>
      </c>
      <c r="I277">
        <f t="shared" si="49"/>
        <v>-1.0640104290557326</v>
      </c>
      <c r="J277">
        <f t="shared" si="50"/>
        <v>1.0640104290557326</v>
      </c>
      <c r="K277">
        <f t="shared" si="51"/>
        <v>0.43716752496860084</v>
      </c>
      <c r="L277">
        <f t="shared" si="52"/>
        <v>0.56283247503139899</v>
      </c>
      <c r="M277">
        <f t="shared" si="53"/>
        <v>2.2874526191574365</v>
      </c>
      <c r="N277">
        <f t="shared" si="54"/>
        <v>1.7767276132106851</v>
      </c>
    </row>
    <row r="278" spans="1:14" x14ac:dyDescent="0.25">
      <c r="A278" s="4">
        <f>IF('True_Odds_Calculator_2-way'!A279="","",'True_Odds_Calculator_2-way'!A279)</f>
        <v>2.31</v>
      </c>
      <c r="B278" s="4">
        <f>IF('True_Odds_Calculator_2-way'!B279="","",'True_Odds_Calculator_2-way'!B279)</f>
        <v>1.68</v>
      </c>
      <c r="C278" s="4">
        <f t="shared" si="44"/>
        <v>0.4329004329004329</v>
      </c>
      <c r="D278">
        <f t="shared" si="45"/>
        <v>0.59523809523809523</v>
      </c>
      <c r="E278">
        <f t="shared" si="46"/>
        <v>2.813852813852824E-2</v>
      </c>
      <c r="F278">
        <f t="shared" si="47"/>
        <v>-0.22954030096887235</v>
      </c>
      <c r="G278">
        <v>0</v>
      </c>
      <c r="H278">
        <f t="shared" si="48"/>
        <v>0.25767882910740053</v>
      </c>
      <c r="I278">
        <f t="shared" si="49"/>
        <v>-1.0595217973953226</v>
      </c>
      <c r="J278">
        <f t="shared" si="50"/>
        <v>1.0595217973953226</v>
      </c>
      <c r="K278">
        <f t="shared" si="51"/>
        <v>0.41876510653929105</v>
      </c>
      <c r="L278">
        <f t="shared" si="52"/>
        <v>0.581234893460709</v>
      </c>
      <c r="M278">
        <f t="shared" si="53"/>
        <v>2.3879735545878726</v>
      </c>
      <c r="N278">
        <f t="shared" si="54"/>
        <v>1.7204748222288193</v>
      </c>
    </row>
    <row r="279" spans="1:14" x14ac:dyDescent="0.25">
      <c r="A279" s="4">
        <f>IF('True_Odds_Calculator_2-way'!A280="","",'True_Odds_Calculator_2-way'!A280)</f>
        <v>1.7</v>
      </c>
      <c r="B279" s="4">
        <f>IF('True_Odds_Calculator_2-way'!B280="","",'True_Odds_Calculator_2-way'!B280)</f>
        <v>2.2599999999999998</v>
      </c>
      <c r="C279" s="4">
        <f t="shared" si="44"/>
        <v>0.58823529411764708</v>
      </c>
      <c r="D279">
        <f t="shared" si="45"/>
        <v>0.44247787610619471</v>
      </c>
      <c r="E279">
        <f t="shared" si="46"/>
        <v>3.0713170223841679E-2</v>
      </c>
      <c r="F279">
        <f t="shared" si="47"/>
        <v>-0.2295679333680376</v>
      </c>
      <c r="G279">
        <v>0</v>
      </c>
      <c r="H279">
        <f t="shared" si="48"/>
        <v>0.26028110359187923</v>
      </c>
      <c r="I279">
        <f t="shared" si="49"/>
        <v>-1.0647942749998995</v>
      </c>
      <c r="J279">
        <f t="shared" si="50"/>
        <v>1.0647942749998995</v>
      </c>
      <c r="K279">
        <f t="shared" si="51"/>
        <v>0.57294901687515787</v>
      </c>
      <c r="L279">
        <f t="shared" si="52"/>
        <v>0.42705098312484241</v>
      </c>
      <c r="M279">
        <f t="shared" si="53"/>
        <v>1.7453559924999296</v>
      </c>
      <c r="N279">
        <f t="shared" si="54"/>
        <v>2.3416407864998732</v>
      </c>
    </row>
    <row r="280" spans="1:14" x14ac:dyDescent="0.25">
      <c r="A280" s="4">
        <f>IF('True_Odds_Calculator_2-way'!A281="","",'True_Odds_Calculator_2-way'!A281)</f>
        <v>1.51</v>
      </c>
      <c r="B280" s="4">
        <f>IF('True_Odds_Calculator_2-way'!B281="","",'True_Odds_Calculator_2-way'!B281)</f>
        <v>2.67</v>
      </c>
      <c r="C280" s="4">
        <f t="shared" si="44"/>
        <v>0.66225165562913912</v>
      </c>
      <c r="D280">
        <f t="shared" si="45"/>
        <v>0.37453183520599254</v>
      </c>
      <c r="E280">
        <f t="shared" si="46"/>
        <v>3.678349083513166E-2</v>
      </c>
      <c r="F280">
        <f t="shared" si="47"/>
        <v>-0.21125083711585679</v>
      </c>
      <c r="G280">
        <v>0</v>
      </c>
      <c r="H280">
        <f t="shared" si="48"/>
        <v>0.24803432795098845</v>
      </c>
      <c r="I280">
        <f t="shared" si="49"/>
        <v>-1.0835692610757275</v>
      </c>
      <c r="J280">
        <f t="shared" si="50"/>
        <v>1.0835692610757275</v>
      </c>
      <c r="K280">
        <f t="shared" si="51"/>
        <v>0.64407246581189925</v>
      </c>
      <c r="L280">
        <f t="shared" si="52"/>
        <v>0.3559275341881008</v>
      </c>
      <c r="M280">
        <f t="shared" si="53"/>
        <v>1.5526203231486206</v>
      </c>
      <c r="N280">
        <f t="shared" si="54"/>
        <v>2.8095606659964649</v>
      </c>
    </row>
    <row r="281" spans="1:14" x14ac:dyDescent="0.25">
      <c r="A281" s="4">
        <f>IF('True_Odds_Calculator_2-way'!A282="","",'True_Odds_Calculator_2-way'!A282)</f>
        <v>1.55</v>
      </c>
      <c r="B281" s="4">
        <f>IF('True_Odds_Calculator_2-way'!B282="","",'True_Odds_Calculator_2-way'!B282)</f>
        <v>2.48</v>
      </c>
      <c r="C281" s="4">
        <f t="shared" si="44"/>
        <v>0.64516129032258063</v>
      </c>
      <c r="D281">
        <f t="shared" si="45"/>
        <v>0.40322580645161293</v>
      </c>
      <c r="E281">
        <f t="shared" si="46"/>
        <v>4.8387096774193505E-2</v>
      </c>
      <c r="F281">
        <f t="shared" si="47"/>
        <v>-0.21175858480749232</v>
      </c>
      <c r="G281">
        <v>0</v>
      </c>
      <c r="H281">
        <f t="shared" si="48"/>
        <v>0.26014568158168577</v>
      </c>
      <c r="I281">
        <f t="shared" si="49"/>
        <v>-1.1083777463036815</v>
      </c>
      <c r="J281">
        <f t="shared" si="50"/>
        <v>1.1083777463036815</v>
      </c>
      <c r="K281">
        <f t="shared" si="51"/>
        <v>0.62126937043957342</v>
      </c>
      <c r="L281">
        <f t="shared" si="52"/>
        <v>0.3787306295604268</v>
      </c>
      <c r="M281">
        <f t="shared" si="53"/>
        <v>1.6096077604670245</v>
      </c>
      <c r="N281">
        <f t="shared" si="54"/>
        <v>2.6403990645294484</v>
      </c>
    </row>
    <row r="282" spans="1:14" x14ac:dyDescent="0.25">
      <c r="A282" s="4">
        <f>IF('True_Odds_Calculator_2-way'!A283="","",'True_Odds_Calculator_2-way'!A283)</f>
        <v>1.65</v>
      </c>
      <c r="B282" s="4">
        <f>IF('True_Odds_Calculator_2-way'!B283="","",'True_Odds_Calculator_2-way'!B283)</f>
        <v>2.36</v>
      </c>
      <c r="C282" s="4">
        <f t="shared" si="44"/>
        <v>0.60606060606060608</v>
      </c>
      <c r="D282">
        <f t="shared" si="45"/>
        <v>0.42372881355932207</v>
      </c>
      <c r="E282">
        <f t="shared" si="46"/>
        <v>2.9789419619928204E-2</v>
      </c>
      <c r="F282">
        <f t="shared" si="47"/>
        <v>-0.22701592193117603</v>
      </c>
      <c r="G282">
        <v>0</v>
      </c>
      <c r="H282">
        <f t="shared" si="48"/>
        <v>0.25680534155110429</v>
      </c>
      <c r="I282">
        <f t="shared" si="49"/>
        <v>-1.063589074528793</v>
      </c>
      <c r="J282">
        <f t="shared" si="50"/>
        <v>1.063589074528793</v>
      </c>
      <c r="K282">
        <f t="shared" si="51"/>
        <v>0.59124965931908058</v>
      </c>
      <c r="L282">
        <f t="shared" si="52"/>
        <v>0.4087503406809192</v>
      </c>
      <c r="M282">
        <f t="shared" si="53"/>
        <v>1.6913328984437157</v>
      </c>
      <c r="N282">
        <f t="shared" si="54"/>
        <v>2.4464811413591585</v>
      </c>
    </row>
    <row r="283" spans="1:14" x14ac:dyDescent="0.25">
      <c r="A283" s="4">
        <f>IF('True_Odds_Calculator_2-way'!A284="","",'True_Odds_Calculator_2-way'!A284)</f>
        <v>1.6</v>
      </c>
      <c r="B283" s="4">
        <f>IF('True_Odds_Calculator_2-way'!B284="","",'True_Odds_Calculator_2-way'!B284)</f>
        <v>2.48</v>
      </c>
      <c r="C283" s="4">
        <f t="shared" si="44"/>
        <v>0.625</v>
      </c>
      <c r="D283">
        <f t="shared" si="45"/>
        <v>0.40322580645161293</v>
      </c>
      <c r="E283">
        <f t="shared" si="46"/>
        <v>2.8225806451612989E-2</v>
      </c>
      <c r="F283">
        <f t="shared" si="47"/>
        <v>-0.22379032258064502</v>
      </c>
      <c r="G283">
        <v>0</v>
      </c>
      <c r="H283">
        <f t="shared" si="48"/>
        <v>0.25201612903225806</v>
      </c>
      <c r="I283">
        <f t="shared" si="49"/>
        <v>-1.0611908999450224</v>
      </c>
      <c r="J283">
        <f t="shared" si="50"/>
        <v>1.0611908999450224</v>
      </c>
      <c r="K283">
        <f t="shared" si="51"/>
        <v>0.61098009187365931</v>
      </c>
      <c r="L283">
        <f t="shared" si="52"/>
        <v>0.38901990812634057</v>
      </c>
      <c r="M283">
        <f t="shared" si="53"/>
        <v>1.6367145399670135</v>
      </c>
      <c r="N283">
        <f t="shared" si="54"/>
        <v>2.5705625319186329</v>
      </c>
    </row>
    <row r="284" spans="1:14" x14ac:dyDescent="0.25">
      <c r="A284" s="4">
        <f>IF('True_Odds_Calculator_2-way'!A285="","",'True_Odds_Calculator_2-way'!A285)</f>
        <v>1.79</v>
      </c>
      <c r="B284" s="4">
        <f>IF('True_Odds_Calculator_2-way'!B285="","",'True_Odds_Calculator_2-way'!B285)</f>
        <v>2.11</v>
      </c>
      <c r="C284" s="4">
        <f t="shared" si="44"/>
        <v>0.55865921787709494</v>
      </c>
      <c r="D284">
        <f t="shared" si="45"/>
        <v>0.47393364928909953</v>
      </c>
      <c r="E284">
        <f t="shared" si="46"/>
        <v>3.2592867166194583E-2</v>
      </c>
      <c r="F284">
        <f t="shared" si="47"/>
        <v>-0.23217453467129112</v>
      </c>
      <c r="G284">
        <v>0</v>
      </c>
      <c r="H284">
        <f t="shared" si="48"/>
        <v>0.26476740183748576</v>
      </c>
      <c r="I284">
        <f t="shared" si="49"/>
        <v>-1.0678861770883312</v>
      </c>
      <c r="J284">
        <f t="shared" si="50"/>
        <v>1.0678861770883312</v>
      </c>
      <c r="K284">
        <f t="shared" si="51"/>
        <v>0.54240816034763273</v>
      </c>
      <c r="L284">
        <f t="shared" si="52"/>
        <v>0.45759183965236705</v>
      </c>
      <c r="M284">
        <f t="shared" si="53"/>
        <v>1.8436300798997822</v>
      </c>
      <c r="N284">
        <f t="shared" si="54"/>
        <v>2.1853536565680476</v>
      </c>
    </row>
    <row r="285" spans="1:14" x14ac:dyDescent="0.25">
      <c r="A285" s="4">
        <f>IF('True_Odds_Calculator_2-way'!A286="","",'True_Odds_Calculator_2-way'!A286)</f>
        <v>1.93</v>
      </c>
      <c r="B285" s="4">
        <f>IF('True_Odds_Calculator_2-way'!B286="","",'True_Odds_Calculator_2-way'!B286)</f>
        <v>1.96</v>
      </c>
      <c r="C285" s="4">
        <f t="shared" si="44"/>
        <v>0.5181347150259068</v>
      </c>
      <c r="D285">
        <f t="shared" si="45"/>
        <v>0.51020408163265307</v>
      </c>
      <c r="E285">
        <f t="shared" si="46"/>
        <v>2.8338796658559762E-2</v>
      </c>
      <c r="F285">
        <f t="shared" si="47"/>
        <v>-0.23601564978322942</v>
      </c>
      <c r="G285">
        <v>0</v>
      </c>
      <c r="H285">
        <f t="shared" si="48"/>
        <v>0.26435444644178918</v>
      </c>
      <c r="I285">
        <f t="shared" si="49"/>
        <v>-1.0583343916682539</v>
      </c>
      <c r="J285">
        <f t="shared" si="50"/>
        <v>1.0583343916682539</v>
      </c>
      <c r="K285">
        <f t="shared" si="51"/>
        <v>0.50396850395275605</v>
      </c>
      <c r="L285">
        <f t="shared" si="52"/>
        <v>0.49603149604724417</v>
      </c>
      <c r="M285">
        <f t="shared" si="53"/>
        <v>1.9842509842514759</v>
      </c>
      <c r="N285">
        <f t="shared" si="54"/>
        <v>2.0160010160015238</v>
      </c>
    </row>
    <row r="286" spans="1:14" x14ac:dyDescent="0.25">
      <c r="A286" s="4">
        <f>IF('True_Odds_Calculator_2-way'!A287="","",'True_Odds_Calculator_2-way'!A287)</f>
        <v>1.48</v>
      </c>
      <c r="B286" s="4">
        <f>IF('True_Odds_Calculator_2-way'!B287="","",'True_Odds_Calculator_2-way'!B287)</f>
        <v>2.76</v>
      </c>
      <c r="C286" s="4">
        <f t="shared" si="44"/>
        <v>0.67567567567567566</v>
      </c>
      <c r="D286">
        <f t="shared" si="45"/>
        <v>0.3623188405797102</v>
      </c>
      <c r="E286">
        <f t="shared" si="46"/>
        <v>3.7994516255385857E-2</v>
      </c>
      <c r="F286">
        <f t="shared" si="47"/>
        <v>-0.20681551116333718</v>
      </c>
      <c r="G286">
        <v>0</v>
      </c>
      <c r="H286">
        <f t="shared" si="48"/>
        <v>0.2448100274187231</v>
      </c>
      <c r="I286">
        <f t="shared" si="49"/>
        <v>-1.0879853497231118</v>
      </c>
      <c r="J286">
        <f t="shared" si="50"/>
        <v>1.0879853497231118</v>
      </c>
      <c r="K286">
        <f t="shared" si="51"/>
        <v>0.65692966918274631</v>
      </c>
      <c r="L286">
        <f t="shared" si="52"/>
        <v>0.34307033081725358</v>
      </c>
      <c r="M286">
        <f t="shared" si="53"/>
        <v>1.5222329678670938</v>
      </c>
      <c r="N286">
        <f t="shared" si="54"/>
        <v>2.9148542155126762</v>
      </c>
    </row>
    <row r="287" spans="1:14" x14ac:dyDescent="0.25">
      <c r="A287" s="4">
        <f>IF('True_Odds_Calculator_2-way'!A288="","",'True_Odds_Calculator_2-way'!A288)</f>
        <v>2.04</v>
      </c>
      <c r="B287" s="4">
        <f>IF('True_Odds_Calculator_2-way'!B288="","",'True_Odds_Calculator_2-way'!B288)</f>
        <v>1.85</v>
      </c>
      <c r="C287" s="4">
        <f t="shared" si="44"/>
        <v>0.49019607843137253</v>
      </c>
      <c r="D287">
        <f t="shared" si="45"/>
        <v>0.54054054054054046</v>
      </c>
      <c r="E287">
        <f t="shared" si="46"/>
        <v>3.0736618971912932E-2</v>
      </c>
      <c r="F287">
        <f t="shared" si="47"/>
        <v>-0.23423423423423428</v>
      </c>
      <c r="G287">
        <v>0</v>
      </c>
      <c r="H287">
        <f t="shared" si="48"/>
        <v>0.26497085320614727</v>
      </c>
      <c r="I287">
        <f t="shared" si="49"/>
        <v>-1.0635890745287924</v>
      </c>
      <c r="J287">
        <f t="shared" si="50"/>
        <v>1.0635890745287924</v>
      </c>
      <c r="K287">
        <f t="shared" si="51"/>
        <v>0.47480390464975097</v>
      </c>
      <c r="L287">
        <f t="shared" si="52"/>
        <v>0.52519609535024903</v>
      </c>
      <c r="M287">
        <f t="shared" si="53"/>
        <v>2.1061326375099441</v>
      </c>
      <c r="N287">
        <f t="shared" si="54"/>
        <v>1.904050713349474</v>
      </c>
    </row>
    <row r="288" spans="1:14" x14ac:dyDescent="0.25">
      <c r="A288" s="4">
        <f>IF('True_Odds_Calculator_2-way'!A289="","",'True_Odds_Calculator_2-way'!A289)</f>
        <v>2.5</v>
      </c>
      <c r="B288" s="4">
        <f>IF('True_Odds_Calculator_2-way'!B289="","",'True_Odds_Calculator_2-way'!B289)</f>
        <v>1.58</v>
      </c>
      <c r="C288" s="4">
        <f t="shared" si="44"/>
        <v>0.4</v>
      </c>
      <c r="D288">
        <f t="shared" si="45"/>
        <v>0.63291139240506322</v>
      </c>
      <c r="E288">
        <f t="shared" si="46"/>
        <v>3.2911392405063244E-2</v>
      </c>
      <c r="F288">
        <f t="shared" si="47"/>
        <v>-0.22025316455696209</v>
      </c>
      <c r="G288">
        <v>0</v>
      </c>
      <c r="H288">
        <f t="shared" si="48"/>
        <v>0.25316455696202528</v>
      </c>
      <c r="I288">
        <f t="shared" si="49"/>
        <v>-1.0721125348377945</v>
      </c>
      <c r="J288">
        <f t="shared" si="50"/>
        <v>1.0721125348377945</v>
      </c>
      <c r="K288">
        <f t="shared" si="51"/>
        <v>0.38341076664008866</v>
      </c>
      <c r="L288">
        <f t="shared" si="52"/>
        <v>0.61658923335991145</v>
      </c>
      <c r="M288">
        <f t="shared" si="53"/>
        <v>2.6081688022566918</v>
      </c>
      <c r="N288">
        <f t="shared" si="54"/>
        <v>1.6218252702059208</v>
      </c>
    </row>
    <row r="289" spans="1:14" x14ac:dyDescent="0.25">
      <c r="A289" s="4">
        <f>IF('True_Odds_Calculator_2-way'!A290="","",'True_Odds_Calculator_2-way'!A290)</f>
        <v>1.9</v>
      </c>
      <c r="B289" s="4">
        <f>IF('True_Odds_Calculator_2-way'!B290="","",'True_Odds_Calculator_2-way'!B290)</f>
        <v>1.99</v>
      </c>
      <c r="C289" s="4">
        <f t="shared" si="44"/>
        <v>0.52631578947368418</v>
      </c>
      <c r="D289">
        <f t="shared" si="45"/>
        <v>0.50251256281407031</v>
      </c>
      <c r="E289">
        <f t="shared" si="46"/>
        <v>2.8828352287754377E-2</v>
      </c>
      <c r="F289">
        <f t="shared" si="47"/>
        <v>-0.23565194393017741</v>
      </c>
      <c r="G289">
        <v>0</v>
      </c>
      <c r="H289">
        <f t="shared" si="48"/>
        <v>0.26448029621793173</v>
      </c>
      <c r="I289">
        <f t="shared" si="49"/>
        <v>-1.0594028769395465</v>
      </c>
      <c r="J289">
        <f t="shared" si="50"/>
        <v>1.0594028769395465</v>
      </c>
      <c r="K289">
        <f t="shared" si="51"/>
        <v>0.51191151829848447</v>
      </c>
      <c r="L289">
        <f t="shared" si="52"/>
        <v>0.48808848170151553</v>
      </c>
      <c r="M289">
        <f t="shared" si="53"/>
        <v>1.9534625892455926</v>
      </c>
      <c r="N289">
        <f t="shared" si="54"/>
        <v>2.0488088481701512</v>
      </c>
    </row>
    <row r="290" spans="1:14" x14ac:dyDescent="0.25">
      <c r="A290" s="4">
        <f>IF('True_Odds_Calculator_2-way'!A291="","",'True_Odds_Calculator_2-way'!A291)</f>
        <v>2</v>
      </c>
      <c r="B290" s="4">
        <f>IF('True_Odds_Calculator_2-way'!B291="","",'True_Odds_Calculator_2-way'!B291)</f>
        <v>1.85</v>
      </c>
      <c r="C290" s="4">
        <f t="shared" si="44"/>
        <v>0.5</v>
      </c>
      <c r="D290">
        <f t="shared" si="45"/>
        <v>0.54054054054054046</v>
      </c>
      <c r="E290">
        <f t="shared" si="46"/>
        <v>4.0540540540540349E-2</v>
      </c>
      <c r="F290">
        <f t="shared" si="47"/>
        <v>-0.22972972972972983</v>
      </c>
      <c r="G290">
        <v>0</v>
      </c>
      <c r="H290">
        <f t="shared" si="48"/>
        <v>0.27027027027027023</v>
      </c>
      <c r="I290">
        <f t="shared" si="49"/>
        <v>-1.0846522890932806</v>
      </c>
      <c r="J290">
        <f t="shared" si="50"/>
        <v>1.0846522890932806</v>
      </c>
      <c r="K290">
        <f t="shared" si="51"/>
        <v>0.47969630486192494</v>
      </c>
      <c r="L290">
        <f t="shared" si="52"/>
        <v>0.52030369513807517</v>
      </c>
      <c r="M290">
        <f t="shared" si="53"/>
        <v>2.0846522890932806</v>
      </c>
      <c r="N290">
        <f t="shared" si="54"/>
        <v>1.9219544457292885</v>
      </c>
    </row>
    <row r="291" spans="1:14" x14ac:dyDescent="0.25">
      <c r="A291" s="4">
        <f>IF('True_Odds_Calculator_2-way'!A292="","",'True_Odds_Calculator_2-way'!A292)</f>
        <v>1.84</v>
      </c>
      <c r="B291" s="4">
        <f>IF('True_Odds_Calculator_2-way'!B292="","",'True_Odds_Calculator_2-way'!B292)</f>
        <v>2.02</v>
      </c>
      <c r="C291" s="4">
        <f t="shared" si="44"/>
        <v>0.54347826086956519</v>
      </c>
      <c r="D291">
        <f t="shared" si="45"/>
        <v>0.49504950495049505</v>
      </c>
      <c r="E291">
        <f t="shared" si="46"/>
        <v>3.8527765820060234E-2</v>
      </c>
      <c r="F291">
        <f t="shared" si="47"/>
        <v>-0.23052087817477407</v>
      </c>
      <c r="G291">
        <v>0</v>
      </c>
      <c r="H291">
        <f t="shared" si="48"/>
        <v>0.26904864399483425</v>
      </c>
      <c r="I291">
        <f t="shared" si="49"/>
        <v>-1.080339539253607</v>
      </c>
      <c r="J291">
        <f t="shared" si="50"/>
        <v>1.080339539253607</v>
      </c>
      <c r="K291">
        <f t="shared" si="51"/>
        <v>0.52425045981949592</v>
      </c>
      <c r="L291">
        <f t="shared" si="52"/>
        <v>0.4757495401805043</v>
      </c>
      <c r="M291">
        <f t="shared" si="53"/>
        <v>1.9074852129730298</v>
      </c>
      <c r="N291">
        <f t="shared" si="54"/>
        <v>2.1019463300386789</v>
      </c>
    </row>
    <row r="292" spans="1:14" x14ac:dyDescent="0.25">
      <c r="A292" s="4">
        <f>IF('True_Odds_Calculator_2-way'!A293="","",'True_Odds_Calculator_2-way'!A293)</f>
        <v>1.78</v>
      </c>
      <c r="B292" s="4">
        <f>IF('True_Odds_Calculator_2-way'!B293="","",'True_Odds_Calculator_2-way'!B293)</f>
        <v>2.04</v>
      </c>
      <c r="C292" s="4">
        <f t="shared" si="44"/>
        <v>0.5617977528089888</v>
      </c>
      <c r="D292">
        <f t="shared" si="45"/>
        <v>0.49019607843137253</v>
      </c>
      <c r="E292">
        <f t="shared" si="46"/>
        <v>5.1993831240361388E-2</v>
      </c>
      <c r="F292">
        <f t="shared" si="47"/>
        <v>-0.22339722405816254</v>
      </c>
      <c r="G292">
        <v>0</v>
      </c>
      <c r="H292">
        <f t="shared" si="48"/>
        <v>0.27539105529852392</v>
      </c>
      <c r="I292">
        <f t="shared" si="49"/>
        <v>-1.1102889792108188</v>
      </c>
      <c r="J292">
        <f t="shared" si="50"/>
        <v>1.1102889792108188</v>
      </c>
      <c r="K292">
        <f t="shared" si="51"/>
        <v>0.53589838486224539</v>
      </c>
      <c r="L292">
        <f t="shared" si="52"/>
        <v>0.4641016151377545</v>
      </c>
      <c r="M292">
        <f t="shared" si="53"/>
        <v>1.8660254037844388</v>
      </c>
      <c r="N292">
        <f t="shared" si="54"/>
        <v>2.1547005383792519</v>
      </c>
    </row>
    <row r="293" spans="1:14" x14ac:dyDescent="0.25">
      <c r="A293" s="4">
        <f>IF('True_Odds_Calculator_2-way'!A294="","",'True_Odds_Calculator_2-way'!A294)</f>
        <v>1.88</v>
      </c>
      <c r="B293" s="4">
        <f>IF('True_Odds_Calculator_2-way'!B294="","",'True_Odds_Calculator_2-way'!B294)</f>
        <v>1.93</v>
      </c>
      <c r="C293" s="4">
        <f t="shared" si="44"/>
        <v>0.53191489361702127</v>
      </c>
      <c r="D293">
        <f t="shared" si="45"/>
        <v>0.5181347150259068</v>
      </c>
      <c r="E293">
        <f t="shared" si="46"/>
        <v>5.0049608642928067E-2</v>
      </c>
      <c r="F293">
        <f t="shared" si="47"/>
        <v>-0.22555396317936283</v>
      </c>
      <c r="G293">
        <v>0</v>
      </c>
      <c r="H293">
        <f t="shared" si="48"/>
        <v>0.27560357182229084</v>
      </c>
      <c r="I293">
        <f t="shared" si="49"/>
        <v>-1.1053942207134546</v>
      </c>
      <c r="J293">
        <f t="shared" si="50"/>
        <v>1.1053942207134546</v>
      </c>
      <c r="K293">
        <f t="shared" si="51"/>
        <v>0.50690739536217377</v>
      </c>
      <c r="L293">
        <f t="shared" si="52"/>
        <v>0.49309260463782639</v>
      </c>
      <c r="M293">
        <f t="shared" si="53"/>
        <v>1.97274691422784</v>
      </c>
      <c r="N293">
        <f t="shared" si="54"/>
        <v>2.0280166252635121</v>
      </c>
    </row>
    <row r="294" spans="1:14" x14ac:dyDescent="0.25">
      <c r="A294" s="4">
        <f>IF('True_Odds_Calculator_2-way'!A295="","",'True_Odds_Calculator_2-way'!A295)</f>
        <v>1.95</v>
      </c>
      <c r="B294" s="4">
        <f>IF('True_Odds_Calculator_2-way'!B295="","",'True_Odds_Calculator_2-way'!B295)</f>
        <v>1.86</v>
      </c>
      <c r="C294" s="4">
        <f t="shared" si="44"/>
        <v>0.51282051282051289</v>
      </c>
      <c r="D294">
        <f t="shared" si="45"/>
        <v>0.5376344086021505</v>
      </c>
      <c r="E294">
        <f t="shared" si="46"/>
        <v>5.0454921422663279E-2</v>
      </c>
      <c r="F294">
        <f t="shared" si="47"/>
        <v>-0.22525503170664463</v>
      </c>
      <c r="G294">
        <v>0</v>
      </c>
      <c r="H294">
        <f t="shared" si="48"/>
        <v>0.27570995312930796</v>
      </c>
      <c r="I294">
        <f t="shared" si="49"/>
        <v>-1.1063409095203591</v>
      </c>
      <c r="J294">
        <f t="shared" si="50"/>
        <v>1.1063409095203591</v>
      </c>
      <c r="K294">
        <f t="shared" si="51"/>
        <v>0.48756136753481522</v>
      </c>
      <c r="L294">
        <f t="shared" si="52"/>
        <v>0.51243863246518462</v>
      </c>
      <c r="M294">
        <f t="shared" si="53"/>
        <v>2.0510238640443412</v>
      </c>
      <c r="N294">
        <f t="shared" si="54"/>
        <v>1.9514531821875092</v>
      </c>
    </row>
    <row r="295" spans="1:14" x14ac:dyDescent="0.25">
      <c r="A295" s="4">
        <f>IF('True_Odds_Calculator_2-way'!A296="","",'True_Odds_Calculator_2-way'!A296)</f>
        <v>2.13</v>
      </c>
      <c r="B295" s="4">
        <f>IF('True_Odds_Calculator_2-way'!B296="","",'True_Odds_Calculator_2-way'!B296)</f>
        <v>1.78</v>
      </c>
      <c r="C295" s="4">
        <f t="shared" si="44"/>
        <v>0.46948356807511737</v>
      </c>
      <c r="D295">
        <f t="shared" si="45"/>
        <v>0.5617977528089888</v>
      </c>
      <c r="E295">
        <f t="shared" si="46"/>
        <v>3.128132088410629E-2</v>
      </c>
      <c r="F295">
        <f t="shared" si="47"/>
        <v>-0.23247349264124062</v>
      </c>
      <c r="G295">
        <v>0</v>
      </c>
      <c r="H295">
        <f t="shared" si="48"/>
        <v>0.26375481352534685</v>
      </c>
      <c r="I295">
        <f t="shared" si="49"/>
        <v>-1.0651566348113084</v>
      </c>
      <c r="J295">
        <f t="shared" si="50"/>
        <v>1.0651566348113084</v>
      </c>
      <c r="K295">
        <f t="shared" si="51"/>
        <v>0.45379730835053417</v>
      </c>
      <c r="L295">
        <f t="shared" si="52"/>
        <v>0.54620269164946567</v>
      </c>
      <c r="M295">
        <f t="shared" si="53"/>
        <v>2.2036269973367788</v>
      </c>
      <c r="N295">
        <f t="shared" si="54"/>
        <v>1.8308221751528204</v>
      </c>
    </row>
    <row r="296" spans="1:14" x14ac:dyDescent="0.25">
      <c r="A296" s="4">
        <f>IF('True_Odds_Calculator_2-way'!A297="","",'True_Odds_Calculator_2-way'!A297)</f>
        <v>1.81</v>
      </c>
      <c r="B296" s="4">
        <f>IF('True_Odds_Calculator_2-way'!B297="","",'True_Odds_Calculator_2-way'!B297)</f>
        <v>2.1</v>
      </c>
      <c r="C296" s="4">
        <f t="shared" si="44"/>
        <v>0.5524861878453039</v>
      </c>
      <c r="D296">
        <f t="shared" si="45"/>
        <v>0.47619047619047616</v>
      </c>
      <c r="E296">
        <f t="shared" si="46"/>
        <v>2.8676664035780064E-2</v>
      </c>
      <c r="F296">
        <f t="shared" si="47"/>
        <v>-0.23441199684293612</v>
      </c>
      <c r="G296">
        <v>0</v>
      </c>
      <c r="H296">
        <f t="shared" si="48"/>
        <v>0.26308866087871613</v>
      </c>
      <c r="I296">
        <f t="shared" si="49"/>
        <v>-1.0594028769395469</v>
      </c>
      <c r="J296">
        <f t="shared" si="50"/>
        <v>1.0594028769395469</v>
      </c>
      <c r="K296">
        <f t="shared" si="51"/>
        <v>0.5381794367133228</v>
      </c>
      <c r="L296">
        <f t="shared" si="52"/>
        <v>0.46182056328667725</v>
      </c>
      <c r="M296">
        <f t="shared" si="53"/>
        <v>1.8581163303210331</v>
      </c>
      <c r="N296">
        <f t="shared" si="54"/>
        <v>2.1653431646335015</v>
      </c>
    </row>
    <row r="297" spans="1:14" x14ac:dyDescent="0.25">
      <c r="A297" s="4">
        <f>IF('True_Odds_Calculator_2-way'!A298="","",'True_Odds_Calculator_2-way'!A298)</f>
        <v>3.2</v>
      </c>
      <c r="B297" s="4">
        <f>IF('True_Odds_Calculator_2-way'!B298="","",'True_Odds_Calculator_2-way'!B298)</f>
        <v>1.39</v>
      </c>
      <c r="C297" s="4">
        <f t="shared" si="44"/>
        <v>0.3125</v>
      </c>
      <c r="D297">
        <f t="shared" si="45"/>
        <v>0.71942446043165476</v>
      </c>
      <c r="E297">
        <f t="shared" si="46"/>
        <v>3.1924460431654644E-2</v>
      </c>
      <c r="F297">
        <f t="shared" si="47"/>
        <v>-0.19289568345323749</v>
      </c>
      <c r="G297">
        <v>0</v>
      </c>
      <c r="H297">
        <f t="shared" si="48"/>
        <v>0.2248201438848921</v>
      </c>
      <c r="I297">
        <f t="shared" si="49"/>
        <v>-1.0795837927188261</v>
      </c>
      <c r="J297">
        <f t="shared" si="50"/>
        <v>1.0795837927188261</v>
      </c>
      <c r="K297">
        <f t="shared" si="51"/>
        <v>0.29628889179710105</v>
      </c>
      <c r="L297">
        <f t="shared" si="52"/>
        <v>0.70371110820289917</v>
      </c>
      <c r="M297">
        <f t="shared" si="53"/>
        <v>3.3750843439814173</v>
      </c>
      <c r="N297">
        <f t="shared" si="54"/>
        <v>1.4210376791603418</v>
      </c>
    </row>
    <row r="298" spans="1:14" x14ac:dyDescent="0.25">
      <c r="A298" s="4">
        <f>IF('True_Odds_Calculator_2-way'!A299="","",'True_Odds_Calculator_2-way'!A299)</f>
        <v>2.88</v>
      </c>
      <c r="B298" s="4">
        <f>IF('True_Odds_Calculator_2-way'!B299="","",'True_Odds_Calculator_2-way'!B299)</f>
        <v>1.43</v>
      </c>
      <c r="C298" s="4">
        <f t="shared" si="44"/>
        <v>0.34722222222222221</v>
      </c>
      <c r="D298">
        <f t="shared" si="45"/>
        <v>0.69930069930069938</v>
      </c>
      <c r="E298">
        <f t="shared" si="46"/>
        <v>4.6522921522921479E-2</v>
      </c>
      <c r="F298">
        <f t="shared" si="47"/>
        <v>-0.19628982128982142</v>
      </c>
      <c r="G298">
        <v>0</v>
      </c>
      <c r="H298">
        <f t="shared" si="48"/>
        <v>0.24281274281274284</v>
      </c>
      <c r="I298">
        <f t="shared" si="49"/>
        <v>-1.1122101332503225</v>
      </c>
      <c r="J298">
        <f t="shared" si="50"/>
        <v>1.1122101332503225</v>
      </c>
      <c r="K298">
        <f t="shared" si="51"/>
        <v>0.32352460118590409</v>
      </c>
      <c r="L298">
        <f t="shared" si="52"/>
        <v>0.67647539881409613</v>
      </c>
      <c r="M298">
        <f t="shared" si="53"/>
        <v>3.0909550505106065</v>
      </c>
      <c r="N298">
        <f t="shared" si="54"/>
        <v>1.4782503572976384</v>
      </c>
    </row>
    <row r="299" spans="1:14" x14ac:dyDescent="0.25">
      <c r="A299" s="4">
        <f>IF('True_Odds_Calculator_2-way'!A300="","",'True_Odds_Calculator_2-way'!A300)</f>
        <v>2.59</v>
      </c>
      <c r="B299" s="4">
        <f>IF('True_Odds_Calculator_2-way'!B300="","",'True_Odds_Calculator_2-way'!B300)</f>
        <v>1.53</v>
      </c>
      <c r="C299" s="4">
        <f t="shared" si="44"/>
        <v>0.38610038610038611</v>
      </c>
      <c r="D299">
        <f t="shared" si="45"/>
        <v>0.65359477124183007</v>
      </c>
      <c r="E299">
        <f t="shared" si="46"/>
        <v>3.9695157342216181E-2</v>
      </c>
      <c r="F299">
        <f t="shared" si="47"/>
        <v>-0.21265803618744794</v>
      </c>
      <c r="G299">
        <v>0</v>
      </c>
      <c r="H299">
        <f t="shared" si="48"/>
        <v>0.25235319352966412</v>
      </c>
      <c r="I299">
        <f t="shared" si="49"/>
        <v>-1.0893401305464636</v>
      </c>
      <c r="J299">
        <f t="shared" si="50"/>
        <v>1.0893401305464636</v>
      </c>
      <c r="K299">
        <f t="shared" si="51"/>
        <v>0.36602540378443871</v>
      </c>
      <c r="L299">
        <f t="shared" si="52"/>
        <v>0.63397459621556129</v>
      </c>
      <c r="M299">
        <f t="shared" si="53"/>
        <v>2.7320508075688767</v>
      </c>
      <c r="N299">
        <f t="shared" si="54"/>
        <v>1.577350269189626</v>
      </c>
    </row>
    <row r="300" spans="1:14" x14ac:dyDescent="0.25">
      <c r="A300" s="4">
        <f>IF('True_Odds_Calculator_2-way'!A301="","",'True_Odds_Calculator_2-way'!A301)</f>
        <v>2.76</v>
      </c>
      <c r="B300" s="4">
        <f>IF('True_Odds_Calculator_2-way'!B301="","",'True_Odds_Calculator_2-way'!B301)</f>
        <v>1.48</v>
      </c>
      <c r="C300" s="4">
        <f t="shared" si="44"/>
        <v>0.3623188405797102</v>
      </c>
      <c r="D300">
        <f t="shared" si="45"/>
        <v>0.67567567567567566</v>
      </c>
      <c r="E300">
        <f t="shared" si="46"/>
        <v>3.7994516255385857E-2</v>
      </c>
      <c r="F300">
        <f t="shared" si="47"/>
        <v>-0.20681551116333718</v>
      </c>
      <c r="G300">
        <v>0</v>
      </c>
      <c r="H300">
        <f t="shared" si="48"/>
        <v>0.2448100274187231</v>
      </c>
      <c r="I300">
        <f t="shared" si="49"/>
        <v>-1.0879853497231118</v>
      </c>
      <c r="J300">
        <f t="shared" si="50"/>
        <v>1.0879853497231118</v>
      </c>
      <c r="K300">
        <f t="shared" si="51"/>
        <v>0.34307033081725358</v>
      </c>
      <c r="L300">
        <f t="shared" si="52"/>
        <v>0.65692966918274631</v>
      </c>
      <c r="M300">
        <f t="shared" si="53"/>
        <v>2.9148542155126762</v>
      </c>
      <c r="N300">
        <f t="shared" si="54"/>
        <v>1.5222329678670938</v>
      </c>
    </row>
    <row r="301" spans="1:14" x14ac:dyDescent="0.25">
      <c r="A301" s="4">
        <f>IF('True_Odds_Calculator_2-way'!A302="","",'True_Odds_Calculator_2-way'!A302)</f>
        <v>2.11</v>
      </c>
      <c r="B301" s="4">
        <f>IF('True_Odds_Calculator_2-way'!B302="","",'True_Odds_Calculator_2-way'!B302)</f>
        <v>1.78</v>
      </c>
      <c r="C301" s="4">
        <f t="shared" si="44"/>
        <v>0.47393364928909953</v>
      </c>
      <c r="D301">
        <f t="shared" si="45"/>
        <v>0.5617977528089888</v>
      </c>
      <c r="E301">
        <f t="shared" si="46"/>
        <v>3.5731402098088338E-2</v>
      </c>
      <c r="F301">
        <f t="shared" si="47"/>
        <v>-0.23052345705309119</v>
      </c>
      <c r="G301">
        <v>0</v>
      </c>
      <c r="H301">
        <f t="shared" si="48"/>
        <v>0.26625485915117952</v>
      </c>
      <c r="I301">
        <f t="shared" si="49"/>
        <v>-1.0747098003652684</v>
      </c>
      <c r="J301">
        <f t="shared" si="50"/>
        <v>1.0747098003652684</v>
      </c>
      <c r="K301">
        <f t="shared" si="51"/>
        <v>0.45601134895833134</v>
      </c>
      <c r="L301">
        <f t="shared" si="52"/>
        <v>0.54398865104166871</v>
      </c>
      <c r="M301">
        <f t="shared" si="53"/>
        <v>2.192927878405448</v>
      </c>
      <c r="N301">
        <f t="shared" si="54"/>
        <v>1.838273644284909</v>
      </c>
    </row>
    <row r="302" spans="1:14" x14ac:dyDescent="0.25">
      <c r="A302" s="4">
        <f>IF('True_Odds_Calculator_2-way'!A303="","",'True_Odds_Calculator_2-way'!A303)</f>
        <v>1.94</v>
      </c>
      <c r="B302" s="4">
        <f>IF('True_Odds_Calculator_2-way'!B303="","",'True_Odds_Calculator_2-way'!B303)</f>
        <v>1.94</v>
      </c>
      <c r="C302" s="4">
        <f t="shared" si="44"/>
        <v>0.51546391752577325</v>
      </c>
      <c r="D302">
        <f t="shared" si="45"/>
        <v>0.51546391752577325</v>
      </c>
      <c r="E302">
        <f t="shared" si="46"/>
        <v>3.0927835051546504E-2</v>
      </c>
      <c r="F302">
        <f t="shared" si="47"/>
        <v>-0.23477521521947065</v>
      </c>
      <c r="G302">
        <v>0</v>
      </c>
      <c r="H302">
        <f t="shared" si="48"/>
        <v>0.26570305027101715</v>
      </c>
      <c r="I302">
        <f t="shared" si="49"/>
        <v>-1.0638297872340428</v>
      </c>
      <c r="J302">
        <f t="shared" si="50"/>
        <v>1.0638297872340428</v>
      </c>
      <c r="K302">
        <f t="shared" si="51"/>
        <v>0.49999999999999989</v>
      </c>
      <c r="L302">
        <f t="shared" si="52"/>
        <v>0.49999999999999989</v>
      </c>
      <c r="M302">
        <f t="shared" si="53"/>
        <v>2.0000000000000004</v>
      </c>
      <c r="N302">
        <f t="shared" si="54"/>
        <v>2.0000000000000004</v>
      </c>
    </row>
    <row r="303" spans="1:14" x14ac:dyDescent="0.25">
      <c r="A303" s="4">
        <f>IF('True_Odds_Calculator_2-way'!A304="","",'True_Odds_Calculator_2-way'!A304)</f>
        <v>2.33</v>
      </c>
      <c r="B303" s="4">
        <f>IF('True_Odds_Calculator_2-way'!B304="","",'True_Odds_Calculator_2-way'!B304)</f>
        <v>1.65</v>
      </c>
      <c r="C303" s="4">
        <f t="shared" si="44"/>
        <v>0.42918454935622319</v>
      </c>
      <c r="D303">
        <f t="shared" si="45"/>
        <v>0.60606060606060608</v>
      </c>
      <c r="E303">
        <f t="shared" si="46"/>
        <v>3.5245155416829377E-2</v>
      </c>
      <c r="F303">
        <f t="shared" si="47"/>
        <v>-0.22486669267785131</v>
      </c>
      <c r="G303">
        <v>0</v>
      </c>
      <c r="H303">
        <f t="shared" si="48"/>
        <v>0.26011184809468074</v>
      </c>
      <c r="I303">
        <f t="shared" si="49"/>
        <v>-1.0755175492958089</v>
      </c>
      <c r="J303">
        <f t="shared" si="50"/>
        <v>1.0755175492958089</v>
      </c>
      <c r="K303">
        <f t="shared" si="51"/>
        <v>0.41144841377386249</v>
      </c>
      <c r="L303">
        <f t="shared" si="52"/>
        <v>0.58855158622613757</v>
      </c>
      <c r="M303">
        <f t="shared" si="53"/>
        <v>2.4304383405634256</v>
      </c>
      <c r="N303">
        <f t="shared" si="54"/>
        <v>1.6990864070422753</v>
      </c>
    </row>
    <row r="304" spans="1:14" x14ac:dyDescent="0.25">
      <c r="A304" s="4">
        <f>IF('True_Odds_Calculator_2-way'!A305="","",'True_Odds_Calculator_2-way'!A305)</f>
        <v>1.71</v>
      </c>
      <c r="B304" s="4">
        <f>IF('True_Odds_Calculator_2-way'!B305="","",'True_Odds_Calculator_2-way'!B305)</f>
        <v>2.23</v>
      </c>
      <c r="C304" s="4">
        <f t="shared" si="44"/>
        <v>0.58479532163742687</v>
      </c>
      <c r="D304">
        <f t="shared" si="45"/>
        <v>0.44843049327354262</v>
      </c>
      <c r="E304">
        <f t="shared" si="46"/>
        <v>3.3225814910969431E-2</v>
      </c>
      <c r="F304">
        <f t="shared" si="47"/>
        <v>-0.22901423963496192</v>
      </c>
      <c r="G304">
        <v>0</v>
      </c>
      <c r="H304">
        <f t="shared" si="48"/>
        <v>0.26224005454593136</v>
      </c>
      <c r="I304">
        <f t="shared" si="49"/>
        <v>-1.070084984173661</v>
      </c>
      <c r="J304">
        <f t="shared" si="50"/>
        <v>1.070084984173661</v>
      </c>
      <c r="K304">
        <f t="shared" si="51"/>
        <v>0.56825919869450314</v>
      </c>
      <c r="L304">
        <f t="shared" si="52"/>
        <v>0.43174080130549697</v>
      </c>
      <c r="M304">
        <f t="shared" si="53"/>
        <v>1.7597603387632996</v>
      </c>
      <c r="N304">
        <f t="shared" si="54"/>
        <v>2.3162045305336028</v>
      </c>
    </row>
    <row r="305" spans="1:14" x14ac:dyDescent="0.25">
      <c r="A305" s="4">
        <f>IF('True_Odds_Calculator_2-way'!A306="","",'True_Odds_Calculator_2-way'!A306)</f>
        <v>1.74</v>
      </c>
      <c r="B305" s="4">
        <f>IF('True_Odds_Calculator_2-way'!B306="","",'True_Odds_Calculator_2-way'!B306)</f>
        <v>2.13</v>
      </c>
      <c r="C305" s="4">
        <f t="shared" si="44"/>
        <v>0.57471264367816088</v>
      </c>
      <c r="D305">
        <f t="shared" si="45"/>
        <v>0.46948356807511737</v>
      </c>
      <c r="E305">
        <f t="shared" si="46"/>
        <v>4.4196211753278369E-2</v>
      </c>
      <c r="F305">
        <f t="shared" si="47"/>
        <v>-0.22562193081862814</v>
      </c>
      <c r="G305">
        <v>0</v>
      </c>
      <c r="H305">
        <f t="shared" si="48"/>
        <v>0.26981814257190651</v>
      </c>
      <c r="I305">
        <f t="shared" si="49"/>
        <v>-1.093565796666284</v>
      </c>
      <c r="J305">
        <f t="shared" si="50"/>
        <v>1.093565796666284</v>
      </c>
      <c r="K305">
        <f t="shared" si="51"/>
        <v>0.55271866878885501</v>
      </c>
      <c r="L305">
        <f t="shared" si="52"/>
        <v>0.44728133121114488</v>
      </c>
      <c r="M305">
        <f t="shared" si="53"/>
        <v>1.8092386895330501</v>
      </c>
      <c r="N305">
        <f t="shared" si="54"/>
        <v>2.235729350232901</v>
      </c>
    </row>
    <row r="306" spans="1:14" x14ac:dyDescent="0.25">
      <c r="A306" s="4">
        <f>IF('True_Odds_Calculator_2-way'!A307="","",'True_Odds_Calculator_2-way'!A307)</f>
        <v>2</v>
      </c>
      <c r="B306" s="4">
        <f>IF('True_Odds_Calculator_2-way'!B307="","",'True_Odds_Calculator_2-way'!B307)</f>
        <v>1.85</v>
      </c>
      <c r="C306" s="4">
        <f t="shared" si="44"/>
        <v>0.5</v>
      </c>
      <c r="D306">
        <f t="shared" si="45"/>
        <v>0.54054054054054046</v>
      </c>
      <c r="E306">
        <f t="shared" si="46"/>
        <v>4.0540540540540349E-2</v>
      </c>
      <c r="F306">
        <f t="shared" si="47"/>
        <v>-0.22972972972972983</v>
      </c>
      <c r="G306">
        <v>0</v>
      </c>
      <c r="H306">
        <f t="shared" si="48"/>
        <v>0.27027027027027023</v>
      </c>
      <c r="I306">
        <f t="shared" si="49"/>
        <v>-1.0846522890932806</v>
      </c>
      <c r="J306">
        <f t="shared" si="50"/>
        <v>1.0846522890932806</v>
      </c>
      <c r="K306">
        <f t="shared" si="51"/>
        <v>0.47969630486192494</v>
      </c>
      <c r="L306">
        <f t="shared" si="52"/>
        <v>0.52030369513807517</v>
      </c>
      <c r="M306">
        <f t="shared" si="53"/>
        <v>2.0846522890932806</v>
      </c>
      <c r="N306">
        <f t="shared" si="54"/>
        <v>1.9219544457292885</v>
      </c>
    </row>
    <row r="307" spans="1:14" x14ac:dyDescent="0.25">
      <c r="A307" s="4">
        <f>IF('True_Odds_Calculator_2-way'!A308="","",'True_Odds_Calculator_2-way'!A308)</f>
        <v>2.0499999999999998</v>
      </c>
      <c r="B307" s="4">
        <f>IF('True_Odds_Calculator_2-way'!B308="","",'True_Odds_Calculator_2-way'!B308)</f>
        <v>1.81</v>
      </c>
      <c r="C307" s="4">
        <f t="shared" si="44"/>
        <v>0.48780487804878053</v>
      </c>
      <c r="D307">
        <f t="shared" si="45"/>
        <v>0.5524861878453039</v>
      </c>
      <c r="E307">
        <f t="shared" si="46"/>
        <v>4.0291065894084488E-2</v>
      </c>
      <c r="F307">
        <f t="shared" si="47"/>
        <v>-0.22921439159142964</v>
      </c>
      <c r="G307">
        <v>0</v>
      </c>
      <c r="H307">
        <f t="shared" si="48"/>
        <v>0.26950545748551413</v>
      </c>
      <c r="I307">
        <f t="shared" si="49"/>
        <v>-1.0843334143872594</v>
      </c>
      <c r="J307">
        <f t="shared" si="50"/>
        <v>1.0843334143872594</v>
      </c>
      <c r="K307">
        <f t="shared" si="51"/>
        <v>0.46760653723484941</v>
      </c>
      <c r="L307">
        <f t="shared" si="52"/>
        <v>0.53239346276515054</v>
      </c>
      <c r="M307">
        <f t="shared" si="53"/>
        <v>2.1385500851066221</v>
      </c>
      <c r="N307">
        <f t="shared" si="54"/>
        <v>1.8783100656536802</v>
      </c>
    </row>
    <row r="308" spans="1:14" x14ac:dyDescent="0.25">
      <c r="A308" s="4">
        <f>IF('True_Odds_Calculator_2-way'!A309="","",'True_Odds_Calculator_2-way'!A309)</f>
        <v>1.83</v>
      </c>
      <c r="B308" s="4">
        <f>IF('True_Odds_Calculator_2-way'!B309="","",'True_Odds_Calculator_2-way'!B309)</f>
        <v>2.0699999999999998</v>
      </c>
      <c r="C308" s="4">
        <f t="shared" si="44"/>
        <v>0.54644808743169393</v>
      </c>
      <c r="D308">
        <f t="shared" si="45"/>
        <v>0.48309178743961356</v>
      </c>
      <c r="E308">
        <f t="shared" si="46"/>
        <v>2.9539874871307603E-2</v>
      </c>
      <c r="F308">
        <f t="shared" si="47"/>
        <v>-0.23444470842902765</v>
      </c>
      <c r="G308">
        <v>0</v>
      </c>
      <c r="H308">
        <f t="shared" si="48"/>
        <v>0.26398458330033525</v>
      </c>
      <c r="I308">
        <f t="shared" si="49"/>
        <v>-1.0611311532512866</v>
      </c>
      <c r="J308">
        <f t="shared" si="50"/>
        <v>1.0611311532512866</v>
      </c>
      <c r="K308">
        <f t="shared" si="51"/>
        <v>0.53170592832305175</v>
      </c>
      <c r="L308">
        <f t="shared" si="52"/>
        <v>0.46829407167694814</v>
      </c>
      <c r="M308">
        <f t="shared" si="53"/>
        <v>1.8807388571985679</v>
      </c>
      <c r="N308">
        <f t="shared" si="54"/>
        <v>2.1354103339788768</v>
      </c>
    </row>
    <row r="309" spans="1:14" x14ac:dyDescent="0.25">
      <c r="A309" s="4">
        <f>IF('True_Odds_Calculator_2-way'!A310="","",'True_Odds_Calculator_2-way'!A310)</f>
        <v>2.14</v>
      </c>
      <c r="B309" s="4">
        <f>IF('True_Odds_Calculator_2-way'!B310="","",'True_Odds_Calculator_2-way'!B310)</f>
        <v>1.78</v>
      </c>
      <c r="C309" s="4">
        <f t="shared" si="44"/>
        <v>0.46728971962616822</v>
      </c>
      <c r="D309">
        <f t="shared" si="45"/>
        <v>0.5617977528089888</v>
      </c>
      <c r="E309">
        <f t="shared" si="46"/>
        <v>2.908747243515708E-2</v>
      </c>
      <c r="F309">
        <f t="shared" si="47"/>
        <v>-0.23343484196156661</v>
      </c>
      <c r="G309">
        <v>0</v>
      </c>
      <c r="H309">
        <f t="shared" si="48"/>
        <v>0.26252231439672374</v>
      </c>
      <c r="I309">
        <f t="shared" si="49"/>
        <v>-1.0604746049596299</v>
      </c>
      <c r="J309">
        <f t="shared" si="50"/>
        <v>1.0604746049596299</v>
      </c>
      <c r="K309">
        <f t="shared" si="51"/>
        <v>0.45270560758361844</v>
      </c>
      <c r="L309">
        <f t="shared" si="52"/>
        <v>0.54729439241638145</v>
      </c>
      <c r="M309">
        <f t="shared" si="53"/>
        <v>2.2089410496539781</v>
      </c>
      <c r="N309">
        <f t="shared" si="54"/>
        <v>1.8271701918685113</v>
      </c>
    </row>
    <row r="310" spans="1:14" x14ac:dyDescent="0.25">
      <c r="A310" s="4">
        <f>IF('True_Odds_Calculator_2-way'!A311="","",'True_Odds_Calculator_2-way'!A311)</f>
        <v>1.89</v>
      </c>
      <c r="B310" s="4">
        <f>IF('True_Odds_Calculator_2-way'!B311="","",'True_Odds_Calculator_2-way'!B311)</f>
        <v>2</v>
      </c>
      <c r="C310" s="4">
        <f t="shared" si="44"/>
        <v>0.52910052910052918</v>
      </c>
      <c r="D310">
        <f t="shared" si="45"/>
        <v>0.5</v>
      </c>
      <c r="E310">
        <f t="shared" si="46"/>
        <v>2.9100529100529293E-2</v>
      </c>
      <c r="F310">
        <f t="shared" si="47"/>
        <v>-0.23544973544973535</v>
      </c>
      <c r="G310">
        <v>0</v>
      </c>
      <c r="H310">
        <f t="shared" si="48"/>
        <v>0.26455026455026459</v>
      </c>
      <c r="I310">
        <f t="shared" si="49"/>
        <v>-1.0599978800063603</v>
      </c>
      <c r="J310">
        <f t="shared" si="50"/>
        <v>1.0599978800063603</v>
      </c>
      <c r="K310">
        <f t="shared" si="51"/>
        <v>0.51456260722126923</v>
      </c>
      <c r="L310">
        <f t="shared" si="52"/>
        <v>0.48543739277873066</v>
      </c>
      <c r="M310">
        <f t="shared" si="53"/>
        <v>1.9433981132056606</v>
      </c>
      <c r="N310">
        <f t="shared" si="54"/>
        <v>2.0599978800063603</v>
      </c>
    </row>
    <row r="311" spans="1:14" x14ac:dyDescent="0.25">
      <c r="A311" s="4">
        <f>IF('True_Odds_Calculator_2-way'!A312="","",'True_Odds_Calculator_2-way'!A312)</f>
        <v>1.83</v>
      </c>
      <c r="B311" s="4">
        <f>IF('True_Odds_Calculator_2-way'!B312="","",'True_Odds_Calculator_2-way'!B312)</f>
        <v>2.06</v>
      </c>
      <c r="C311" s="4">
        <f t="shared" si="44"/>
        <v>0.54644808743169393</v>
      </c>
      <c r="D311">
        <f t="shared" si="45"/>
        <v>0.4854368932038835</v>
      </c>
      <c r="E311">
        <f t="shared" si="46"/>
        <v>3.1884980635577431E-2</v>
      </c>
      <c r="F311">
        <f t="shared" si="47"/>
        <v>-0.2333810812244681</v>
      </c>
      <c r="G311">
        <v>0</v>
      </c>
      <c r="H311">
        <f t="shared" si="48"/>
        <v>0.26526606186004559</v>
      </c>
      <c r="I311">
        <f t="shared" si="49"/>
        <v>-1.0661247392009334</v>
      </c>
      <c r="J311">
        <f t="shared" si="50"/>
        <v>1.0661247392009334</v>
      </c>
      <c r="K311">
        <f t="shared" si="51"/>
        <v>0.53053675848269044</v>
      </c>
      <c r="L311">
        <f t="shared" si="52"/>
        <v>0.46946324151730962</v>
      </c>
      <c r="M311">
        <f t="shared" si="53"/>
        <v>1.8848835335367746</v>
      </c>
      <c r="N311">
        <f t="shared" si="54"/>
        <v>2.1300922235529893</v>
      </c>
    </row>
    <row r="312" spans="1:14" x14ac:dyDescent="0.25">
      <c r="A312" s="4">
        <f>IF('True_Odds_Calculator_2-way'!A313="","",'True_Odds_Calculator_2-way'!A313)</f>
        <v>1.85</v>
      </c>
      <c r="B312" s="4">
        <f>IF('True_Odds_Calculator_2-way'!B313="","",'True_Odds_Calculator_2-way'!B313)</f>
        <v>2.0499999999999998</v>
      </c>
      <c r="C312" s="4">
        <f t="shared" si="44"/>
        <v>0.54054054054054046</v>
      </c>
      <c r="D312">
        <f t="shared" si="45"/>
        <v>0.48780487804878053</v>
      </c>
      <c r="E312">
        <f t="shared" si="46"/>
        <v>2.8345418589321048E-2</v>
      </c>
      <c r="F312">
        <f t="shared" si="47"/>
        <v>-0.2353328938694792</v>
      </c>
      <c r="G312">
        <v>0</v>
      </c>
      <c r="H312">
        <f t="shared" si="48"/>
        <v>0.26367831245880025</v>
      </c>
      <c r="I312">
        <f t="shared" si="49"/>
        <v>-1.0585122480499263</v>
      </c>
      <c r="J312">
        <f t="shared" si="50"/>
        <v>1.0585122480499263</v>
      </c>
      <c r="K312">
        <f t="shared" si="51"/>
        <v>0.52638909307720383</v>
      </c>
      <c r="L312">
        <f t="shared" si="52"/>
        <v>0.47361090692279612</v>
      </c>
      <c r="M312">
        <f t="shared" si="53"/>
        <v>1.8997354108424378</v>
      </c>
      <c r="N312">
        <f t="shared" si="54"/>
        <v>2.1114378604524222</v>
      </c>
    </row>
    <row r="313" spans="1:14" x14ac:dyDescent="0.25">
      <c r="A313" s="4">
        <f>IF('True_Odds_Calculator_2-way'!A314="","",'True_Odds_Calculator_2-way'!A314)</f>
        <v>2.02</v>
      </c>
      <c r="B313" s="4">
        <f>IF('True_Odds_Calculator_2-way'!B314="","",'True_Odds_Calculator_2-way'!B314)</f>
        <v>1.87</v>
      </c>
      <c r="C313" s="4">
        <f t="shared" si="44"/>
        <v>0.49504950495049505</v>
      </c>
      <c r="D313">
        <f t="shared" si="45"/>
        <v>0.53475935828876997</v>
      </c>
      <c r="E313">
        <f t="shared" si="46"/>
        <v>2.9808863239265015E-2</v>
      </c>
      <c r="F313">
        <f t="shared" si="47"/>
        <v>-0.23492349234923493</v>
      </c>
      <c r="G313">
        <v>0</v>
      </c>
      <c r="H313">
        <f t="shared" si="48"/>
        <v>0.2647323555885</v>
      </c>
      <c r="I313">
        <f t="shared" si="49"/>
        <v>-1.0615495921641367</v>
      </c>
      <c r="J313">
        <f t="shared" si="50"/>
        <v>1.0615495921641367</v>
      </c>
      <c r="K313">
        <f t="shared" si="51"/>
        <v>0.48012738724303272</v>
      </c>
      <c r="L313">
        <f t="shared" si="52"/>
        <v>0.51987261275696728</v>
      </c>
      <c r="M313">
        <f t="shared" si="53"/>
        <v>2.0827805840074194</v>
      </c>
      <c r="N313">
        <f t="shared" si="54"/>
        <v>1.9235481451827992</v>
      </c>
    </row>
    <row r="314" spans="1:14" x14ac:dyDescent="0.25">
      <c r="A314" s="4">
        <f>IF('True_Odds_Calculator_2-way'!A315="","",'True_Odds_Calculator_2-way'!A315)</f>
        <v>1.91</v>
      </c>
      <c r="B314" s="4">
        <f>IF('True_Odds_Calculator_2-way'!B315="","",'True_Odds_Calculator_2-way'!B315)</f>
        <v>1.98</v>
      </c>
      <c r="C314" s="4">
        <f t="shared" si="44"/>
        <v>0.52356020942408377</v>
      </c>
      <c r="D314">
        <f t="shared" si="45"/>
        <v>0.50505050505050508</v>
      </c>
      <c r="E314">
        <f t="shared" si="46"/>
        <v>2.861071447458885E-2</v>
      </c>
      <c r="F314">
        <f t="shared" si="47"/>
        <v>-0.23581363371939279</v>
      </c>
      <c r="G314">
        <v>0</v>
      </c>
      <c r="H314">
        <f t="shared" si="48"/>
        <v>0.2644243481939817</v>
      </c>
      <c r="I314">
        <f t="shared" si="49"/>
        <v>-1.0589275952301447</v>
      </c>
      <c r="J314">
        <f t="shared" si="50"/>
        <v>1.0589275952301447</v>
      </c>
      <c r="K314">
        <f t="shared" si="51"/>
        <v>0.50926243676795835</v>
      </c>
      <c r="L314">
        <f t="shared" si="52"/>
        <v>0.4907375632320416</v>
      </c>
      <c r="M314">
        <f t="shared" si="53"/>
        <v>1.9636241116594322</v>
      </c>
      <c r="N314">
        <f t="shared" si="54"/>
        <v>2.0377490433255412</v>
      </c>
    </row>
    <row r="315" spans="1:14" x14ac:dyDescent="0.25">
      <c r="A315" s="4">
        <f>IF('True_Odds_Calculator_2-way'!A316="","",'True_Odds_Calculator_2-way'!A316)</f>
        <v>2.1800000000000002</v>
      </c>
      <c r="B315" s="4">
        <f>IF('True_Odds_Calculator_2-way'!B316="","",'True_Odds_Calculator_2-way'!B316)</f>
        <v>1.75</v>
      </c>
      <c r="C315" s="4">
        <f t="shared" si="44"/>
        <v>0.4587155963302752</v>
      </c>
      <c r="D315">
        <f t="shared" si="45"/>
        <v>0.5714285714285714</v>
      </c>
      <c r="E315">
        <f t="shared" si="46"/>
        <v>3.0144167758846541E-2</v>
      </c>
      <c r="F315">
        <f t="shared" si="47"/>
        <v>-0.23197903014416776</v>
      </c>
      <c r="G315">
        <v>0</v>
      </c>
      <c r="H315">
        <f t="shared" si="48"/>
        <v>0.26212319790301436</v>
      </c>
      <c r="I315">
        <f t="shared" si="49"/>
        <v>-1.0629880069054676</v>
      </c>
      <c r="J315">
        <f t="shared" si="50"/>
        <v>1.0629880069054676</v>
      </c>
      <c r="K315">
        <f t="shared" si="51"/>
        <v>0.44359159560776512</v>
      </c>
      <c r="L315">
        <f t="shared" si="52"/>
        <v>0.55640840439223493</v>
      </c>
      <c r="M315">
        <f t="shared" si="53"/>
        <v>2.2543258481484516</v>
      </c>
      <c r="N315">
        <f t="shared" si="54"/>
        <v>1.797241005179101</v>
      </c>
    </row>
    <row r="316" spans="1:14" x14ac:dyDescent="0.25">
      <c r="A316" s="4">
        <f>IF('True_Odds_Calculator_2-way'!A317="","",'True_Odds_Calculator_2-way'!A317)</f>
        <v>1.94</v>
      </c>
      <c r="B316" s="4">
        <f>IF('True_Odds_Calculator_2-way'!B317="","",'True_Odds_Calculator_2-way'!B317)</f>
        <v>1.96</v>
      </c>
      <c r="C316" s="4">
        <f t="shared" si="44"/>
        <v>0.51546391752577325</v>
      </c>
      <c r="D316">
        <f t="shared" si="45"/>
        <v>0.51020408163265307</v>
      </c>
      <c r="E316">
        <f t="shared" si="46"/>
        <v>2.5667999158426325E-2</v>
      </c>
      <c r="F316">
        <f t="shared" si="47"/>
        <v>-0.23732379549758043</v>
      </c>
      <c r="G316">
        <v>0</v>
      </c>
      <c r="H316">
        <f t="shared" si="48"/>
        <v>0.26299179465600675</v>
      </c>
      <c r="I316">
        <f t="shared" si="49"/>
        <v>-1.052689901333149</v>
      </c>
      <c r="J316">
        <f t="shared" si="50"/>
        <v>1.052689901333149</v>
      </c>
      <c r="K316">
        <f t="shared" si="51"/>
        <v>0.50263165184833114</v>
      </c>
      <c r="L316">
        <f t="shared" si="52"/>
        <v>0.49736834815166897</v>
      </c>
      <c r="M316">
        <f t="shared" si="53"/>
        <v>1.9895285072531594</v>
      </c>
      <c r="N316">
        <f t="shared" si="54"/>
        <v>2.0105823052798226</v>
      </c>
    </row>
    <row r="317" spans="1:14" x14ac:dyDescent="0.25">
      <c r="A317" s="4">
        <f>IF('True_Odds_Calculator_2-way'!A318="","",'True_Odds_Calculator_2-way'!A318)</f>
        <v>2.2999999999999998</v>
      </c>
      <c r="B317" s="4">
        <f>IF('True_Odds_Calculator_2-way'!B318="","",'True_Odds_Calculator_2-way'!B318)</f>
        <v>1.68</v>
      </c>
      <c r="C317" s="4">
        <f t="shared" si="44"/>
        <v>0.43478260869565222</v>
      </c>
      <c r="D317">
        <f t="shared" si="45"/>
        <v>0.59523809523809523</v>
      </c>
      <c r="E317">
        <f t="shared" si="46"/>
        <v>3.002070393374745E-2</v>
      </c>
      <c r="F317">
        <f t="shared" si="47"/>
        <v>-0.22877846790890266</v>
      </c>
      <c r="G317">
        <v>0</v>
      </c>
      <c r="H317">
        <f t="shared" si="48"/>
        <v>0.25879917184265011</v>
      </c>
      <c r="I317">
        <f t="shared" si="49"/>
        <v>-1.0635890745287928</v>
      </c>
      <c r="J317">
        <f t="shared" si="50"/>
        <v>1.0635890745287928</v>
      </c>
      <c r="K317">
        <f t="shared" si="51"/>
        <v>0.41969797077976234</v>
      </c>
      <c r="L317">
        <f t="shared" si="52"/>
        <v>0.58030202922023755</v>
      </c>
      <c r="M317">
        <f t="shared" si="53"/>
        <v>2.3826657968874305</v>
      </c>
      <c r="N317">
        <f t="shared" si="54"/>
        <v>1.7232405706795793</v>
      </c>
    </row>
    <row r="318" spans="1:14" x14ac:dyDescent="0.25">
      <c r="A318" s="4">
        <f>IF('True_Odds_Calculator_2-way'!A319="","",'True_Odds_Calculator_2-way'!A319)</f>
        <v>1.99</v>
      </c>
      <c r="B318" s="4">
        <f>IF('True_Odds_Calculator_2-way'!B319="","",'True_Odds_Calculator_2-way'!B319)</f>
        <v>1.92</v>
      </c>
      <c r="C318" s="4">
        <f t="shared" si="44"/>
        <v>0.50251256281407031</v>
      </c>
      <c r="D318">
        <f t="shared" si="45"/>
        <v>0.52083333333333337</v>
      </c>
      <c r="E318">
        <f t="shared" si="46"/>
        <v>2.3345896147403788E-2</v>
      </c>
      <c r="F318">
        <f t="shared" si="47"/>
        <v>-0.2383793969849245</v>
      </c>
      <c r="G318">
        <v>0</v>
      </c>
      <c r="H318">
        <f t="shared" si="48"/>
        <v>0.26172529313232828</v>
      </c>
      <c r="I318">
        <f t="shared" si="49"/>
        <v>-1.0478243557698861</v>
      </c>
      <c r="J318">
        <f t="shared" si="50"/>
        <v>1.0478243557698861</v>
      </c>
      <c r="K318">
        <f t="shared" si="51"/>
        <v>0.49083461764588526</v>
      </c>
      <c r="L318">
        <f t="shared" si="52"/>
        <v>0.50916538235411457</v>
      </c>
      <c r="M318">
        <f t="shared" si="53"/>
        <v>2.0373461122121879</v>
      </c>
      <c r="N318">
        <f t="shared" si="54"/>
        <v>1.9639984073082948</v>
      </c>
    </row>
    <row r="319" spans="1:14" x14ac:dyDescent="0.25">
      <c r="A319" s="4">
        <f>IF('True_Odds_Calculator_2-way'!A320="","",'True_Odds_Calculator_2-way'!A320)</f>
        <v>2.19</v>
      </c>
      <c r="B319" s="4">
        <f>IF('True_Odds_Calculator_2-way'!B320="","",'True_Odds_Calculator_2-way'!B320)</f>
        <v>1.75</v>
      </c>
      <c r="C319" s="4">
        <f t="shared" si="44"/>
        <v>0.45662100456621008</v>
      </c>
      <c r="D319">
        <f t="shared" si="45"/>
        <v>0.5714285714285714</v>
      </c>
      <c r="E319">
        <f t="shared" si="46"/>
        <v>2.8049575994781417E-2</v>
      </c>
      <c r="F319">
        <f t="shared" si="47"/>
        <v>-0.23287671232876717</v>
      </c>
      <c r="G319">
        <v>0</v>
      </c>
      <c r="H319">
        <f t="shared" si="48"/>
        <v>0.26092628832354858</v>
      </c>
      <c r="I319">
        <f t="shared" si="49"/>
        <v>-1.0585122480499263</v>
      </c>
      <c r="J319">
        <f t="shared" si="50"/>
        <v>1.0585122480499263</v>
      </c>
      <c r="K319">
        <f t="shared" si="51"/>
        <v>0.44255041223763469</v>
      </c>
      <c r="L319">
        <f t="shared" si="52"/>
        <v>0.55744958776236542</v>
      </c>
      <c r="M319">
        <f t="shared" si="53"/>
        <v>2.2596295751794115</v>
      </c>
      <c r="N319">
        <f t="shared" si="54"/>
        <v>1.7938841860374448</v>
      </c>
    </row>
    <row r="320" spans="1:14" x14ac:dyDescent="0.25">
      <c r="A320" s="4">
        <f>IF('True_Odds_Calculator_2-way'!A321="","",'True_Odds_Calculator_2-way'!A321)</f>
        <v>2.34</v>
      </c>
      <c r="B320" s="4">
        <f>IF('True_Odds_Calculator_2-way'!B321="","",'True_Odds_Calculator_2-way'!B321)</f>
        <v>1.66</v>
      </c>
      <c r="C320" s="4">
        <f t="shared" si="44"/>
        <v>0.42735042735042739</v>
      </c>
      <c r="D320">
        <f t="shared" si="45"/>
        <v>0.60240963855421692</v>
      </c>
      <c r="E320">
        <f t="shared" si="46"/>
        <v>2.9760065904644417E-2</v>
      </c>
      <c r="F320">
        <f t="shared" si="47"/>
        <v>-0.22767995057151669</v>
      </c>
      <c r="G320">
        <v>0</v>
      </c>
      <c r="H320">
        <f t="shared" si="48"/>
        <v>0.2574400164761611</v>
      </c>
      <c r="I320">
        <f t="shared" si="49"/>
        <v>-1.0633485251477839</v>
      </c>
      <c r="J320">
        <f t="shared" si="50"/>
        <v>1.0633485251477839</v>
      </c>
      <c r="K320">
        <f t="shared" si="51"/>
        <v>0.41239034653044082</v>
      </c>
      <c r="L320">
        <f t="shared" si="52"/>
        <v>0.58760965346955907</v>
      </c>
      <c r="M320">
        <f t="shared" si="53"/>
        <v>2.4248870236980302</v>
      </c>
      <c r="N320">
        <f t="shared" si="54"/>
        <v>1.7018100265975373</v>
      </c>
    </row>
    <row r="321" spans="1:14" x14ac:dyDescent="0.25">
      <c r="A321" s="4">
        <f>IF('True_Odds_Calculator_2-way'!A322="","",'True_Odds_Calculator_2-way'!A322)</f>
        <v>1.93</v>
      </c>
      <c r="B321" s="4">
        <f>IF('True_Odds_Calculator_2-way'!B322="","",'True_Odds_Calculator_2-way'!B322)</f>
        <v>1.98</v>
      </c>
      <c r="C321" s="4">
        <f t="shared" si="44"/>
        <v>0.5181347150259068</v>
      </c>
      <c r="D321">
        <f t="shared" si="45"/>
        <v>0.50505050505050508</v>
      </c>
      <c r="E321">
        <f t="shared" si="46"/>
        <v>2.3185220076411994E-2</v>
      </c>
      <c r="F321">
        <f t="shared" si="47"/>
        <v>-0.23849897943162168</v>
      </c>
      <c r="G321">
        <v>0</v>
      </c>
      <c r="H321">
        <f t="shared" si="48"/>
        <v>0.26168419950803373</v>
      </c>
      <c r="I321">
        <f t="shared" si="49"/>
        <v>-1.0474793930096669</v>
      </c>
      <c r="J321">
        <f t="shared" si="50"/>
        <v>1.0474793930096669</v>
      </c>
      <c r="K321">
        <f t="shared" si="51"/>
        <v>0.50654562421980165</v>
      </c>
      <c r="L321">
        <f t="shared" si="52"/>
        <v>0.49345437578019818</v>
      </c>
      <c r="M321">
        <f t="shared" si="53"/>
        <v>1.9741558354989901</v>
      </c>
      <c r="N321">
        <f t="shared" si="54"/>
        <v>2.0265298051494733</v>
      </c>
    </row>
    <row r="322" spans="1:14" x14ac:dyDescent="0.25">
      <c r="A322" s="4">
        <f>IF('True_Odds_Calculator_2-way'!A323="","",'True_Odds_Calculator_2-way'!A323)</f>
        <v>2.04</v>
      </c>
      <c r="B322" s="4">
        <f>IF('True_Odds_Calculator_2-way'!B323="","",'True_Odds_Calculator_2-way'!B323)</f>
        <v>1.87</v>
      </c>
      <c r="C322" s="4">
        <f t="shared" si="44"/>
        <v>0.49019607843137253</v>
      </c>
      <c r="D322">
        <f t="shared" si="45"/>
        <v>0.53475935828876997</v>
      </c>
      <c r="E322">
        <f t="shared" si="46"/>
        <v>2.4955436720142554E-2</v>
      </c>
      <c r="F322">
        <f t="shared" si="47"/>
        <v>-0.2371815036174898</v>
      </c>
      <c r="G322">
        <v>0</v>
      </c>
      <c r="H322">
        <f t="shared" si="48"/>
        <v>0.26213694033763235</v>
      </c>
      <c r="I322">
        <f t="shared" si="49"/>
        <v>-1.0512928338279499</v>
      </c>
      <c r="J322">
        <f t="shared" si="50"/>
        <v>1.0512928338279499</v>
      </c>
      <c r="K322">
        <f t="shared" si="51"/>
        <v>0.47770444733840695</v>
      </c>
      <c r="L322">
        <f t="shared" si="52"/>
        <v>0.52229555266159289</v>
      </c>
      <c r="M322">
        <f t="shared" si="53"/>
        <v>2.0933445471810685</v>
      </c>
      <c r="N322">
        <f t="shared" si="54"/>
        <v>1.9146247654303168</v>
      </c>
    </row>
    <row r="323" spans="1:14" x14ac:dyDescent="0.25">
      <c r="A323" s="4">
        <f>IF('True_Odds_Calculator_2-way'!A324="","",'True_Odds_Calculator_2-way'!A324)</f>
        <v>2.48</v>
      </c>
      <c r="B323" s="4">
        <f>IF('True_Odds_Calculator_2-way'!B324="","",'True_Odds_Calculator_2-way'!B324)</f>
        <v>1.6</v>
      </c>
      <c r="C323" s="4">
        <f t="shared" ref="C323:C386" si="55">1/A323</f>
        <v>0.40322580645161293</v>
      </c>
      <c r="D323">
        <f t="shared" ref="D323:D386" si="56">1/B323</f>
        <v>0.625</v>
      </c>
      <c r="E323">
        <f t="shared" ref="E323:E386" si="57">C323+D323-1</f>
        <v>2.8225806451612989E-2</v>
      </c>
      <c r="F323">
        <f t="shared" ref="F323:F386" si="58">C323+D323-(C323*D323)-1</f>
        <v>-0.22379032258064502</v>
      </c>
      <c r="G323">
        <v>0</v>
      </c>
      <c r="H323">
        <f t="shared" ref="H323:H386" si="59">C323*D323</f>
        <v>0.25201612903225806</v>
      </c>
      <c r="I323">
        <f t="shared" ref="I323:I386" si="60">((-4*F323*H323)^0.5)/(2*F323)</f>
        <v>-1.0611908999450224</v>
      </c>
      <c r="J323">
        <f t="shared" ref="J323:J386" si="61">(-((-4*F323*H323)^0.5))/(2*F323)</f>
        <v>1.0611908999450224</v>
      </c>
      <c r="K323">
        <f t="shared" ref="K323:K386" si="62">IF(A323="","",(C323/($J323+C323-($J323*C323))))</f>
        <v>0.38901990812634057</v>
      </c>
      <c r="L323">
        <f t="shared" ref="L323:L386" si="63">IF(B323="","",(D323/($J323+D323-($J323*D323))))</f>
        <v>0.61098009187365931</v>
      </c>
      <c r="M323">
        <f t="shared" ref="M323:M386" si="64">IF(A323="","",1/K323)</f>
        <v>2.5705625319186329</v>
      </c>
      <c r="N323">
        <f t="shared" ref="N323:N386" si="65">IF(B323="","",1/L323)</f>
        <v>1.6367145399670135</v>
      </c>
    </row>
    <row r="324" spans="1:14" x14ac:dyDescent="0.25">
      <c r="A324" s="4">
        <f>IF('True_Odds_Calculator_2-way'!A325="","",'True_Odds_Calculator_2-way'!A325)</f>
        <v>2.13</v>
      </c>
      <c r="B324" s="4">
        <f>IF('True_Odds_Calculator_2-way'!B325="","",'True_Odds_Calculator_2-way'!B325)</f>
        <v>1.79</v>
      </c>
      <c r="C324" s="4">
        <f t="shared" si="55"/>
        <v>0.46948356807511737</v>
      </c>
      <c r="D324">
        <f t="shared" si="56"/>
        <v>0.55865921787709494</v>
      </c>
      <c r="E324">
        <f t="shared" si="57"/>
        <v>2.8142785952212312E-2</v>
      </c>
      <c r="F324">
        <f t="shared" si="58"/>
        <v>-0.2341385369947806</v>
      </c>
      <c r="G324">
        <v>0</v>
      </c>
      <c r="H324">
        <f t="shared" si="59"/>
        <v>0.26228132294699291</v>
      </c>
      <c r="I324">
        <f t="shared" si="60"/>
        <v>-1.0583936671670078</v>
      </c>
      <c r="J324">
        <f t="shared" si="61"/>
        <v>1.0583936671670078</v>
      </c>
      <c r="K324">
        <f t="shared" si="62"/>
        <v>0.45537654905878816</v>
      </c>
      <c r="L324">
        <f t="shared" si="63"/>
        <v>0.5446234509412119</v>
      </c>
      <c r="M324">
        <f t="shared" si="64"/>
        <v>2.1959848438987186</v>
      </c>
      <c r="N324">
        <f t="shared" si="65"/>
        <v>1.8361309970619364</v>
      </c>
    </row>
    <row r="325" spans="1:14" x14ac:dyDescent="0.25">
      <c r="A325" s="4">
        <f>IF('True_Odds_Calculator_2-way'!A326="","",'True_Odds_Calculator_2-way'!A326)</f>
        <v>1.89</v>
      </c>
      <c r="B325" s="4">
        <f>IF('True_Odds_Calculator_2-way'!B326="","",'True_Odds_Calculator_2-way'!B326)</f>
        <v>2.02</v>
      </c>
      <c r="C325" s="4">
        <f t="shared" si="55"/>
        <v>0.52910052910052918</v>
      </c>
      <c r="D325">
        <f t="shared" si="56"/>
        <v>0.49504950495049505</v>
      </c>
      <c r="E325">
        <f t="shared" si="57"/>
        <v>2.4150034051024338E-2</v>
      </c>
      <c r="F325">
        <f t="shared" si="58"/>
        <v>-0.23778092094923764</v>
      </c>
      <c r="G325">
        <v>0</v>
      </c>
      <c r="H325">
        <f t="shared" si="59"/>
        <v>0.26193095500026198</v>
      </c>
      <c r="I325">
        <f t="shared" si="60"/>
        <v>-1.0495542964487814</v>
      </c>
      <c r="J325">
        <f t="shared" si="61"/>
        <v>1.0495542964487814</v>
      </c>
      <c r="K325">
        <f t="shared" si="62"/>
        <v>0.51703545910612803</v>
      </c>
      <c r="L325">
        <f t="shared" si="63"/>
        <v>0.48296454089387197</v>
      </c>
      <c r="M325">
        <f t="shared" si="64"/>
        <v>1.9341033238394147</v>
      </c>
      <c r="N325">
        <f t="shared" si="65"/>
        <v>2.0705453823777571</v>
      </c>
    </row>
    <row r="326" spans="1:14" x14ac:dyDescent="0.25">
      <c r="A326" s="4">
        <f>IF('True_Odds_Calculator_2-way'!A327="","",'True_Odds_Calculator_2-way'!A327)</f>
        <v>2.44</v>
      </c>
      <c r="B326" s="4">
        <f>IF('True_Odds_Calculator_2-way'!B327="","",'True_Odds_Calculator_2-way'!B327)</f>
        <v>1.56</v>
      </c>
      <c r="C326" s="4">
        <f t="shared" si="55"/>
        <v>0.4098360655737705</v>
      </c>
      <c r="D326">
        <f t="shared" si="56"/>
        <v>0.64102564102564097</v>
      </c>
      <c r="E326">
        <f t="shared" si="57"/>
        <v>5.0861706599411471E-2</v>
      </c>
      <c r="F326">
        <f t="shared" si="58"/>
        <v>-0.21185372005044134</v>
      </c>
      <c r="G326">
        <v>0</v>
      </c>
      <c r="H326">
        <f t="shared" si="59"/>
        <v>0.26271542664985287</v>
      </c>
      <c r="I326">
        <f t="shared" si="60"/>
        <v>-1.1135885079684349</v>
      </c>
      <c r="J326">
        <f t="shared" si="61"/>
        <v>1.1135885079684349</v>
      </c>
      <c r="K326">
        <f t="shared" si="62"/>
        <v>0.384088378211075</v>
      </c>
      <c r="L326">
        <f t="shared" si="63"/>
        <v>0.615911621788925</v>
      </c>
      <c r="M326">
        <f t="shared" si="64"/>
        <v>2.6035674514745457</v>
      </c>
      <c r="N326">
        <f t="shared" si="65"/>
        <v>1.6236095644623239</v>
      </c>
    </row>
    <row r="327" spans="1:14" x14ac:dyDescent="0.25">
      <c r="A327" s="4">
        <f>IF('True_Odds_Calculator_2-way'!A328="","",'True_Odds_Calculator_2-way'!A328)</f>
        <v>2.37</v>
      </c>
      <c r="B327" s="4">
        <f>IF('True_Odds_Calculator_2-way'!B328="","",'True_Odds_Calculator_2-way'!B328)</f>
        <v>1.58</v>
      </c>
      <c r="C327" s="4">
        <f t="shared" si="55"/>
        <v>0.42194092827004215</v>
      </c>
      <c r="D327">
        <f t="shared" si="56"/>
        <v>0.63291139240506322</v>
      </c>
      <c r="E327">
        <f t="shared" si="57"/>
        <v>5.4852320675105481E-2</v>
      </c>
      <c r="F327">
        <f t="shared" si="58"/>
        <v>-0.21219889974897188</v>
      </c>
      <c r="G327">
        <v>0</v>
      </c>
      <c r="H327">
        <f t="shared" si="59"/>
        <v>0.26705122042407731</v>
      </c>
      <c r="I327">
        <f t="shared" si="60"/>
        <v>-1.1218265642117569</v>
      </c>
      <c r="J327">
        <f t="shared" si="61"/>
        <v>1.1218265642117569</v>
      </c>
      <c r="K327">
        <f t="shared" si="62"/>
        <v>0.39418150369957228</v>
      </c>
      <c r="L327">
        <f t="shared" si="63"/>
        <v>0.60581849630042783</v>
      </c>
      <c r="M327">
        <f t="shared" si="64"/>
        <v>2.5369023929701071</v>
      </c>
      <c r="N327">
        <f t="shared" si="65"/>
        <v>1.6506594072428187</v>
      </c>
    </row>
    <row r="328" spans="1:14" x14ac:dyDescent="0.25">
      <c r="A328" s="4">
        <f>IF('True_Odds_Calculator_2-way'!A329="","",'True_Odds_Calculator_2-way'!A329)</f>
        <v>2.2400000000000002</v>
      </c>
      <c r="B328" s="4">
        <f>IF('True_Odds_Calculator_2-way'!B329="","",'True_Odds_Calculator_2-way'!B329)</f>
        <v>1.65</v>
      </c>
      <c r="C328" s="4">
        <f t="shared" si="55"/>
        <v>0.4464285714285714</v>
      </c>
      <c r="D328">
        <f t="shared" si="56"/>
        <v>0.60606060606060608</v>
      </c>
      <c r="E328">
        <f t="shared" si="57"/>
        <v>5.2489177489177585E-2</v>
      </c>
      <c r="F328">
        <f t="shared" si="58"/>
        <v>-0.21807359307359298</v>
      </c>
      <c r="G328">
        <v>0</v>
      </c>
      <c r="H328">
        <f t="shared" si="59"/>
        <v>0.27056277056277056</v>
      </c>
      <c r="I328">
        <f t="shared" si="60"/>
        <v>-1.1138647983852827</v>
      </c>
      <c r="J328">
        <f t="shared" si="61"/>
        <v>1.1138647983852827</v>
      </c>
      <c r="K328">
        <f t="shared" si="62"/>
        <v>0.41995767372633486</v>
      </c>
      <c r="L328">
        <f t="shared" si="63"/>
        <v>0.58004232627366503</v>
      </c>
      <c r="M328">
        <f t="shared" si="64"/>
        <v>2.3811923499977508</v>
      </c>
      <c r="N328">
        <f t="shared" si="65"/>
        <v>1.7240121189504336</v>
      </c>
    </row>
    <row r="329" spans="1:14" x14ac:dyDescent="0.25">
      <c r="A329" s="4">
        <f>IF('True_Odds_Calculator_2-way'!A330="","",'True_Odds_Calculator_2-way'!A330)</f>
        <v>1.49</v>
      </c>
      <c r="B329" s="4">
        <f>IF('True_Odds_Calculator_2-way'!B330="","",'True_Odds_Calculator_2-way'!B330)</f>
        <v>2.72</v>
      </c>
      <c r="C329" s="4">
        <f t="shared" si="55"/>
        <v>0.67114093959731547</v>
      </c>
      <c r="D329">
        <f t="shared" si="56"/>
        <v>0.36764705882352938</v>
      </c>
      <c r="E329">
        <f t="shared" si="57"/>
        <v>3.8787998420844794E-2</v>
      </c>
      <c r="F329">
        <f t="shared" si="58"/>
        <v>-0.2079549940781682</v>
      </c>
      <c r="G329">
        <v>0</v>
      </c>
      <c r="H329">
        <f t="shared" si="59"/>
        <v>0.24674299249901302</v>
      </c>
      <c r="I329">
        <f t="shared" si="60"/>
        <v>-1.0892755023757474</v>
      </c>
      <c r="J329">
        <f t="shared" si="61"/>
        <v>1.0892755023757474</v>
      </c>
      <c r="K329">
        <f t="shared" si="62"/>
        <v>0.6519988671526179</v>
      </c>
      <c r="L329">
        <f t="shared" si="63"/>
        <v>0.34800113284738216</v>
      </c>
      <c r="M329">
        <f t="shared" si="64"/>
        <v>1.5337449961641161</v>
      </c>
      <c r="N329">
        <f t="shared" si="65"/>
        <v>2.8735538640862863</v>
      </c>
    </row>
    <row r="330" spans="1:14" x14ac:dyDescent="0.25">
      <c r="A330" s="4">
        <f>IF('True_Odds_Calculator_2-way'!A331="","",'True_Odds_Calculator_2-way'!A331)</f>
        <v>1.52</v>
      </c>
      <c r="B330" s="4">
        <f>IF('True_Odds_Calculator_2-way'!B331="","",'True_Odds_Calculator_2-way'!B331)</f>
        <v>2.63</v>
      </c>
      <c r="C330" s="4">
        <f t="shared" si="55"/>
        <v>0.65789473684210531</v>
      </c>
      <c r="D330">
        <f t="shared" si="56"/>
        <v>0.38022813688212931</v>
      </c>
      <c r="E330">
        <f t="shared" si="57"/>
        <v>3.8122873724234729E-2</v>
      </c>
      <c r="F330">
        <f t="shared" si="58"/>
        <v>-0.21202721632979771</v>
      </c>
      <c r="G330">
        <v>0</v>
      </c>
      <c r="H330">
        <f t="shared" si="59"/>
        <v>0.25015009005403244</v>
      </c>
      <c r="I330">
        <f t="shared" si="60"/>
        <v>-1.0861868132594534</v>
      </c>
      <c r="J330">
        <f t="shared" si="61"/>
        <v>1.0861868132594534</v>
      </c>
      <c r="K330">
        <f t="shared" si="62"/>
        <v>0.63905230367683563</v>
      </c>
      <c r="L330">
        <f t="shared" si="63"/>
        <v>0.36094769632316426</v>
      </c>
      <c r="M330">
        <f t="shared" si="64"/>
        <v>1.5648171428949158</v>
      </c>
      <c r="N330">
        <f t="shared" si="65"/>
        <v>2.7704845056129086</v>
      </c>
    </row>
    <row r="331" spans="1:14" x14ac:dyDescent="0.25">
      <c r="A331" s="4">
        <f>IF('True_Odds_Calculator_2-way'!A332="","",'True_Odds_Calculator_2-way'!A332)</f>
        <v>1.57</v>
      </c>
      <c r="B331" s="4">
        <f>IF('True_Odds_Calculator_2-way'!B332="","",'True_Odds_Calculator_2-way'!B332)</f>
        <v>2.5099999999999998</v>
      </c>
      <c r="C331" s="4">
        <f t="shared" si="55"/>
        <v>0.63694267515923564</v>
      </c>
      <c r="D331">
        <f t="shared" si="56"/>
        <v>0.39840637450199207</v>
      </c>
      <c r="E331">
        <f t="shared" si="57"/>
        <v>3.5349049661227649E-2</v>
      </c>
      <c r="F331">
        <f t="shared" si="58"/>
        <v>-0.21841297231456347</v>
      </c>
      <c r="G331">
        <v>0</v>
      </c>
      <c r="H331">
        <f t="shared" si="59"/>
        <v>0.25376202197579112</v>
      </c>
      <c r="I331">
        <f t="shared" si="60"/>
        <v>-1.0778891454484929</v>
      </c>
      <c r="J331">
        <f t="shared" si="61"/>
        <v>1.0778891454484929</v>
      </c>
      <c r="K331">
        <f t="shared" si="62"/>
        <v>0.61942639628987439</v>
      </c>
      <c r="L331">
        <f t="shared" si="63"/>
        <v>0.3805736037101255</v>
      </c>
      <c r="M331">
        <f t="shared" si="64"/>
        <v>1.6143968129056414</v>
      </c>
      <c r="N331">
        <f t="shared" si="65"/>
        <v>2.6276126096272243</v>
      </c>
    </row>
    <row r="332" spans="1:14" x14ac:dyDescent="0.25">
      <c r="A332" s="4">
        <f>IF('True_Odds_Calculator_2-way'!A333="","",'True_Odds_Calculator_2-way'!A333)</f>
        <v>1.9</v>
      </c>
      <c r="B332" s="4">
        <f>IF('True_Odds_Calculator_2-way'!B333="","",'True_Odds_Calculator_2-way'!B333)</f>
        <v>1.99</v>
      </c>
      <c r="C332" s="4">
        <f t="shared" si="55"/>
        <v>0.52631578947368418</v>
      </c>
      <c r="D332">
        <f t="shared" si="56"/>
        <v>0.50251256281407031</v>
      </c>
      <c r="E332">
        <f t="shared" si="57"/>
        <v>2.8828352287754377E-2</v>
      </c>
      <c r="F332">
        <f t="shared" si="58"/>
        <v>-0.23565194393017741</v>
      </c>
      <c r="G332">
        <v>0</v>
      </c>
      <c r="H332">
        <f t="shared" si="59"/>
        <v>0.26448029621793173</v>
      </c>
      <c r="I332">
        <f t="shared" si="60"/>
        <v>-1.0594028769395465</v>
      </c>
      <c r="J332">
        <f t="shared" si="61"/>
        <v>1.0594028769395465</v>
      </c>
      <c r="K332">
        <f t="shared" si="62"/>
        <v>0.51191151829848447</v>
      </c>
      <c r="L332">
        <f t="shared" si="63"/>
        <v>0.48808848170151553</v>
      </c>
      <c r="M332">
        <f t="shared" si="64"/>
        <v>1.9534625892455926</v>
      </c>
      <c r="N332">
        <f t="shared" si="65"/>
        <v>2.0488088481701512</v>
      </c>
    </row>
    <row r="333" spans="1:14" x14ac:dyDescent="0.25">
      <c r="A333" s="4">
        <f>IF('True_Odds_Calculator_2-way'!A334="","",'True_Odds_Calculator_2-way'!A334)</f>
        <v>1.33</v>
      </c>
      <c r="B333" s="4">
        <f>IF('True_Odds_Calculator_2-way'!B334="","",'True_Odds_Calculator_2-way'!B334)</f>
        <v>3.41</v>
      </c>
      <c r="C333" s="4">
        <f t="shared" si="55"/>
        <v>0.75187969924812026</v>
      </c>
      <c r="D333">
        <f t="shared" si="56"/>
        <v>0.29325513196480935</v>
      </c>
      <c r="E333">
        <f t="shared" si="57"/>
        <v>4.5134831212929605E-2</v>
      </c>
      <c r="F333">
        <f t="shared" si="58"/>
        <v>-0.17535774921173908</v>
      </c>
      <c r="G333">
        <v>0</v>
      </c>
      <c r="H333">
        <f t="shared" si="59"/>
        <v>0.22049258042466865</v>
      </c>
      <c r="I333">
        <f t="shared" si="60"/>
        <v>-1.1213327559218678</v>
      </c>
      <c r="J333">
        <f t="shared" si="61"/>
        <v>1.1213327559218678</v>
      </c>
      <c r="K333">
        <f t="shared" si="62"/>
        <v>0.729905797699682</v>
      </c>
      <c r="L333">
        <f t="shared" si="63"/>
        <v>0.27009420230031822</v>
      </c>
      <c r="M333">
        <f t="shared" si="64"/>
        <v>1.3700398094542161</v>
      </c>
      <c r="N333">
        <f t="shared" si="65"/>
        <v>3.7024119417717016</v>
      </c>
    </row>
    <row r="334" spans="1:14" x14ac:dyDescent="0.25">
      <c r="A334" s="4">
        <f>IF('True_Odds_Calculator_2-way'!A335="","",'True_Odds_Calculator_2-way'!A335)</f>
        <v>2.89</v>
      </c>
      <c r="B334" s="4">
        <f>IF('True_Odds_Calculator_2-way'!B335="","",'True_Odds_Calculator_2-way'!B335)</f>
        <v>1.44</v>
      </c>
      <c r="C334" s="4">
        <f t="shared" si="55"/>
        <v>0.34602076124567471</v>
      </c>
      <c r="D334">
        <f t="shared" si="56"/>
        <v>0.69444444444444442</v>
      </c>
      <c r="E334">
        <f t="shared" si="57"/>
        <v>4.0465205690119133E-2</v>
      </c>
      <c r="F334">
        <f t="shared" si="58"/>
        <v>-0.19982698961937717</v>
      </c>
      <c r="G334">
        <v>0</v>
      </c>
      <c r="H334">
        <f t="shared" si="59"/>
        <v>0.24029219530949633</v>
      </c>
      <c r="I334">
        <f t="shared" si="60"/>
        <v>-1.0965861582662817</v>
      </c>
      <c r="J334">
        <f t="shared" si="61"/>
        <v>1.0965861582662817</v>
      </c>
      <c r="K334">
        <f t="shared" si="62"/>
        <v>0.3254627925615447</v>
      </c>
      <c r="L334">
        <f t="shared" si="63"/>
        <v>0.67453720743845513</v>
      </c>
      <c r="M334">
        <f t="shared" si="64"/>
        <v>3.0725478391232723</v>
      </c>
      <c r="N334">
        <f t="shared" si="65"/>
        <v>1.4824979096371642</v>
      </c>
    </row>
    <row r="335" spans="1:14" x14ac:dyDescent="0.25">
      <c r="A335" s="4">
        <f>IF('True_Odds_Calculator_2-way'!A336="","",'True_Odds_Calculator_2-way'!A336)</f>
        <v>2.19</v>
      </c>
      <c r="B335" s="4">
        <f>IF('True_Odds_Calculator_2-way'!B336="","",'True_Odds_Calculator_2-way'!B336)</f>
        <v>1.73</v>
      </c>
      <c r="C335" s="4">
        <f t="shared" si="55"/>
        <v>0.45662100456621008</v>
      </c>
      <c r="D335">
        <f t="shared" si="56"/>
        <v>0.5780346820809249</v>
      </c>
      <c r="E335">
        <f t="shared" si="57"/>
        <v>3.4655686647135031E-2</v>
      </c>
      <c r="F335">
        <f t="shared" si="58"/>
        <v>-0.22928709055876673</v>
      </c>
      <c r="G335">
        <v>0</v>
      </c>
      <c r="H335">
        <f t="shared" si="59"/>
        <v>0.26394277720590181</v>
      </c>
      <c r="I335">
        <f t="shared" si="60"/>
        <v>-1.0729144372515058</v>
      </c>
      <c r="J335">
        <f t="shared" si="61"/>
        <v>1.0729144372515058</v>
      </c>
      <c r="K335">
        <f t="shared" si="62"/>
        <v>0.43921906878344058</v>
      </c>
      <c r="L335">
        <f t="shared" si="63"/>
        <v>0.56078093121655925</v>
      </c>
      <c r="M335">
        <f t="shared" si="64"/>
        <v>2.2767681803292916</v>
      </c>
      <c r="N335">
        <f t="shared" si="65"/>
        <v>1.7832275391935992</v>
      </c>
    </row>
    <row r="336" spans="1:14" x14ac:dyDescent="0.25">
      <c r="A336" s="4">
        <f>IF('True_Odds_Calculator_2-way'!A337="","",'True_Odds_Calculator_2-way'!A337)</f>
        <v>2.5</v>
      </c>
      <c r="B336" s="4">
        <f>IF('True_Odds_Calculator_2-way'!B337="","",'True_Odds_Calculator_2-way'!B337)</f>
        <v>1.58</v>
      </c>
      <c r="C336" s="4">
        <f t="shared" si="55"/>
        <v>0.4</v>
      </c>
      <c r="D336">
        <f t="shared" si="56"/>
        <v>0.63291139240506322</v>
      </c>
      <c r="E336">
        <f t="shared" si="57"/>
        <v>3.2911392405063244E-2</v>
      </c>
      <c r="F336">
        <f t="shared" si="58"/>
        <v>-0.22025316455696209</v>
      </c>
      <c r="G336">
        <v>0</v>
      </c>
      <c r="H336">
        <f t="shared" si="59"/>
        <v>0.25316455696202528</v>
      </c>
      <c r="I336">
        <f t="shared" si="60"/>
        <v>-1.0721125348377945</v>
      </c>
      <c r="J336">
        <f t="shared" si="61"/>
        <v>1.0721125348377945</v>
      </c>
      <c r="K336">
        <f t="shared" si="62"/>
        <v>0.38341076664008866</v>
      </c>
      <c r="L336">
        <f t="shared" si="63"/>
        <v>0.61658923335991145</v>
      </c>
      <c r="M336">
        <f t="shared" si="64"/>
        <v>2.6081688022566918</v>
      </c>
      <c r="N336">
        <f t="shared" si="65"/>
        <v>1.6218252702059208</v>
      </c>
    </row>
    <row r="337" spans="1:14" x14ac:dyDescent="0.25">
      <c r="A337" s="4">
        <f>IF('True_Odds_Calculator_2-way'!A338="","",'True_Odds_Calculator_2-way'!A338)</f>
        <v>2.34</v>
      </c>
      <c r="B337" s="4">
        <f>IF('True_Odds_Calculator_2-way'!B338="","",'True_Odds_Calculator_2-way'!B338)</f>
        <v>1.66</v>
      </c>
      <c r="C337" s="4">
        <f t="shared" si="55"/>
        <v>0.42735042735042739</v>
      </c>
      <c r="D337">
        <f t="shared" si="56"/>
        <v>0.60240963855421692</v>
      </c>
      <c r="E337">
        <f t="shared" si="57"/>
        <v>2.9760065904644417E-2</v>
      </c>
      <c r="F337">
        <f t="shared" si="58"/>
        <v>-0.22767995057151669</v>
      </c>
      <c r="G337">
        <v>0</v>
      </c>
      <c r="H337">
        <f t="shared" si="59"/>
        <v>0.2574400164761611</v>
      </c>
      <c r="I337">
        <f t="shared" si="60"/>
        <v>-1.0633485251477839</v>
      </c>
      <c r="J337">
        <f t="shared" si="61"/>
        <v>1.0633485251477839</v>
      </c>
      <c r="K337">
        <f t="shared" si="62"/>
        <v>0.41239034653044082</v>
      </c>
      <c r="L337">
        <f t="shared" si="63"/>
        <v>0.58760965346955907</v>
      </c>
      <c r="M337">
        <f t="shared" si="64"/>
        <v>2.4248870236980302</v>
      </c>
      <c r="N337">
        <f t="shared" si="65"/>
        <v>1.7018100265975373</v>
      </c>
    </row>
    <row r="338" spans="1:14" x14ac:dyDescent="0.25">
      <c r="A338" s="4">
        <f>IF('True_Odds_Calculator_2-way'!A339="","",'True_Odds_Calculator_2-way'!A339)</f>
        <v>2.1</v>
      </c>
      <c r="B338" s="4">
        <f>IF('True_Odds_Calculator_2-way'!B339="","",'True_Odds_Calculator_2-way'!B339)</f>
        <v>1.81</v>
      </c>
      <c r="C338" s="4">
        <f t="shared" si="55"/>
        <v>0.47619047619047616</v>
      </c>
      <c r="D338">
        <f t="shared" si="56"/>
        <v>0.5524861878453039</v>
      </c>
      <c r="E338">
        <f t="shared" si="57"/>
        <v>2.8676664035780064E-2</v>
      </c>
      <c r="F338">
        <f t="shared" si="58"/>
        <v>-0.23441199684293612</v>
      </c>
      <c r="G338">
        <v>0</v>
      </c>
      <c r="H338">
        <f t="shared" si="59"/>
        <v>0.26308866087871613</v>
      </c>
      <c r="I338">
        <f t="shared" si="60"/>
        <v>-1.0594028769395469</v>
      </c>
      <c r="J338">
        <f t="shared" si="61"/>
        <v>1.0594028769395469</v>
      </c>
      <c r="K338">
        <f t="shared" si="62"/>
        <v>0.46182056328667725</v>
      </c>
      <c r="L338">
        <f t="shared" si="63"/>
        <v>0.5381794367133228</v>
      </c>
      <c r="M338">
        <f t="shared" si="64"/>
        <v>2.1653431646335015</v>
      </c>
      <c r="N338">
        <f t="shared" si="65"/>
        <v>1.8581163303210331</v>
      </c>
    </row>
    <row r="339" spans="1:14" x14ac:dyDescent="0.25">
      <c r="A339" s="4">
        <f>IF('True_Odds_Calculator_2-way'!A340="","",'True_Odds_Calculator_2-way'!A340)</f>
        <v>2.3199999999999998</v>
      </c>
      <c r="B339" s="4">
        <f>IF('True_Odds_Calculator_2-way'!B340="","",'True_Odds_Calculator_2-way'!B340)</f>
        <v>1.67</v>
      </c>
      <c r="C339" s="4">
        <f t="shared" si="55"/>
        <v>0.43103448275862072</v>
      </c>
      <c r="D339">
        <f t="shared" si="56"/>
        <v>0.5988023952095809</v>
      </c>
      <c r="E339">
        <f t="shared" si="57"/>
        <v>2.9836877968201669E-2</v>
      </c>
      <c r="F339">
        <f t="shared" si="58"/>
        <v>-0.22826760272558322</v>
      </c>
      <c r="G339">
        <v>0</v>
      </c>
      <c r="H339">
        <f t="shared" si="59"/>
        <v>0.25810448069378489</v>
      </c>
      <c r="I339">
        <f t="shared" si="60"/>
        <v>-1.0633485251477839</v>
      </c>
      <c r="J339">
        <f t="shared" si="61"/>
        <v>1.0633485251477839</v>
      </c>
      <c r="K339">
        <f t="shared" si="62"/>
        <v>0.41603913175492269</v>
      </c>
      <c r="L339">
        <f t="shared" si="63"/>
        <v>0.5839608682450772</v>
      </c>
      <c r="M339">
        <f t="shared" si="64"/>
        <v>2.4036200531950747</v>
      </c>
      <c r="N339">
        <f t="shared" si="65"/>
        <v>1.7124435118490151</v>
      </c>
    </row>
    <row r="340" spans="1:14" x14ac:dyDescent="0.25">
      <c r="A340" s="4">
        <f>IF('True_Odds_Calculator_2-way'!A341="","",'True_Odds_Calculator_2-way'!A341)</f>
        <v>2.56</v>
      </c>
      <c r="B340" s="4">
        <f>IF('True_Odds_Calculator_2-way'!B341="","",'True_Odds_Calculator_2-way'!B341)</f>
        <v>1.56</v>
      </c>
      <c r="C340" s="4">
        <f t="shared" si="55"/>
        <v>0.390625</v>
      </c>
      <c r="D340">
        <f t="shared" si="56"/>
        <v>0.64102564102564097</v>
      </c>
      <c r="E340">
        <f t="shared" si="57"/>
        <v>3.1650641025640969E-2</v>
      </c>
      <c r="F340">
        <f t="shared" si="58"/>
        <v>-0.21875</v>
      </c>
      <c r="G340">
        <v>0</v>
      </c>
      <c r="H340">
        <f t="shared" si="59"/>
        <v>0.25040064102564102</v>
      </c>
      <c r="I340">
        <f t="shared" si="60"/>
        <v>-1.0699012312772822</v>
      </c>
      <c r="J340">
        <f t="shared" si="61"/>
        <v>1.0699012312772822</v>
      </c>
      <c r="K340">
        <f t="shared" si="62"/>
        <v>0.37466571564383383</v>
      </c>
      <c r="L340">
        <f t="shared" si="63"/>
        <v>0.62533428435616611</v>
      </c>
      <c r="M340">
        <f t="shared" si="64"/>
        <v>2.6690459207925601</v>
      </c>
      <c r="N340">
        <f t="shared" si="65"/>
        <v>1.5991446895152783</v>
      </c>
    </row>
    <row r="341" spans="1:14" x14ac:dyDescent="0.25">
      <c r="A341" s="4">
        <f>IF('True_Odds_Calculator_2-way'!A342="","",'True_Odds_Calculator_2-way'!A342)</f>
        <v>2.66</v>
      </c>
      <c r="B341" s="4">
        <f>IF('True_Odds_Calculator_2-way'!B342="","",'True_Odds_Calculator_2-way'!B342)</f>
        <v>1.48</v>
      </c>
      <c r="C341" s="4">
        <f t="shared" si="55"/>
        <v>0.37593984962406013</v>
      </c>
      <c r="D341">
        <f t="shared" si="56"/>
        <v>0.67567567567567566</v>
      </c>
      <c r="E341">
        <f t="shared" si="57"/>
        <v>5.1615525299735676E-2</v>
      </c>
      <c r="F341">
        <f t="shared" si="58"/>
        <v>-0.20239788660841307</v>
      </c>
      <c r="G341">
        <v>0</v>
      </c>
      <c r="H341">
        <f t="shared" si="59"/>
        <v>0.25401341190814875</v>
      </c>
      <c r="I341">
        <f t="shared" si="60"/>
        <v>-1.1202767873705517</v>
      </c>
      <c r="J341">
        <f t="shared" si="61"/>
        <v>1.1202767873705517</v>
      </c>
      <c r="K341">
        <f t="shared" si="62"/>
        <v>0.34969198659055589</v>
      </c>
      <c r="L341">
        <f t="shared" si="63"/>
        <v>0.65030801340944422</v>
      </c>
      <c r="M341">
        <f t="shared" si="64"/>
        <v>2.8596594670351161</v>
      </c>
      <c r="N341">
        <f t="shared" si="65"/>
        <v>1.5377328579378648</v>
      </c>
    </row>
    <row r="342" spans="1:14" x14ac:dyDescent="0.25">
      <c r="A342" s="4">
        <f>IF('True_Odds_Calculator_2-way'!A343="","",'True_Odds_Calculator_2-way'!A343)</f>
        <v>2.21</v>
      </c>
      <c r="B342" s="4">
        <f>IF('True_Odds_Calculator_2-way'!B343="","",'True_Odds_Calculator_2-way'!B343)</f>
        <v>1.71</v>
      </c>
      <c r="C342" s="4">
        <f t="shared" si="55"/>
        <v>0.45248868778280543</v>
      </c>
      <c r="D342">
        <f t="shared" si="56"/>
        <v>0.58479532163742687</v>
      </c>
      <c r="E342">
        <f t="shared" si="57"/>
        <v>3.7284009420232245E-2</v>
      </c>
      <c r="F342">
        <f t="shared" si="58"/>
        <v>-0.22732925828901074</v>
      </c>
      <c r="G342">
        <v>0</v>
      </c>
      <c r="H342">
        <f t="shared" si="59"/>
        <v>0.26461326770924293</v>
      </c>
      <c r="I342">
        <f t="shared" si="60"/>
        <v>-1.0788924165398663</v>
      </c>
      <c r="J342">
        <f t="shared" si="61"/>
        <v>1.0788924165398663</v>
      </c>
      <c r="K342">
        <f t="shared" si="62"/>
        <v>0.43375295009879905</v>
      </c>
      <c r="L342">
        <f t="shared" si="63"/>
        <v>0.56624704990120123</v>
      </c>
      <c r="M342">
        <f t="shared" si="64"/>
        <v>2.305459824013238</v>
      </c>
      <c r="N342">
        <f t="shared" si="65"/>
        <v>1.7660136157433048</v>
      </c>
    </row>
    <row r="343" spans="1:14" x14ac:dyDescent="0.25">
      <c r="A343" s="4">
        <f>IF('True_Odds_Calculator_2-way'!A344="","",'True_Odds_Calculator_2-way'!A344)</f>
        <v>2.5099999999999998</v>
      </c>
      <c r="B343" s="4">
        <f>IF('True_Odds_Calculator_2-way'!B344="","",'True_Odds_Calculator_2-way'!B344)</f>
        <v>1.56</v>
      </c>
      <c r="C343" s="4">
        <f t="shared" si="55"/>
        <v>0.39840637450199207</v>
      </c>
      <c r="D343">
        <f t="shared" si="56"/>
        <v>0.64102564102564097</v>
      </c>
      <c r="E343">
        <f t="shared" si="57"/>
        <v>3.9432015527633091E-2</v>
      </c>
      <c r="F343">
        <f t="shared" si="58"/>
        <v>-0.21595668607620788</v>
      </c>
      <c r="G343">
        <v>0</v>
      </c>
      <c r="H343">
        <f t="shared" si="59"/>
        <v>0.25538870160384103</v>
      </c>
      <c r="I343">
        <f t="shared" si="60"/>
        <v>-1.0874705707258894</v>
      </c>
      <c r="J343">
        <f t="shared" si="61"/>
        <v>1.0874705707258894</v>
      </c>
      <c r="K343">
        <f t="shared" si="62"/>
        <v>0.37848959432190721</v>
      </c>
      <c r="L343">
        <f t="shared" si="63"/>
        <v>0.62151040567809257</v>
      </c>
      <c r="M343">
        <f t="shared" si="64"/>
        <v>2.6420805617960932</v>
      </c>
      <c r="N343">
        <f t="shared" si="65"/>
        <v>1.6089835196064983</v>
      </c>
    </row>
    <row r="344" spans="1:14" x14ac:dyDescent="0.25">
      <c r="A344" s="4">
        <f>IF('True_Odds_Calculator_2-way'!A345="","",'True_Odds_Calculator_2-way'!A345)</f>
        <v>2.89</v>
      </c>
      <c r="B344" s="4">
        <f>IF('True_Odds_Calculator_2-way'!B345="","",'True_Odds_Calculator_2-way'!B345)</f>
        <v>1.44</v>
      </c>
      <c r="C344" s="4">
        <f t="shared" si="55"/>
        <v>0.34602076124567471</v>
      </c>
      <c r="D344">
        <f t="shared" si="56"/>
        <v>0.69444444444444442</v>
      </c>
      <c r="E344">
        <f t="shared" si="57"/>
        <v>4.0465205690119133E-2</v>
      </c>
      <c r="F344">
        <f t="shared" si="58"/>
        <v>-0.19982698961937717</v>
      </c>
      <c r="G344">
        <v>0</v>
      </c>
      <c r="H344">
        <f t="shared" si="59"/>
        <v>0.24029219530949633</v>
      </c>
      <c r="I344">
        <f t="shared" si="60"/>
        <v>-1.0965861582662817</v>
      </c>
      <c r="J344">
        <f t="shared" si="61"/>
        <v>1.0965861582662817</v>
      </c>
      <c r="K344">
        <f t="shared" si="62"/>
        <v>0.3254627925615447</v>
      </c>
      <c r="L344">
        <f t="shared" si="63"/>
        <v>0.67453720743845513</v>
      </c>
      <c r="M344">
        <f t="shared" si="64"/>
        <v>3.0725478391232723</v>
      </c>
      <c r="N344">
        <f t="shared" si="65"/>
        <v>1.4824979096371642</v>
      </c>
    </row>
    <row r="345" spans="1:14" x14ac:dyDescent="0.25">
      <c r="A345" s="4">
        <f>IF('True_Odds_Calculator_2-way'!A346="","",'True_Odds_Calculator_2-way'!A346)</f>
        <v>2.72</v>
      </c>
      <c r="B345" s="4">
        <f>IF('True_Odds_Calculator_2-way'!B346="","",'True_Odds_Calculator_2-way'!B346)</f>
        <v>1.49</v>
      </c>
      <c r="C345" s="4">
        <f t="shared" si="55"/>
        <v>0.36764705882352938</v>
      </c>
      <c r="D345">
        <f t="shared" si="56"/>
        <v>0.67114093959731547</v>
      </c>
      <c r="E345">
        <f t="shared" si="57"/>
        <v>3.8787998420844794E-2</v>
      </c>
      <c r="F345">
        <f t="shared" si="58"/>
        <v>-0.2079549940781682</v>
      </c>
      <c r="G345">
        <v>0</v>
      </c>
      <c r="H345">
        <f t="shared" si="59"/>
        <v>0.24674299249901302</v>
      </c>
      <c r="I345">
        <f t="shared" si="60"/>
        <v>-1.0892755023757474</v>
      </c>
      <c r="J345">
        <f t="shared" si="61"/>
        <v>1.0892755023757474</v>
      </c>
      <c r="K345">
        <f t="shared" si="62"/>
        <v>0.34800113284738216</v>
      </c>
      <c r="L345">
        <f t="shared" si="63"/>
        <v>0.6519988671526179</v>
      </c>
      <c r="M345">
        <f t="shared" si="64"/>
        <v>2.8735538640862863</v>
      </c>
      <c r="N345">
        <f t="shared" si="65"/>
        <v>1.5337449961641161</v>
      </c>
    </row>
    <row r="346" spans="1:14" x14ac:dyDescent="0.25">
      <c r="A346" s="4">
        <f>IF('True_Odds_Calculator_2-way'!A347="","",'True_Odds_Calculator_2-way'!A347)</f>
        <v>2.2999999999999998</v>
      </c>
      <c r="B346" s="4">
        <f>IF('True_Odds_Calculator_2-way'!B347="","",'True_Odds_Calculator_2-way'!B347)</f>
        <v>1.67</v>
      </c>
      <c r="C346" s="4">
        <f t="shared" si="55"/>
        <v>0.43478260869565222</v>
      </c>
      <c r="D346">
        <f t="shared" si="56"/>
        <v>0.5988023952095809</v>
      </c>
      <c r="E346">
        <f t="shared" si="57"/>
        <v>3.3585003905233002E-2</v>
      </c>
      <c r="F346">
        <f t="shared" si="58"/>
        <v>-0.22676386357719358</v>
      </c>
      <c r="G346">
        <v>0</v>
      </c>
      <c r="H346">
        <f t="shared" si="59"/>
        <v>0.26034886748242653</v>
      </c>
      <c r="I346">
        <f t="shared" si="60"/>
        <v>-1.0714969088698136</v>
      </c>
      <c r="J346">
        <f t="shared" si="61"/>
        <v>1.0714969088698136</v>
      </c>
      <c r="K346">
        <f t="shared" si="62"/>
        <v>0.41789493273906014</v>
      </c>
      <c r="L346">
        <f t="shared" si="63"/>
        <v>0.58210506726094002</v>
      </c>
      <c r="M346">
        <f t="shared" si="64"/>
        <v>2.3929459815307572</v>
      </c>
      <c r="N346">
        <f t="shared" si="65"/>
        <v>1.7179029289427752</v>
      </c>
    </row>
    <row r="347" spans="1:14" x14ac:dyDescent="0.25">
      <c r="A347" s="4">
        <f>IF('True_Odds_Calculator_2-way'!A348="","",'True_Odds_Calculator_2-way'!A348)</f>
        <v>1.6</v>
      </c>
      <c r="B347" s="4">
        <f>IF('True_Odds_Calculator_2-way'!B348="","",'True_Odds_Calculator_2-way'!B348)</f>
        <v>2.4500000000000002</v>
      </c>
      <c r="C347" s="4">
        <f t="shared" si="55"/>
        <v>0.625</v>
      </c>
      <c r="D347">
        <f t="shared" si="56"/>
        <v>0.4081632653061224</v>
      </c>
      <c r="E347">
        <f t="shared" si="57"/>
        <v>3.3163265306122458E-2</v>
      </c>
      <c r="F347">
        <f t="shared" si="58"/>
        <v>-0.22193877551020402</v>
      </c>
      <c r="G347">
        <v>0</v>
      </c>
      <c r="H347">
        <f t="shared" si="59"/>
        <v>0.25510204081632648</v>
      </c>
      <c r="I347">
        <f t="shared" si="60"/>
        <v>-1.0721125348377949</v>
      </c>
      <c r="J347">
        <f t="shared" si="61"/>
        <v>1.0721125348377949</v>
      </c>
      <c r="K347">
        <f t="shared" si="62"/>
        <v>0.60854364081308054</v>
      </c>
      <c r="L347">
        <f t="shared" si="63"/>
        <v>0.39145635918691934</v>
      </c>
      <c r="M347">
        <f t="shared" si="64"/>
        <v>1.643267520902677</v>
      </c>
      <c r="N347">
        <f t="shared" si="65"/>
        <v>2.5545631755148031</v>
      </c>
    </row>
    <row r="348" spans="1:14" x14ac:dyDescent="0.25">
      <c r="A348" s="4">
        <f>IF('True_Odds_Calculator_2-way'!A349="","",'True_Odds_Calculator_2-way'!A349)</f>
        <v>2.21</v>
      </c>
      <c r="B348" s="4">
        <f>IF('True_Odds_Calculator_2-way'!B349="","",'True_Odds_Calculator_2-way'!B349)</f>
        <v>1.71</v>
      </c>
      <c r="C348" s="4">
        <f t="shared" si="55"/>
        <v>0.45248868778280543</v>
      </c>
      <c r="D348">
        <f t="shared" si="56"/>
        <v>0.58479532163742687</v>
      </c>
      <c r="E348">
        <f t="shared" si="57"/>
        <v>3.7284009420232245E-2</v>
      </c>
      <c r="F348">
        <f t="shared" si="58"/>
        <v>-0.22732925828901074</v>
      </c>
      <c r="G348">
        <v>0</v>
      </c>
      <c r="H348">
        <f t="shared" si="59"/>
        <v>0.26461326770924293</v>
      </c>
      <c r="I348">
        <f t="shared" si="60"/>
        <v>-1.0788924165398663</v>
      </c>
      <c r="J348">
        <f t="shared" si="61"/>
        <v>1.0788924165398663</v>
      </c>
      <c r="K348">
        <f t="shared" si="62"/>
        <v>0.43375295009879905</v>
      </c>
      <c r="L348">
        <f t="shared" si="63"/>
        <v>0.56624704990120123</v>
      </c>
      <c r="M348">
        <f t="shared" si="64"/>
        <v>2.305459824013238</v>
      </c>
      <c r="N348">
        <f t="shared" si="65"/>
        <v>1.7660136157433048</v>
      </c>
    </row>
    <row r="349" spans="1:14" x14ac:dyDescent="0.25">
      <c r="A349" s="4">
        <f>IF('True_Odds_Calculator_2-way'!A350="","",'True_Odds_Calculator_2-way'!A350)</f>
        <v>2.08</v>
      </c>
      <c r="B349" s="4">
        <f>IF('True_Odds_Calculator_2-way'!B350="","",'True_Odds_Calculator_2-way'!B350)</f>
        <v>1.82</v>
      </c>
      <c r="C349" s="4">
        <f t="shared" si="55"/>
        <v>0.48076923076923073</v>
      </c>
      <c r="D349">
        <f t="shared" si="56"/>
        <v>0.54945054945054939</v>
      </c>
      <c r="E349">
        <f t="shared" si="57"/>
        <v>3.0219780219780112E-2</v>
      </c>
      <c r="F349">
        <f t="shared" si="58"/>
        <v>-0.23393913778529174</v>
      </c>
      <c r="G349">
        <v>0</v>
      </c>
      <c r="H349">
        <f t="shared" si="59"/>
        <v>0.2641589180050718</v>
      </c>
      <c r="I349">
        <f t="shared" si="60"/>
        <v>-1.0626278551055635</v>
      </c>
      <c r="J349">
        <f t="shared" si="61"/>
        <v>1.0626278551055635</v>
      </c>
      <c r="K349">
        <f t="shared" si="62"/>
        <v>0.46562780185187441</v>
      </c>
      <c r="L349">
        <f t="shared" si="63"/>
        <v>0.53437219814812564</v>
      </c>
      <c r="M349">
        <f t="shared" si="64"/>
        <v>2.1476380835140083</v>
      </c>
      <c r="N349">
        <f t="shared" si="65"/>
        <v>1.8713548411865626</v>
      </c>
    </row>
    <row r="350" spans="1:14" x14ac:dyDescent="0.25">
      <c r="A350" s="4">
        <f>IF('True_Odds_Calculator_2-way'!A351="","",'True_Odds_Calculator_2-way'!A351)</f>
        <v>1.73</v>
      </c>
      <c r="B350" s="4">
        <f>IF('True_Odds_Calculator_2-way'!B351="","",'True_Odds_Calculator_2-way'!B351)</f>
        <v>2.17</v>
      </c>
      <c r="C350" s="4">
        <f t="shared" si="55"/>
        <v>0.5780346820809249</v>
      </c>
      <c r="D350">
        <f t="shared" si="56"/>
        <v>0.46082949308755761</v>
      </c>
      <c r="E350">
        <f t="shared" si="57"/>
        <v>3.8864175168482618E-2</v>
      </c>
      <c r="F350">
        <f t="shared" si="58"/>
        <v>-0.22751125436189756</v>
      </c>
      <c r="G350">
        <v>0</v>
      </c>
      <c r="H350">
        <f t="shared" si="59"/>
        <v>0.26637542953038013</v>
      </c>
      <c r="I350">
        <f t="shared" si="60"/>
        <v>-1.0820457886019927</v>
      </c>
      <c r="J350">
        <f t="shared" si="61"/>
        <v>1.0820457886019927</v>
      </c>
      <c r="K350">
        <f t="shared" si="62"/>
        <v>0.55869248171599584</v>
      </c>
      <c r="L350">
        <f t="shared" si="63"/>
        <v>0.44130751828400394</v>
      </c>
      <c r="M350">
        <f t="shared" si="64"/>
        <v>1.789893425679455</v>
      </c>
      <c r="N350">
        <f t="shared" si="65"/>
        <v>2.2659935726643319</v>
      </c>
    </row>
    <row r="351" spans="1:14" x14ac:dyDescent="0.25">
      <c r="A351" s="4">
        <f>IF('True_Odds_Calculator_2-way'!A352="","",'True_Odds_Calculator_2-way'!A352)</f>
        <v>1.6</v>
      </c>
      <c r="B351" s="4">
        <f>IF('True_Odds_Calculator_2-way'!B352="","",'True_Odds_Calculator_2-way'!B352)</f>
        <v>2.4</v>
      </c>
      <c r="C351" s="4">
        <f t="shared" si="55"/>
        <v>0.625</v>
      </c>
      <c r="D351">
        <f t="shared" si="56"/>
        <v>0.41666666666666669</v>
      </c>
      <c r="E351">
        <f t="shared" si="57"/>
        <v>4.1666666666666741E-2</v>
      </c>
      <c r="F351">
        <f t="shared" si="58"/>
        <v>-0.21875</v>
      </c>
      <c r="G351">
        <v>0</v>
      </c>
      <c r="H351">
        <f t="shared" si="59"/>
        <v>0.26041666666666669</v>
      </c>
      <c r="I351">
        <f t="shared" si="60"/>
        <v>-1.0910894511799618</v>
      </c>
      <c r="J351">
        <f t="shared" si="61"/>
        <v>1.0910894511799618</v>
      </c>
      <c r="K351">
        <f t="shared" si="62"/>
        <v>0.60435607626104004</v>
      </c>
      <c r="L351">
        <f t="shared" si="63"/>
        <v>0.39564392373896001</v>
      </c>
      <c r="M351">
        <f t="shared" si="64"/>
        <v>1.6546536707079771</v>
      </c>
      <c r="N351">
        <f t="shared" si="65"/>
        <v>2.5275252316519468</v>
      </c>
    </row>
    <row r="352" spans="1:14" x14ac:dyDescent="0.25">
      <c r="A352" s="4">
        <f>IF('True_Odds_Calculator_2-way'!A353="","",'True_Odds_Calculator_2-way'!A353)</f>
        <v>1.78</v>
      </c>
      <c r="B352" s="4">
        <f>IF('True_Odds_Calculator_2-way'!B353="","",'True_Odds_Calculator_2-way'!B353)</f>
        <v>2.08</v>
      </c>
      <c r="C352" s="4">
        <f t="shared" si="55"/>
        <v>0.5617977528089888</v>
      </c>
      <c r="D352">
        <f t="shared" si="56"/>
        <v>0.48076923076923073</v>
      </c>
      <c r="E352">
        <f t="shared" si="57"/>
        <v>4.2566983578219642E-2</v>
      </c>
      <c r="F352">
        <f t="shared" si="58"/>
        <v>-0.22752808988764039</v>
      </c>
      <c r="G352">
        <v>0</v>
      </c>
      <c r="H352">
        <f t="shared" si="59"/>
        <v>0.27009507346585998</v>
      </c>
      <c r="I352">
        <f t="shared" si="60"/>
        <v>-1.0895340841010226</v>
      </c>
      <c r="J352">
        <f t="shared" si="61"/>
        <v>1.0895340841010226</v>
      </c>
      <c r="K352">
        <f t="shared" si="62"/>
        <v>0.54058829184432911</v>
      </c>
      <c r="L352">
        <f t="shared" si="63"/>
        <v>0.45941170815567078</v>
      </c>
      <c r="M352">
        <f t="shared" si="64"/>
        <v>1.8498365855987975</v>
      </c>
      <c r="N352">
        <f t="shared" si="65"/>
        <v>2.1766968108291049</v>
      </c>
    </row>
    <row r="353" spans="1:14" x14ac:dyDescent="0.25">
      <c r="A353" s="4">
        <f>IF('True_Odds_Calculator_2-way'!A354="","",'True_Odds_Calculator_2-way'!A354)</f>
        <v>2.09</v>
      </c>
      <c r="B353" s="4">
        <f>IF('True_Odds_Calculator_2-way'!B354="","",'True_Odds_Calculator_2-way'!B354)</f>
        <v>1.77</v>
      </c>
      <c r="C353" s="4">
        <f t="shared" si="55"/>
        <v>0.47846889952153115</v>
      </c>
      <c r="D353">
        <f t="shared" si="56"/>
        <v>0.56497175141242939</v>
      </c>
      <c r="E353">
        <f t="shared" si="57"/>
        <v>4.3440650933960434E-2</v>
      </c>
      <c r="F353">
        <f t="shared" si="58"/>
        <v>-0.22688076122509671</v>
      </c>
      <c r="G353">
        <v>0</v>
      </c>
      <c r="H353">
        <f t="shared" si="59"/>
        <v>0.27032141215905714</v>
      </c>
      <c r="I353">
        <f t="shared" si="60"/>
        <v>-1.09154435611996</v>
      </c>
      <c r="J353">
        <f t="shared" si="61"/>
        <v>1.09154435611996</v>
      </c>
      <c r="K353">
        <f t="shared" si="62"/>
        <v>0.4566661815358829</v>
      </c>
      <c r="L353">
        <f t="shared" si="63"/>
        <v>0.54333381846411721</v>
      </c>
      <c r="M353">
        <f t="shared" si="64"/>
        <v>2.189783348170756</v>
      </c>
      <c r="N353">
        <f t="shared" si="65"/>
        <v>1.8404891542123691</v>
      </c>
    </row>
    <row r="354" spans="1:14" x14ac:dyDescent="0.25">
      <c r="A354" s="4">
        <f>IF('True_Odds_Calculator_2-way'!A355="","",'True_Odds_Calculator_2-way'!A355)</f>
        <v>1.95</v>
      </c>
      <c r="B354" s="4">
        <f>IF('True_Odds_Calculator_2-way'!B355="","",'True_Odds_Calculator_2-way'!B355)</f>
        <v>1.92</v>
      </c>
      <c r="C354" s="4">
        <f t="shared" si="55"/>
        <v>0.51282051282051289</v>
      </c>
      <c r="D354">
        <f t="shared" si="56"/>
        <v>0.52083333333333337</v>
      </c>
      <c r="E354">
        <f t="shared" si="57"/>
        <v>3.3653846153846256E-2</v>
      </c>
      <c r="F354">
        <f t="shared" si="58"/>
        <v>-0.23344017094017089</v>
      </c>
      <c r="G354">
        <v>0</v>
      </c>
      <c r="H354">
        <f t="shared" si="59"/>
        <v>0.26709401709401714</v>
      </c>
      <c r="I354">
        <f t="shared" si="60"/>
        <v>-1.0696563746013956</v>
      </c>
      <c r="J354">
        <f t="shared" si="61"/>
        <v>1.0696563746013956</v>
      </c>
      <c r="K354">
        <f t="shared" si="62"/>
        <v>0.49598904672064897</v>
      </c>
      <c r="L354">
        <f t="shared" si="63"/>
        <v>0.50401095327935097</v>
      </c>
      <c r="M354">
        <f t="shared" si="64"/>
        <v>2.0161735558713256</v>
      </c>
      <c r="N354">
        <f t="shared" si="65"/>
        <v>1.9840838646332837</v>
      </c>
    </row>
    <row r="355" spans="1:14" x14ac:dyDescent="0.25">
      <c r="A355" s="4">
        <f>IF('True_Odds_Calculator_2-way'!A356="","",'True_Odds_Calculator_2-way'!A356)</f>
        <v>2.35</v>
      </c>
      <c r="B355" s="4">
        <f>IF('True_Odds_Calculator_2-way'!B356="","",'True_Odds_Calculator_2-way'!B356)</f>
        <v>1.66</v>
      </c>
      <c r="C355" s="4">
        <f t="shared" si="55"/>
        <v>0.42553191489361702</v>
      </c>
      <c r="D355">
        <f t="shared" si="56"/>
        <v>0.60240963855421692</v>
      </c>
      <c r="E355">
        <f t="shared" si="57"/>
        <v>2.7941553447834E-2</v>
      </c>
      <c r="F355">
        <f t="shared" si="58"/>
        <v>-0.22840297359651363</v>
      </c>
      <c r="G355">
        <v>0</v>
      </c>
      <c r="H355">
        <f t="shared" si="59"/>
        <v>0.25634452704434763</v>
      </c>
      <c r="I355">
        <f t="shared" si="60"/>
        <v>-1.0594028769395474</v>
      </c>
      <c r="J355">
        <f t="shared" si="61"/>
        <v>1.0594028769395474</v>
      </c>
      <c r="K355">
        <f t="shared" si="62"/>
        <v>0.41148980196106721</v>
      </c>
      <c r="L355">
        <f t="shared" si="63"/>
        <v>0.58851019803893267</v>
      </c>
      <c r="M355">
        <f t="shared" si="64"/>
        <v>2.4301938838683887</v>
      </c>
      <c r="N355">
        <f t="shared" si="65"/>
        <v>1.6992058987801013</v>
      </c>
    </row>
    <row r="356" spans="1:14" x14ac:dyDescent="0.25">
      <c r="A356" s="4">
        <f>IF('True_Odds_Calculator_2-way'!A357="","",'True_Odds_Calculator_2-way'!A357)</f>
        <v>2.5</v>
      </c>
      <c r="B356" s="4">
        <f>IF('True_Odds_Calculator_2-way'!B357="","",'True_Odds_Calculator_2-way'!B357)</f>
        <v>1.59</v>
      </c>
      <c r="C356" s="4">
        <f t="shared" si="55"/>
        <v>0.4</v>
      </c>
      <c r="D356">
        <f t="shared" si="56"/>
        <v>0.62893081761006286</v>
      </c>
      <c r="E356">
        <f t="shared" si="57"/>
        <v>2.8930817610062887E-2</v>
      </c>
      <c r="F356">
        <f t="shared" si="58"/>
        <v>-0.22264150943396221</v>
      </c>
      <c r="G356">
        <v>0</v>
      </c>
      <c r="H356">
        <f t="shared" si="59"/>
        <v>0.25157232704402516</v>
      </c>
      <c r="I356">
        <f t="shared" si="60"/>
        <v>-1.0629880069054678</v>
      </c>
      <c r="J356">
        <f t="shared" si="61"/>
        <v>1.0629880069054678</v>
      </c>
      <c r="K356">
        <f t="shared" si="62"/>
        <v>0.38543339133114163</v>
      </c>
      <c r="L356">
        <f t="shared" si="63"/>
        <v>0.61456660866885815</v>
      </c>
      <c r="M356">
        <f t="shared" si="64"/>
        <v>2.594482010358202</v>
      </c>
      <c r="N356">
        <f t="shared" si="65"/>
        <v>1.6271629240742262</v>
      </c>
    </row>
    <row r="357" spans="1:14" x14ac:dyDescent="0.25">
      <c r="A357" s="4">
        <f>IF('True_Odds_Calculator_2-way'!A358="","",'True_Odds_Calculator_2-way'!A358)</f>
        <v>2.4700000000000002</v>
      </c>
      <c r="B357" s="4">
        <f>IF('True_Odds_Calculator_2-way'!B358="","",'True_Odds_Calculator_2-way'!B358)</f>
        <v>1.59</v>
      </c>
      <c r="C357" s="4">
        <f t="shared" si="55"/>
        <v>0.40485829959514169</v>
      </c>
      <c r="D357">
        <f t="shared" si="56"/>
        <v>0.62893081761006286</v>
      </c>
      <c r="E357">
        <f t="shared" si="57"/>
        <v>3.37891172052045E-2</v>
      </c>
      <c r="F357">
        <f t="shared" si="58"/>
        <v>-0.22083874417538774</v>
      </c>
      <c r="G357">
        <v>0</v>
      </c>
      <c r="H357">
        <f t="shared" si="59"/>
        <v>0.25462786138059224</v>
      </c>
      <c r="I357">
        <f t="shared" si="60"/>
        <v>-1.0737800400040409</v>
      </c>
      <c r="J357">
        <f t="shared" si="61"/>
        <v>1.0737800400040409</v>
      </c>
      <c r="K357">
        <f t="shared" si="62"/>
        <v>0.38782889624489203</v>
      </c>
      <c r="L357">
        <f t="shared" si="63"/>
        <v>0.61217110375510797</v>
      </c>
      <c r="M357">
        <f t="shared" si="64"/>
        <v>2.5784566588059405</v>
      </c>
      <c r="N357">
        <f t="shared" si="65"/>
        <v>1.6335302236023845</v>
      </c>
    </row>
    <row r="358" spans="1:14" x14ac:dyDescent="0.25">
      <c r="A358" s="4">
        <f>IF('True_Odds_Calculator_2-way'!A359="","",'True_Odds_Calculator_2-way'!A359)</f>
        <v>1.92</v>
      </c>
      <c r="B358" s="4">
        <f>IF('True_Odds_Calculator_2-way'!B359="","",'True_Odds_Calculator_2-way'!B359)</f>
        <v>1.97</v>
      </c>
      <c r="C358" s="4">
        <f t="shared" si="55"/>
        <v>0.52083333333333337</v>
      </c>
      <c r="D358">
        <f t="shared" si="56"/>
        <v>0.50761421319796951</v>
      </c>
      <c r="E358">
        <f t="shared" si="57"/>
        <v>2.844754653130277E-2</v>
      </c>
      <c r="F358">
        <f t="shared" si="58"/>
        <v>-0.2359348561759731</v>
      </c>
      <c r="G358">
        <v>0</v>
      </c>
      <c r="H358">
        <f t="shared" si="59"/>
        <v>0.26438240270727581</v>
      </c>
      <c r="I358">
        <f t="shared" si="60"/>
        <v>-1.0585715534396718</v>
      </c>
      <c r="J358">
        <f t="shared" si="61"/>
        <v>1.0585715534396718</v>
      </c>
      <c r="K358">
        <f t="shared" si="62"/>
        <v>0.50661491420873006</v>
      </c>
      <c r="L358">
        <f t="shared" si="63"/>
        <v>0.49338508579127022</v>
      </c>
      <c r="M358">
        <f t="shared" si="64"/>
        <v>1.9738858291644976</v>
      </c>
      <c r="N358">
        <f t="shared" si="65"/>
        <v>2.0268144068364817</v>
      </c>
    </row>
    <row r="359" spans="1:14" x14ac:dyDescent="0.25">
      <c r="A359" s="4">
        <f>IF('True_Odds_Calculator_2-way'!A360="","",'True_Odds_Calculator_2-way'!A360)</f>
        <v>2.3199999999999998</v>
      </c>
      <c r="B359" s="4">
        <f>IF('True_Odds_Calculator_2-way'!B360="","",'True_Odds_Calculator_2-way'!B360)</f>
        <v>1.66</v>
      </c>
      <c r="C359" s="4">
        <f t="shared" si="55"/>
        <v>0.43103448275862072</v>
      </c>
      <c r="D359">
        <f t="shared" si="56"/>
        <v>0.60240963855421692</v>
      </c>
      <c r="E359">
        <f t="shared" si="57"/>
        <v>3.3444121312837582E-2</v>
      </c>
      <c r="F359">
        <f t="shared" si="58"/>
        <v>-0.22621520565018693</v>
      </c>
      <c r="G359">
        <v>0</v>
      </c>
      <c r="H359">
        <f t="shared" si="59"/>
        <v>0.25965932696302457</v>
      </c>
      <c r="I359">
        <f t="shared" si="60"/>
        <v>-1.0713739108887086</v>
      </c>
      <c r="J359">
        <f t="shared" si="61"/>
        <v>1.0713739108887086</v>
      </c>
      <c r="K359">
        <f t="shared" si="62"/>
        <v>0.41421356237309498</v>
      </c>
      <c r="L359">
        <f t="shared" si="63"/>
        <v>0.58578643762690485</v>
      </c>
      <c r="M359">
        <f t="shared" si="64"/>
        <v>2.4142135623730954</v>
      </c>
      <c r="N359">
        <f t="shared" si="65"/>
        <v>1.7071067811865479</v>
      </c>
    </row>
    <row r="360" spans="1:14" x14ac:dyDescent="0.25">
      <c r="A360" s="4">
        <f>IF('True_Odds_Calculator_2-way'!A361="","",'True_Odds_Calculator_2-way'!A361)</f>
        <v>2.23</v>
      </c>
      <c r="B360" s="4">
        <f>IF('True_Odds_Calculator_2-way'!B361="","",'True_Odds_Calculator_2-way'!B361)</f>
        <v>1.7</v>
      </c>
      <c r="C360" s="4">
        <f t="shared" si="55"/>
        <v>0.44843049327354262</v>
      </c>
      <c r="D360">
        <f t="shared" si="56"/>
        <v>0.58823529411764708</v>
      </c>
      <c r="E360">
        <f t="shared" si="57"/>
        <v>3.6665787391189752E-2</v>
      </c>
      <c r="F360">
        <f t="shared" si="58"/>
        <v>-0.22711685571089413</v>
      </c>
      <c r="G360">
        <v>0</v>
      </c>
      <c r="H360">
        <f t="shared" si="59"/>
        <v>0.26378264310208388</v>
      </c>
      <c r="I360">
        <f t="shared" si="60"/>
        <v>-1.0777013435226062</v>
      </c>
      <c r="J360">
        <f t="shared" si="61"/>
        <v>1.0777013435226062</v>
      </c>
      <c r="K360">
        <f t="shared" si="62"/>
        <v>0.43000161655276159</v>
      </c>
      <c r="L360">
        <f t="shared" si="63"/>
        <v>0.56999838344723819</v>
      </c>
      <c r="M360">
        <f t="shared" si="64"/>
        <v>2.3255726525328053</v>
      </c>
      <c r="N360">
        <f t="shared" si="65"/>
        <v>1.7543909404658247</v>
      </c>
    </row>
    <row r="361" spans="1:14" x14ac:dyDescent="0.25">
      <c r="A361" s="4">
        <f>IF('True_Odds_Calculator_2-way'!A362="","",'True_Odds_Calculator_2-way'!A362)</f>
        <v>2.2599999999999998</v>
      </c>
      <c r="B361" s="4">
        <f>IF('True_Odds_Calculator_2-way'!B362="","",'True_Odds_Calculator_2-way'!B362)</f>
        <v>1.69</v>
      </c>
      <c r="C361" s="4">
        <f t="shared" si="55"/>
        <v>0.44247787610619471</v>
      </c>
      <c r="D361">
        <f t="shared" si="56"/>
        <v>0.59171597633136097</v>
      </c>
      <c r="E361">
        <f t="shared" si="57"/>
        <v>3.4193852437555794E-2</v>
      </c>
      <c r="F361">
        <f t="shared" si="58"/>
        <v>-0.22762737602764815</v>
      </c>
      <c r="G361">
        <v>0</v>
      </c>
      <c r="H361">
        <f t="shared" si="59"/>
        <v>0.261821228465204</v>
      </c>
      <c r="I361">
        <f t="shared" si="60"/>
        <v>-1.0724824201463119</v>
      </c>
      <c r="J361">
        <f t="shared" si="61"/>
        <v>1.0724824201463119</v>
      </c>
      <c r="K361">
        <f t="shared" si="62"/>
        <v>0.42529160714947917</v>
      </c>
      <c r="L361">
        <f t="shared" si="63"/>
        <v>0.57470839285052078</v>
      </c>
      <c r="M361">
        <f t="shared" si="64"/>
        <v>2.351327849384353</v>
      </c>
      <c r="N361">
        <f t="shared" si="65"/>
        <v>1.7400128699009547</v>
      </c>
    </row>
    <row r="362" spans="1:14" x14ac:dyDescent="0.25">
      <c r="A362" s="4">
        <f>IF('True_Odds_Calculator_2-way'!A363="","",'True_Odds_Calculator_2-way'!A363)</f>
        <v>2.54</v>
      </c>
      <c r="B362" s="4">
        <f>IF('True_Odds_Calculator_2-way'!B363="","",'True_Odds_Calculator_2-way'!B363)</f>
        <v>1.56</v>
      </c>
      <c r="C362" s="4">
        <f t="shared" si="55"/>
        <v>0.39370078740157477</v>
      </c>
      <c r="D362">
        <f t="shared" si="56"/>
        <v>0.64102564102564097</v>
      </c>
      <c r="E362">
        <f t="shared" si="57"/>
        <v>3.4726428427215739E-2</v>
      </c>
      <c r="F362">
        <f t="shared" si="58"/>
        <v>-0.21764587118917833</v>
      </c>
      <c r="G362">
        <v>0</v>
      </c>
      <c r="H362">
        <f t="shared" si="59"/>
        <v>0.25237229961639407</v>
      </c>
      <c r="I362">
        <f t="shared" si="60"/>
        <v>-1.0768262306348699</v>
      </c>
      <c r="J362">
        <f t="shared" si="61"/>
        <v>1.0768262306348699</v>
      </c>
      <c r="K362">
        <f t="shared" si="62"/>
        <v>0.37617851153011422</v>
      </c>
      <c r="L362">
        <f t="shared" si="63"/>
        <v>0.62382148846988572</v>
      </c>
      <c r="M362">
        <f t="shared" si="64"/>
        <v>2.6583123951776999</v>
      </c>
      <c r="N362">
        <f t="shared" si="65"/>
        <v>1.6030226891555273</v>
      </c>
    </row>
    <row r="363" spans="1:14" x14ac:dyDescent="0.25">
      <c r="A363" s="4">
        <f>IF('True_Odds_Calculator_2-way'!A364="","",'True_Odds_Calculator_2-way'!A364)</f>
        <v>1.98</v>
      </c>
      <c r="B363" s="4">
        <f>IF('True_Odds_Calculator_2-way'!B364="","",'True_Odds_Calculator_2-way'!B364)</f>
        <v>1.91</v>
      </c>
      <c r="C363" s="4">
        <f t="shared" si="55"/>
        <v>0.50505050505050508</v>
      </c>
      <c r="D363">
        <f t="shared" si="56"/>
        <v>0.52356020942408377</v>
      </c>
      <c r="E363">
        <f t="shared" si="57"/>
        <v>2.861071447458885E-2</v>
      </c>
      <c r="F363">
        <f t="shared" si="58"/>
        <v>-0.23581363371939279</v>
      </c>
      <c r="G363">
        <v>0</v>
      </c>
      <c r="H363">
        <f t="shared" si="59"/>
        <v>0.2644243481939817</v>
      </c>
      <c r="I363">
        <f t="shared" si="60"/>
        <v>-1.0589275952301447</v>
      </c>
      <c r="J363">
        <f t="shared" si="61"/>
        <v>1.0589275952301447</v>
      </c>
      <c r="K363">
        <f t="shared" si="62"/>
        <v>0.4907375632320416</v>
      </c>
      <c r="L363">
        <f t="shared" si="63"/>
        <v>0.50926243676795835</v>
      </c>
      <c r="M363">
        <f t="shared" si="64"/>
        <v>2.0377490433255412</v>
      </c>
      <c r="N363">
        <f t="shared" si="65"/>
        <v>1.9636241116594322</v>
      </c>
    </row>
    <row r="364" spans="1:14" x14ac:dyDescent="0.25">
      <c r="A364" s="4">
        <f>IF('True_Odds_Calculator_2-way'!A365="","",'True_Odds_Calculator_2-way'!A365)</f>
        <v>2.69</v>
      </c>
      <c r="B364" s="4">
        <f>IF('True_Odds_Calculator_2-way'!B365="","",'True_Odds_Calculator_2-way'!B365)</f>
        <v>1.51</v>
      </c>
      <c r="C364" s="4">
        <f t="shared" si="55"/>
        <v>0.37174721189591081</v>
      </c>
      <c r="D364">
        <f t="shared" si="56"/>
        <v>0.66225165562913912</v>
      </c>
      <c r="E364">
        <f t="shared" si="57"/>
        <v>3.3998867525049992E-2</v>
      </c>
      <c r="F364">
        <f t="shared" si="58"/>
        <v>-0.21219133902853338</v>
      </c>
      <c r="G364">
        <v>0</v>
      </c>
      <c r="H364">
        <f t="shared" si="59"/>
        <v>0.24619020655358334</v>
      </c>
      <c r="I364">
        <f t="shared" si="60"/>
        <v>-1.0771385261753925</v>
      </c>
      <c r="J364">
        <f t="shared" si="61"/>
        <v>1.0771385261753925</v>
      </c>
      <c r="K364">
        <f t="shared" si="62"/>
        <v>0.35456414890726312</v>
      </c>
      <c r="L364">
        <f t="shared" si="63"/>
        <v>0.64543585109273682</v>
      </c>
      <c r="M364">
        <f t="shared" si="64"/>
        <v>2.8203641092364129</v>
      </c>
      <c r="N364">
        <f t="shared" si="65"/>
        <v>1.5493406483494501</v>
      </c>
    </row>
    <row r="365" spans="1:14" x14ac:dyDescent="0.25">
      <c r="A365" s="4">
        <f>IF('True_Odds_Calculator_2-way'!A366="","",'True_Odds_Calculator_2-way'!A366)</f>
        <v>2.42</v>
      </c>
      <c r="B365" s="4">
        <f>IF('True_Odds_Calculator_2-way'!B366="","",'True_Odds_Calculator_2-way'!B366)</f>
        <v>1.61</v>
      </c>
      <c r="C365" s="4">
        <f t="shared" si="55"/>
        <v>0.41322314049586778</v>
      </c>
      <c r="D365">
        <f t="shared" si="56"/>
        <v>0.6211180124223602</v>
      </c>
      <c r="E365">
        <f t="shared" si="57"/>
        <v>3.4341152918228035E-2</v>
      </c>
      <c r="F365">
        <f t="shared" si="58"/>
        <v>-0.22231918279349105</v>
      </c>
      <c r="G365">
        <v>0</v>
      </c>
      <c r="H365">
        <f t="shared" si="59"/>
        <v>0.25666033571171909</v>
      </c>
      <c r="I365">
        <f t="shared" si="60"/>
        <v>-1.0744616281415773</v>
      </c>
      <c r="J365">
        <f t="shared" si="61"/>
        <v>1.0744616281415773</v>
      </c>
      <c r="K365">
        <f t="shared" si="62"/>
        <v>0.3959242744397955</v>
      </c>
      <c r="L365">
        <f t="shared" si="63"/>
        <v>0.60407572556020461</v>
      </c>
      <c r="M365">
        <f t="shared" si="64"/>
        <v>2.5257355119610394</v>
      </c>
      <c r="N365">
        <f t="shared" si="65"/>
        <v>1.6554215931663621</v>
      </c>
    </row>
    <row r="366" spans="1:14" x14ac:dyDescent="0.25">
      <c r="A366" s="4">
        <f>IF('True_Odds_Calculator_2-way'!A367="","",'True_Odds_Calculator_2-way'!A367)</f>
        <v>2.39</v>
      </c>
      <c r="B366" s="4">
        <f>IF('True_Odds_Calculator_2-way'!B367="","",'True_Odds_Calculator_2-way'!B367)</f>
        <v>1.63</v>
      </c>
      <c r="C366" s="4">
        <f t="shared" si="55"/>
        <v>0.41841004184100417</v>
      </c>
      <c r="D366">
        <f t="shared" si="56"/>
        <v>0.61349693251533743</v>
      </c>
      <c r="E366">
        <f t="shared" si="57"/>
        <v>3.19069743563416E-2</v>
      </c>
      <c r="F366">
        <f t="shared" si="58"/>
        <v>-0.22478630284672851</v>
      </c>
      <c r="G366">
        <v>0</v>
      </c>
      <c r="H366">
        <f t="shared" si="59"/>
        <v>0.25669327720307006</v>
      </c>
      <c r="I366">
        <f t="shared" si="60"/>
        <v>-1.0686176060625021</v>
      </c>
      <c r="J366">
        <f t="shared" si="61"/>
        <v>1.0686176060625021</v>
      </c>
      <c r="K366">
        <f t="shared" si="62"/>
        <v>0.40235320740649128</v>
      </c>
      <c r="L366">
        <f t="shared" si="63"/>
        <v>0.59764679259350884</v>
      </c>
      <c r="M366">
        <f t="shared" si="64"/>
        <v>2.4853784724268779</v>
      </c>
      <c r="N366">
        <f t="shared" si="65"/>
        <v>1.6732290918193764</v>
      </c>
    </row>
    <row r="367" spans="1:14" x14ac:dyDescent="0.25">
      <c r="A367" s="4">
        <f>IF('True_Odds_Calculator_2-way'!A368="","",'True_Odds_Calculator_2-way'!A368)</f>
        <v>2.38</v>
      </c>
      <c r="B367" s="4">
        <f>IF('True_Odds_Calculator_2-way'!B368="","",'True_Odds_Calculator_2-way'!B368)</f>
        <v>1.6</v>
      </c>
      <c r="C367" s="4">
        <f t="shared" si="55"/>
        <v>0.42016806722689076</v>
      </c>
      <c r="D367">
        <f t="shared" si="56"/>
        <v>0.625</v>
      </c>
      <c r="E367">
        <f t="shared" si="57"/>
        <v>4.5168067226890818E-2</v>
      </c>
      <c r="F367">
        <f t="shared" si="58"/>
        <v>-0.21743697478991586</v>
      </c>
      <c r="G367">
        <v>0</v>
      </c>
      <c r="H367">
        <f t="shared" si="59"/>
        <v>0.26260504201680673</v>
      </c>
      <c r="I367">
        <f t="shared" si="60"/>
        <v>-1.0989674556596452</v>
      </c>
      <c r="J367">
        <f t="shared" si="61"/>
        <v>1.0989674556596452</v>
      </c>
      <c r="K367">
        <f t="shared" si="62"/>
        <v>0.39736545293100772</v>
      </c>
      <c r="L367">
        <f t="shared" si="63"/>
        <v>0.60263454706899222</v>
      </c>
      <c r="M367">
        <f t="shared" si="64"/>
        <v>2.5165750888103107</v>
      </c>
      <c r="N367">
        <f t="shared" si="65"/>
        <v>1.6593804733957871</v>
      </c>
    </row>
    <row r="368" spans="1:14" x14ac:dyDescent="0.25">
      <c r="A368" s="4">
        <f>IF('True_Odds_Calculator_2-way'!A369="","",'True_Odds_Calculator_2-way'!A369)</f>
        <v>2.0099999999999998</v>
      </c>
      <c r="B368" s="4">
        <f>IF('True_Odds_Calculator_2-way'!B369="","",'True_Odds_Calculator_2-way'!B369)</f>
        <v>1.85</v>
      </c>
      <c r="C368" s="4">
        <f t="shared" si="55"/>
        <v>0.49751243781094534</v>
      </c>
      <c r="D368">
        <f t="shared" si="56"/>
        <v>0.54054054054054046</v>
      </c>
      <c r="E368">
        <f t="shared" si="57"/>
        <v>3.80529783514858E-2</v>
      </c>
      <c r="F368">
        <f t="shared" si="58"/>
        <v>-0.23087266370848458</v>
      </c>
      <c r="G368">
        <v>0</v>
      </c>
      <c r="H368">
        <f t="shared" si="59"/>
        <v>0.26892564205997044</v>
      </c>
      <c r="I368">
        <f t="shared" si="60"/>
        <v>-1.0792693660942112</v>
      </c>
      <c r="J368">
        <f t="shared" si="61"/>
        <v>1.0792693660942112</v>
      </c>
      <c r="K368">
        <f t="shared" si="62"/>
        <v>0.47845469244925098</v>
      </c>
      <c r="L368">
        <f t="shared" si="63"/>
        <v>0.52154530755074879</v>
      </c>
      <c r="M368">
        <f t="shared" si="64"/>
        <v>2.0900620597551534</v>
      </c>
      <c r="N368">
        <f t="shared" si="65"/>
        <v>1.91737896118008</v>
      </c>
    </row>
    <row r="369" spans="1:14" x14ac:dyDescent="0.25">
      <c r="A369" s="4">
        <f>IF('True_Odds_Calculator_2-way'!A370="","",'True_Odds_Calculator_2-way'!A370)</f>
        <v>2.0499999999999998</v>
      </c>
      <c r="B369" s="4">
        <f>IF('True_Odds_Calculator_2-way'!B370="","",'True_Odds_Calculator_2-way'!B370)</f>
        <v>1.82</v>
      </c>
      <c r="C369" s="4">
        <f t="shared" si="55"/>
        <v>0.48780487804878053</v>
      </c>
      <c r="D369">
        <f t="shared" si="56"/>
        <v>0.54945054945054939</v>
      </c>
      <c r="E369">
        <f t="shared" si="57"/>
        <v>3.7255427499329974E-2</v>
      </c>
      <c r="F369">
        <f t="shared" si="58"/>
        <v>-0.23076923076923073</v>
      </c>
      <c r="G369">
        <v>0</v>
      </c>
      <c r="H369">
        <f t="shared" si="59"/>
        <v>0.2680246582685607</v>
      </c>
      <c r="I369">
        <f t="shared" si="60"/>
        <v>-1.0777013435226059</v>
      </c>
      <c r="J369">
        <f t="shared" si="61"/>
        <v>1.0777013435226059</v>
      </c>
      <c r="K369">
        <f t="shared" si="62"/>
        <v>0.46913415988245072</v>
      </c>
      <c r="L369">
        <f t="shared" si="63"/>
        <v>0.53086584011754934</v>
      </c>
      <c r="M369">
        <f t="shared" si="64"/>
        <v>2.1315864106987359</v>
      </c>
      <c r="N369">
        <f t="shared" si="65"/>
        <v>1.883715101688537</v>
      </c>
    </row>
    <row r="370" spans="1:14" x14ac:dyDescent="0.25">
      <c r="A370" s="4">
        <f>IF('True_Odds_Calculator_2-way'!A371="","",'True_Odds_Calculator_2-way'!A371)</f>
        <v>2.0299999999999998</v>
      </c>
      <c r="B370" s="4">
        <f>IF('True_Odds_Calculator_2-way'!B371="","",'True_Odds_Calculator_2-way'!B371)</f>
        <v>1.83</v>
      </c>
      <c r="C370" s="4">
        <f t="shared" si="55"/>
        <v>0.49261083743842371</v>
      </c>
      <c r="D370">
        <f t="shared" si="56"/>
        <v>0.54644808743169393</v>
      </c>
      <c r="E370">
        <f t="shared" si="57"/>
        <v>3.9058924870117639E-2</v>
      </c>
      <c r="F370">
        <f t="shared" si="58"/>
        <v>-0.23012732509623413</v>
      </c>
      <c r="G370">
        <v>0</v>
      </c>
      <c r="H370">
        <f t="shared" si="59"/>
        <v>0.26918624996635171</v>
      </c>
      <c r="I370">
        <f t="shared" si="60"/>
        <v>-1.0815393906387938</v>
      </c>
      <c r="J370">
        <f t="shared" si="61"/>
        <v>1.0815393906387938</v>
      </c>
      <c r="K370">
        <f t="shared" si="62"/>
        <v>0.47304012528552486</v>
      </c>
      <c r="L370">
        <f t="shared" si="63"/>
        <v>0.52695987471447536</v>
      </c>
      <c r="M370">
        <f t="shared" si="64"/>
        <v>2.113985572357957</v>
      </c>
      <c r="N370">
        <f t="shared" si="65"/>
        <v>1.8976776942301987</v>
      </c>
    </row>
    <row r="371" spans="1:14" x14ac:dyDescent="0.25">
      <c r="A371" s="4">
        <f>IF('True_Odds_Calculator_2-way'!A372="","",'True_Odds_Calculator_2-way'!A372)</f>
        <v>2.17</v>
      </c>
      <c r="B371" s="4">
        <f>IF('True_Odds_Calculator_2-way'!B372="","",'True_Odds_Calculator_2-way'!B372)</f>
        <v>1.72</v>
      </c>
      <c r="C371" s="4">
        <f t="shared" si="55"/>
        <v>0.46082949308755761</v>
      </c>
      <c r="D371">
        <f t="shared" si="56"/>
        <v>0.58139534883720934</v>
      </c>
      <c r="E371">
        <f t="shared" si="57"/>
        <v>4.2224841924766832E-2</v>
      </c>
      <c r="F371">
        <f t="shared" si="58"/>
        <v>-0.2256992819633481</v>
      </c>
      <c r="G371">
        <v>0</v>
      </c>
      <c r="H371">
        <f t="shared" si="59"/>
        <v>0.26792412388811493</v>
      </c>
      <c r="I371">
        <f t="shared" si="60"/>
        <v>-1.0895340841010224</v>
      </c>
      <c r="J371">
        <f t="shared" si="61"/>
        <v>1.0895340841010224</v>
      </c>
      <c r="K371">
        <f t="shared" si="62"/>
        <v>0.43960780543711397</v>
      </c>
      <c r="L371">
        <f t="shared" si="63"/>
        <v>0.56039219456288614</v>
      </c>
      <c r="M371">
        <f t="shared" si="64"/>
        <v>2.2747548783981961</v>
      </c>
      <c r="N371">
        <f t="shared" si="65"/>
        <v>1.784464540552736</v>
      </c>
    </row>
    <row r="372" spans="1:14" x14ac:dyDescent="0.25">
      <c r="A372" s="4">
        <f>IF('True_Odds_Calculator_2-way'!A373="","",'True_Odds_Calculator_2-way'!A373)</f>
        <v>2</v>
      </c>
      <c r="B372" s="4">
        <f>IF('True_Odds_Calculator_2-way'!B373="","",'True_Odds_Calculator_2-way'!B373)</f>
        <v>1.85</v>
      </c>
      <c r="C372" s="4">
        <f t="shared" si="55"/>
        <v>0.5</v>
      </c>
      <c r="D372">
        <f t="shared" si="56"/>
        <v>0.54054054054054046</v>
      </c>
      <c r="E372">
        <f t="shared" si="57"/>
        <v>4.0540540540540349E-2</v>
      </c>
      <c r="F372">
        <f t="shared" si="58"/>
        <v>-0.22972972972972983</v>
      </c>
      <c r="G372">
        <v>0</v>
      </c>
      <c r="H372">
        <f t="shared" si="59"/>
        <v>0.27027027027027023</v>
      </c>
      <c r="I372">
        <f t="shared" si="60"/>
        <v>-1.0846522890932806</v>
      </c>
      <c r="J372">
        <f t="shared" si="61"/>
        <v>1.0846522890932806</v>
      </c>
      <c r="K372">
        <f t="shared" si="62"/>
        <v>0.47969630486192494</v>
      </c>
      <c r="L372">
        <f t="shared" si="63"/>
        <v>0.52030369513807517</v>
      </c>
      <c r="M372">
        <f t="shared" si="64"/>
        <v>2.0846522890932806</v>
      </c>
      <c r="N372">
        <f t="shared" si="65"/>
        <v>1.9219544457292885</v>
      </c>
    </row>
    <row r="373" spans="1:14" x14ac:dyDescent="0.25">
      <c r="A373" s="4">
        <f>IF('True_Odds_Calculator_2-way'!A374="","",'True_Odds_Calculator_2-way'!A374)</f>
        <v>1.98</v>
      </c>
      <c r="B373" s="4">
        <f>IF('True_Odds_Calculator_2-way'!B374="","",'True_Odds_Calculator_2-way'!B374)</f>
        <v>1.88</v>
      </c>
      <c r="C373" s="4">
        <f t="shared" si="55"/>
        <v>0.50505050505050508</v>
      </c>
      <c r="D373">
        <f t="shared" si="56"/>
        <v>0.53191489361702127</v>
      </c>
      <c r="E373">
        <f t="shared" si="57"/>
        <v>3.6965398667526461E-2</v>
      </c>
      <c r="F373">
        <f t="shared" si="58"/>
        <v>-0.23167848699763582</v>
      </c>
      <c r="G373">
        <v>0</v>
      </c>
      <c r="H373">
        <f t="shared" si="59"/>
        <v>0.26864388566516229</v>
      </c>
      <c r="I373">
        <f t="shared" si="60"/>
        <v>-1.0768262306348704</v>
      </c>
      <c r="J373">
        <f t="shared" si="61"/>
        <v>1.0768262306348704</v>
      </c>
      <c r="K373">
        <f t="shared" si="62"/>
        <v>0.4865494129951195</v>
      </c>
      <c r="L373">
        <f t="shared" si="63"/>
        <v>0.51345058700488033</v>
      </c>
      <c r="M373">
        <f t="shared" si="64"/>
        <v>2.0552897060221729</v>
      </c>
      <c r="N373">
        <f t="shared" si="65"/>
        <v>1.947607082958686</v>
      </c>
    </row>
    <row r="374" spans="1:14" x14ac:dyDescent="0.25">
      <c r="A374" s="4">
        <f>IF('True_Odds_Calculator_2-way'!A375="","",'True_Odds_Calculator_2-way'!A375)</f>
        <v>2.29</v>
      </c>
      <c r="B374" s="4">
        <f>IF('True_Odds_Calculator_2-way'!B375="","",'True_Odds_Calculator_2-way'!B375)</f>
        <v>1.65</v>
      </c>
      <c r="C374" s="4">
        <f t="shared" si="55"/>
        <v>0.4366812227074236</v>
      </c>
      <c r="D374">
        <f t="shared" si="56"/>
        <v>0.60606060606060608</v>
      </c>
      <c r="E374">
        <f t="shared" si="57"/>
        <v>4.2741828768029677E-2</v>
      </c>
      <c r="F374">
        <f t="shared" si="58"/>
        <v>-0.22191345772131799</v>
      </c>
      <c r="G374">
        <v>0</v>
      </c>
      <c r="H374">
        <f t="shared" si="59"/>
        <v>0.26465528648934766</v>
      </c>
      <c r="I374">
        <f t="shared" si="60"/>
        <v>-1.0920649448492679</v>
      </c>
      <c r="J374">
        <f t="shared" si="61"/>
        <v>1.0920649448492679</v>
      </c>
      <c r="K374">
        <f t="shared" si="62"/>
        <v>0.41515071290017352</v>
      </c>
      <c r="L374">
        <f t="shared" si="63"/>
        <v>0.58484928709982642</v>
      </c>
      <c r="M374">
        <f t="shared" si="64"/>
        <v>2.408763778855556</v>
      </c>
      <c r="N374">
        <f t="shared" si="65"/>
        <v>1.709842214152024</v>
      </c>
    </row>
    <row r="375" spans="1:14" x14ac:dyDescent="0.25">
      <c r="A375" s="4">
        <f>IF('True_Odds_Calculator_2-way'!A376="","",'True_Odds_Calculator_2-way'!A376)</f>
        <v>2.2400000000000002</v>
      </c>
      <c r="B375" s="4">
        <f>IF('True_Odds_Calculator_2-way'!B376="","",'True_Odds_Calculator_2-way'!B376)</f>
        <v>1.68</v>
      </c>
      <c r="C375" s="4">
        <f t="shared" si="55"/>
        <v>0.4464285714285714</v>
      </c>
      <c r="D375">
        <f t="shared" si="56"/>
        <v>0.59523809523809523</v>
      </c>
      <c r="E375">
        <f t="shared" si="57"/>
        <v>4.1666666666666519E-2</v>
      </c>
      <c r="F375">
        <f t="shared" si="58"/>
        <v>-0.22406462585034026</v>
      </c>
      <c r="G375">
        <v>0</v>
      </c>
      <c r="H375">
        <f t="shared" si="59"/>
        <v>0.26573129251700678</v>
      </c>
      <c r="I375">
        <f t="shared" si="60"/>
        <v>-1.0890171046725801</v>
      </c>
      <c r="J375">
        <f t="shared" si="61"/>
        <v>1.0890171046725801</v>
      </c>
      <c r="K375">
        <f t="shared" si="62"/>
        <v>0.42546289760699951</v>
      </c>
      <c r="L375">
        <f t="shared" si="63"/>
        <v>0.5745371023930006</v>
      </c>
      <c r="M375">
        <f t="shared" si="64"/>
        <v>2.3503812097939996</v>
      </c>
      <c r="N375">
        <f t="shared" si="65"/>
        <v>1.7405316311773544</v>
      </c>
    </row>
    <row r="376" spans="1:14" x14ac:dyDescent="0.25">
      <c r="A376" s="4">
        <f>IF('True_Odds_Calculator_2-way'!A377="","",'True_Odds_Calculator_2-way'!A377)</f>
        <v>2.15</v>
      </c>
      <c r="B376" s="4">
        <f>IF('True_Odds_Calculator_2-way'!B377="","",'True_Odds_Calculator_2-way'!B377)</f>
        <v>1.72</v>
      </c>
      <c r="C376" s="4">
        <f t="shared" si="55"/>
        <v>0.46511627906976744</v>
      </c>
      <c r="D376">
        <f t="shared" si="56"/>
        <v>0.58139534883720934</v>
      </c>
      <c r="E376">
        <f t="shared" si="57"/>
        <v>4.6511627906976827E-2</v>
      </c>
      <c r="F376">
        <f t="shared" si="58"/>
        <v>-0.22390481341265545</v>
      </c>
      <c r="G376">
        <v>0</v>
      </c>
      <c r="H376">
        <f t="shared" si="59"/>
        <v>0.27041644131963227</v>
      </c>
      <c r="I376">
        <f t="shared" si="60"/>
        <v>-1.0989674556596452</v>
      </c>
      <c r="J376">
        <f t="shared" si="61"/>
        <v>1.0989674556596452</v>
      </c>
      <c r="K376">
        <f t="shared" si="62"/>
        <v>0.44173268206089783</v>
      </c>
      <c r="L376">
        <f t="shared" si="63"/>
        <v>0.55826731793910211</v>
      </c>
      <c r="M376">
        <f t="shared" si="64"/>
        <v>2.2638125740085919</v>
      </c>
      <c r="N376">
        <f t="shared" si="65"/>
        <v>1.7912565680749446</v>
      </c>
    </row>
    <row r="377" spans="1:14" x14ac:dyDescent="0.25">
      <c r="A377" s="4">
        <f>IF('True_Odds_Calculator_2-way'!A378="","",'True_Odds_Calculator_2-way'!A378)</f>
        <v>2.02</v>
      </c>
      <c r="B377" s="4">
        <f>IF('True_Odds_Calculator_2-way'!B378="","",'True_Odds_Calculator_2-way'!B378)</f>
        <v>1.83</v>
      </c>
      <c r="C377" s="4">
        <f t="shared" si="55"/>
        <v>0.49504950495049505</v>
      </c>
      <c r="D377">
        <f t="shared" si="56"/>
        <v>0.54644808743169393</v>
      </c>
      <c r="E377">
        <f t="shared" si="57"/>
        <v>4.1497592382188975E-2</v>
      </c>
      <c r="F377">
        <f t="shared" si="58"/>
        <v>-0.22902126278201596</v>
      </c>
      <c r="G377">
        <v>0</v>
      </c>
      <c r="H377">
        <f t="shared" si="59"/>
        <v>0.27051885516420493</v>
      </c>
      <c r="I377">
        <f t="shared" si="60"/>
        <v>-1.0868281233544477</v>
      </c>
      <c r="J377">
        <f t="shared" si="61"/>
        <v>1.0868281233544477</v>
      </c>
      <c r="K377">
        <f t="shared" si="62"/>
        <v>0.47425625911513414</v>
      </c>
      <c r="L377">
        <f t="shared" si="63"/>
        <v>0.52574374088486586</v>
      </c>
      <c r="M377">
        <f t="shared" si="64"/>
        <v>2.1085646858215363</v>
      </c>
      <c r="N377">
        <f t="shared" si="65"/>
        <v>1.9020673423841918</v>
      </c>
    </row>
    <row r="378" spans="1:14" x14ac:dyDescent="0.25">
      <c r="A378" s="4">
        <f>IF('True_Odds_Calculator_2-way'!A379="","",'True_Odds_Calculator_2-way'!A379)</f>
        <v>2.54</v>
      </c>
      <c r="B378" s="4">
        <f>IF('True_Odds_Calculator_2-way'!B379="","",'True_Odds_Calculator_2-way'!B379)</f>
        <v>1.54</v>
      </c>
      <c r="C378" s="4">
        <f t="shared" si="55"/>
        <v>0.39370078740157477</v>
      </c>
      <c r="D378">
        <f t="shared" si="56"/>
        <v>0.64935064935064934</v>
      </c>
      <c r="E378">
        <f t="shared" si="57"/>
        <v>4.3051436752224115E-2</v>
      </c>
      <c r="F378">
        <f t="shared" si="58"/>
        <v>-0.21259842519685046</v>
      </c>
      <c r="G378">
        <v>0</v>
      </c>
      <c r="H378">
        <f t="shared" si="59"/>
        <v>0.25564986194907452</v>
      </c>
      <c r="I378">
        <f t="shared" si="60"/>
        <v>-1.0965861582662815</v>
      </c>
      <c r="J378">
        <f t="shared" si="61"/>
        <v>1.0965861582662815</v>
      </c>
      <c r="K378">
        <f t="shared" si="62"/>
        <v>0.3719210492142398</v>
      </c>
      <c r="L378">
        <f t="shared" si="63"/>
        <v>0.62807895078576026</v>
      </c>
      <c r="M378">
        <f t="shared" si="64"/>
        <v>2.6887426837300739</v>
      </c>
      <c r="N378">
        <f t="shared" si="65"/>
        <v>1.5921565254637919</v>
      </c>
    </row>
    <row r="379" spans="1:14" x14ac:dyDescent="0.25">
      <c r="A379" s="4">
        <f>IF('True_Odds_Calculator_2-way'!A380="","",'True_Odds_Calculator_2-way'!A380)</f>
        <v>1.88</v>
      </c>
      <c r="B379" s="4">
        <f>IF('True_Odds_Calculator_2-way'!B380="","",'True_Odds_Calculator_2-way'!B380)</f>
        <v>1.97</v>
      </c>
      <c r="C379" s="4">
        <f t="shared" si="55"/>
        <v>0.53191489361702127</v>
      </c>
      <c r="D379">
        <f t="shared" si="56"/>
        <v>0.50761421319796951</v>
      </c>
      <c r="E379">
        <f t="shared" si="57"/>
        <v>3.9529106814990778E-2</v>
      </c>
      <c r="F379">
        <f t="shared" si="58"/>
        <v>-0.23047845339669515</v>
      </c>
      <c r="G379">
        <v>0</v>
      </c>
      <c r="H379">
        <f t="shared" si="59"/>
        <v>0.27000756021168593</v>
      </c>
      <c r="I379">
        <f t="shared" si="60"/>
        <v>-1.0823626487770475</v>
      </c>
      <c r="J379">
        <f t="shared" si="61"/>
        <v>1.0823626487770475</v>
      </c>
      <c r="K379">
        <f t="shared" si="62"/>
        <v>0.5121693667101358</v>
      </c>
      <c r="L379">
        <f t="shared" si="63"/>
        <v>0.48783063328986415</v>
      </c>
      <c r="M379">
        <f t="shared" si="64"/>
        <v>1.9524791309238021</v>
      </c>
      <c r="N379">
        <f t="shared" si="65"/>
        <v>2.049891769313736</v>
      </c>
    </row>
    <row r="380" spans="1:14" x14ac:dyDescent="0.25">
      <c r="A380" s="4">
        <f>IF('True_Odds_Calculator_2-way'!A381="","",'True_Odds_Calculator_2-way'!A381)</f>
        <v>2.23</v>
      </c>
      <c r="B380" s="4">
        <f>IF('True_Odds_Calculator_2-way'!B381="","",'True_Odds_Calculator_2-way'!B381)</f>
        <v>1.68</v>
      </c>
      <c r="C380" s="4">
        <f t="shared" si="55"/>
        <v>0.44843049327354262</v>
      </c>
      <c r="D380">
        <f t="shared" si="56"/>
        <v>0.59523809523809523</v>
      </c>
      <c r="E380">
        <f t="shared" si="57"/>
        <v>4.3668588511637907E-2</v>
      </c>
      <c r="F380">
        <f t="shared" si="58"/>
        <v>-0.22325432415118507</v>
      </c>
      <c r="G380">
        <v>0</v>
      </c>
      <c r="H380">
        <f t="shared" si="59"/>
        <v>0.26692291266282298</v>
      </c>
      <c r="I380">
        <f t="shared" si="60"/>
        <v>-1.0934350421017387</v>
      </c>
      <c r="J380">
        <f t="shared" si="61"/>
        <v>1.0934350421017387</v>
      </c>
      <c r="K380">
        <f t="shared" si="62"/>
        <v>0.42645285311617104</v>
      </c>
      <c r="L380">
        <f t="shared" si="63"/>
        <v>0.57354714688382902</v>
      </c>
      <c r="M380">
        <f t="shared" si="64"/>
        <v>2.3449251017851385</v>
      </c>
      <c r="N380">
        <f t="shared" si="65"/>
        <v>1.743535828629182</v>
      </c>
    </row>
    <row r="381" spans="1:14" x14ac:dyDescent="0.25">
      <c r="A381" s="4">
        <f>IF('True_Odds_Calculator_2-way'!A382="","",'True_Odds_Calculator_2-way'!A382)</f>
        <v>2.16</v>
      </c>
      <c r="B381" s="4">
        <f>IF('True_Odds_Calculator_2-way'!B382="","",'True_Odds_Calculator_2-way'!B382)</f>
        <v>1.72</v>
      </c>
      <c r="C381" s="4">
        <f t="shared" si="55"/>
        <v>0.46296296296296291</v>
      </c>
      <c r="D381">
        <f t="shared" si="56"/>
        <v>0.58139534883720934</v>
      </c>
      <c r="E381">
        <f t="shared" si="57"/>
        <v>4.4358311800172245E-2</v>
      </c>
      <c r="F381">
        <f t="shared" si="58"/>
        <v>-0.22480620155038755</v>
      </c>
      <c r="G381">
        <v>0</v>
      </c>
      <c r="H381">
        <f t="shared" si="59"/>
        <v>0.26916451335055985</v>
      </c>
      <c r="I381">
        <f t="shared" si="60"/>
        <v>-1.0942202738310214</v>
      </c>
      <c r="J381">
        <f t="shared" si="61"/>
        <v>1.0942202738310214</v>
      </c>
      <c r="K381">
        <f t="shared" si="62"/>
        <v>0.44066539250833864</v>
      </c>
      <c r="L381">
        <f t="shared" si="63"/>
        <v>0.55933460749166131</v>
      </c>
      <c r="M381">
        <f t="shared" si="64"/>
        <v>2.2692955176439846</v>
      </c>
      <c r="N381">
        <f t="shared" si="65"/>
        <v>1.7878385971583355</v>
      </c>
    </row>
    <row r="382" spans="1:14" x14ac:dyDescent="0.25">
      <c r="A382" s="4">
        <f>IF('True_Odds_Calculator_2-way'!A383="","",'True_Odds_Calculator_2-way'!A383)</f>
        <v>2.21</v>
      </c>
      <c r="B382" s="4">
        <f>IF('True_Odds_Calculator_2-way'!B383="","",'True_Odds_Calculator_2-way'!B383)</f>
        <v>1.69</v>
      </c>
      <c r="C382" s="4">
        <f t="shared" si="55"/>
        <v>0.45248868778280543</v>
      </c>
      <c r="D382">
        <f t="shared" si="56"/>
        <v>0.59171597633136097</v>
      </c>
      <c r="E382">
        <f t="shared" si="57"/>
        <v>4.4204664114166459E-2</v>
      </c>
      <c r="F382">
        <f t="shared" si="58"/>
        <v>-0.22354012155613256</v>
      </c>
      <c r="G382">
        <v>0</v>
      </c>
      <c r="H382">
        <f t="shared" si="59"/>
        <v>0.26774478567029908</v>
      </c>
      <c r="I382">
        <f t="shared" si="60"/>
        <v>-1.0944168462342658</v>
      </c>
      <c r="J382">
        <f t="shared" si="61"/>
        <v>1.0944168462342658</v>
      </c>
      <c r="K382">
        <f t="shared" si="62"/>
        <v>0.430247355617285</v>
      </c>
      <c r="L382">
        <f t="shared" si="63"/>
        <v>0.56975264438271478</v>
      </c>
      <c r="M382">
        <f t="shared" si="64"/>
        <v>2.3242443839434617</v>
      </c>
      <c r="N382">
        <f t="shared" si="65"/>
        <v>1.7551476239016437</v>
      </c>
    </row>
    <row r="383" spans="1:14" x14ac:dyDescent="0.25">
      <c r="A383" s="4">
        <f>IF('True_Odds_Calculator_2-way'!A384="","",'True_Odds_Calculator_2-way'!A384)</f>
        <v>2.36</v>
      </c>
      <c r="B383" s="4">
        <f>IF('True_Odds_Calculator_2-way'!B384="","",'True_Odds_Calculator_2-way'!B384)</f>
        <v>1.62</v>
      </c>
      <c r="C383" s="4">
        <f t="shared" si="55"/>
        <v>0.42372881355932207</v>
      </c>
      <c r="D383">
        <f t="shared" si="56"/>
        <v>0.61728395061728392</v>
      </c>
      <c r="E383">
        <f t="shared" si="57"/>
        <v>4.1012764176606042E-2</v>
      </c>
      <c r="F383">
        <f t="shared" si="58"/>
        <v>-0.22054823184766681</v>
      </c>
      <c r="G383">
        <v>0</v>
      </c>
      <c r="H383">
        <f t="shared" si="59"/>
        <v>0.26156099602427285</v>
      </c>
      <c r="I383">
        <f t="shared" si="60"/>
        <v>-1.0890171046725805</v>
      </c>
      <c r="J383">
        <f t="shared" si="61"/>
        <v>1.0890171046725805</v>
      </c>
      <c r="K383">
        <f t="shared" si="62"/>
        <v>0.40305300359448615</v>
      </c>
      <c r="L383">
        <f t="shared" si="63"/>
        <v>0.59694699640551374</v>
      </c>
      <c r="M383">
        <f t="shared" si="64"/>
        <v>2.4810632623547089</v>
      </c>
      <c r="N383">
        <f t="shared" si="65"/>
        <v>1.6751906048970002</v>
      </c>
    </row>
    <row r="384" spans="1:14" x14ac:dyDescent="0.25">
      <c r="A384" s="4">
        <f>IF('True_Odds_Calculator_2-way'!A385="","",'True_Odds_Calculator_2-way'!A385)</f>
        <v>2.34</v>
      </c>
      <c r="B384" s="4">
        <f>IF('True_Odds_Calculator_2-way'!B385="","",'True_Odds_Calculator_2-way'!B385)</f>
        <v>1.63</v>
      </c>
      <c r="C384" s="4">
        <f t="shared" si="55"/>
        <v>0.42735042735042739</v>
      </c>
      <c r="D384">
        <f t="shared" si="56"/>
        <v>0.61349693251533743</v>
      </c>
      <c r="E384">
        <f t="shared" si="57"/>
        <v>4.0847359865764821E-2</v>
      </c>
      <c r="F384">
        <f t="shared" si="58"/>
        <v>-0.22133081642284091</v>
      </c>
      <c r="G384">
        <v>0</v>
      </c>
      <c r="H384">
        <f t="shared" si="59"/>
        <v>0.26217817628860579</v>
      </c>
      <c r="I384">
        <f t="shared" si="60"/>
        <v>-1.0883719140805654</v>
      </c>
      <c r="J384">
        <f t="shared" si="61"/>
        <v>1.0883719140805654</v>
      </c>
      <c r="K384">
        <f t="shared" si="62"/>
        <v>0.40676559136170881</v>
      </c>
      <c r="L384">
        <f t="shared" si="63"/>
        <v>0.59323440863829113</v>
      </c>
      <c r="M384">
        <f t="shared" si="64"/>
        <v>2.4584183648679576</v>
      </c>
      <c r="N384">
        <f t="shared" si="65"/>
        <v>1.6856743058707564</v>
      </c>
    </row>
    <row r="385" spans="1:14" x14ac:dyDescent="0.25">
      <c r="A385" s="4">
        <f>IF('True_Odds_Calculator_2-way'!A386="","",'True_Odds_Calculator_2-way'!A386)</f>
        <v>2.29</v>
      </c>
      <c r="B385" s="4">
        <f>IF('True_Odds_Calculator_2-way'!B386="","",'True_Odds_Calculator_2-way'!B386)</f>
        <v>1.65</v>
      </c>
      <c r="C385" s="4">
        <f t="shared" si="55"/>
        <v>0.4366812227074236</v>
      </c>
      <c r="D385">
        <f t="shared" si="56"/>
        <v>0.60606060606060608</v>
      </c>
      <c r="E385">
        <f t="shared" si="57"/>
        <v>4.2741828768029677E-2</v>
      </c>
      <c r="F385">
        <f t="shared" si="58"/>
        <v>-0.22191345772131799</v>
      </c>
      <c r="G385">
        <v>0</v>
      </c>
      <c r="H385">
        <f t="shared" si="59"/>
        <v>0.26465528648934766</v>
      </c>
      <c r="I385">
        <f t="shared" si="60"/>
        <v>-1.0920649448492679</v>
      </c>
      <c r="J385">
        <f t="shared" si="61"/>
        <v>1.0920649448492679</v>
      </c>
      <c r="K385">
        <f t="shared" si="62"/>
        <v>0.41515071290017352</v>
      </c>
      <c r="L385">
        <f t="shared" si="63"/>
        <v>0.58484928709982642</v>
      </c>
      <c r="M385">
        <f t="shared" si="64"/>
        <v>2.408763778855556</v>
      </c>
      <c r="N385">
        <f t="shared" si="65"/>
        <v>1.709842214152024</v>
      </c>
    </row>
    <row r="386" spans="1:14" x14ac:dyDescent="0.25">
      <c r="A386" s="4">
        <f>IF('True_Odds_Calculator_2-way'!A387="","",'True_Odds_Calculator_2-way'!A387)</f>
        <v>2.4300000000000002</v>
      </c>
      <c r="B386" s="4">
        <f>IF('True_Odds_Calculator_2-way'!B387="","",'True_Odds_Calculator_2-way'!B387)</f>
        <v>1.58</v>
      </c>
      <c r="C386" s="4">
        <f t="shared" si="55"/>
        <v>0.41152263374485593</v>
      </c>
      <c r="D386">
        <f t="shared" si="56"/>
        <v>0.63291139240506322</v>
      </c>
      <c r="E386">
        <f t="shared" si="57"/>
        <v>4.4434026149919204E-2</v>
      </c>
      <c r="F386">
        <f t="shared" si="58"/>
        <v>-0.21602333697973641</v>
      </c>
      <c r="G386">
        <v>0</v>
      </c>
      <c r="H386">
        <f t="shared" si="59"/>
        <v>0.26045736312965562</v>
      </c>
      <c r="I386">
        <f t="shared" si="60"/>
        <v>-1.0980395534147549</v>
      </c>
      <c r="J386">
        <f t="shared" si="61"/>
        <v>1.0980395534147549</v>
      </c>
      <c r="K386">
        <f t="shared" si="62"/>
        <v>0.38907530070846807</v>
      </c>
      <c r="L386">
        <f t="shared" si="63"/>
        <v>0.61092469929153193</v>
      </c>
      <c r="M386">
        <f t="shared" si="64"/>
        <v>2.5701965613830993</v>
      </c>
      <c r="N386">
        <f t="shared" si="65"/>
        <v>1.636862940980558</v>
      </c>
    </row>
    <row r="387" spans="1:14" x14ac:dyDescent="0.25">
      <c r="A387" s="4">
        <f>IF('True_Odds_Calculator_2-way'!A388="","",'True_Odds_Calculator_2-way'!A388)</f>
        <v>2.1</v>
      </c>
      <c r="B387" s="4">
        <f>IF('True_Odds_Calculator_2-way'!B388="","",'True_Odds_Calculator_2-way'!B388)</f>
        <v>1.76</v>
      </c>
      <c r="C387" s="4">
        <f t="shared" ref="C387:C450" si="66">1/A387</f>
        <v>0.47619047619047616</v>
      </c>
      <c r="D387">
        <f t="shared" ref="D387:D450" si="67">1/B387</f>
        <v>0.56818181818181823</v>
      </c>
      <c r="E387">
        <f t="shared" ref="E387:E450" si="68">C387+D387-1</f>
        <v>4.4372294372294396E-2</v>
      </c>
      <c r="F387">
        <f t="shared" ref="F387:F450" si="69">C387+D387-(C387*D387)-1</f>
        <v>-0.22619047619047616</v>
      </c>
      <c r="G387">
        <v>0</v>
      </c>
      <c r="H387">
        <f t="shared" ref="H387:H450" si="70">C387*D387</f>
        <v>0.27056277056277056</v>
      </c>
      <c r="I387">
        <f t="shared" ref="I387:I450" si="71">((-4*F387*H387)^0.5)/(2*F387)</f>
        <v>-1.0936965981495177</v>
      </c>
      <c r="J387">
        <f t="shared" ref="J387:J450" si="72">(-((-4*F387*H387)^0.5))/(2*F387)</f>
        <v>1.0936965981495177</v>
      </c>
      <c r="K387">
        <f t="shared" ref="K387:K450" si="73">IF(A387="","",(C387/($J387+C387-($J387*C387))))</f>
        <v>0.45391281192057903</v>
      </c>
      <c r="L387">
        <f t="shared" ref="L387:L450" si="74">IF(B387="","",(D387/($J387+D387-($J387*D387))))</f>
        <v>0.54608718807942114</v>
      </c>
      <c r="M387">
        <f t="shared" ref="M387:M450" si="75">IF(A387="","",1/K387)</f>
        <v>2.2030662579644695</v>
      </c>
      <c r="N387">
        <f t="shared" ref="N387:N450" si="76">IF(B387="","",1/L387)</f>
        <v>1.8312094145936331</v>
      </c>
    </row>
    <row r="388" spans="1:14" x14ac:dyDescent="0.25">
      <c r="A388" s="4">
        <f>IF('True_Odds_Calculator_2-way'!A389="","",'True_Odds_Calculator_2-way'!A389)</f>
        <v>2.2599999999999998</v>
      </c>
      <c r="B388" s="4">
        <f>IF('True_Odds_Calculator_2-way'!B389="","",'True_Odds_Calculator_2-way'!B389)</f>
        <v>1.64</v>
      </c>
      <c r="C388" s="4">
        <f t="shared" si="66"/>
        <v>0.44247787610619471</v>
      </c>
      <c r="D388">
        <f t="shared" si="67"/>
        <v>0.6097560975609756</v>
      </c>
      <c r="E388">
        <f t="shared" si="68"/>
        <v>5.2233973667170197E-2</v>
      </c>
      <c r="F388">
        <f t="shared" si="69"/>
        <v>-0.21756960932441194</v>
      </c>
      <c r="G388">
        <v>0</v>
      </c>
      <c r="H388">
        <f t="shared" si="70"/>
        <v>0.26980358299158214</v>
      </c>
      <c r="I388">
        <f t="shared" si="71"/>
        <v>-1.1135885079684347</v>
      </c>
      <c r="J388">
        <f t="shared" si="72"/>
        <v>1.1135885079684347</v>
      </c>
      <c r="K388">
        <f t="shared" si="73"/>
        <v>0.41612544004152574</v>
      </c>
      <c r="L388">
        <f t="shared" si="74"/>
        <v>0.58387455995847437</v>
      </c>
      <c r="M388">
        <f t="shared" si="75"/>
        <v>2.4031215200402278</v>
      </c>
      <c r="N388">
        <f t="shared" si="76"/>
        <v>1.7126966450997982</v>
      </c>
    </row>
    <row r="389" spans="1:14" x14ac:dyDescent="0.25">
      <c r="A389" s="4">
        <f>IF('True_Odds_Calculator_2-way'!A390="","",'True_Odds_Calculator_2-way'!A390)</f>
        <v>2.08</v>
      </c>
      <c r="B389" s="4">
        <f>IF('True_Odds_Calculator_2-way'!B390="","",'True_Odds_Calculator_2-way'!B390)</f>
        <v>1.75</v>
      </c>
      <c r="C389" s="4">
        <f t="shared" si="66"/>
        <v>0.48076923076923073</v>
      </c>
      <c r="D389">
        <f t="shared" si="67"/>
        <v>0.5714285714285714</v>
      </c>
      <c r="E389">
        <f t="shared" si="68"/>
        <v>5.2197802197802012E-2</v>
      </c>
      <c r="F389">
        <f t="shared" si="69"/>
        <v>-0.22252747252747263</v>
      </c>
      <c r="G389">
        <v>0</v>
      </c>
      <c r="H389">
        <f t="shared" si="70"/>
        <v>0.27472527472527469</v>
      </c>
      <c r="I389">
        <f t="shared" si="71"/>
        <v>-1.1111111111111107</v>
      </c>
      <c r="J389">
        <f t="shared" si="72"/>
        <v>1.1111111111111107</v>
      </c>
      <c r="K389">
        <f t="shared" si="73"/>
        <v>0.45454545454545459</v>
      </c>
      <c r="L389">
        <f t="shared" si="74"/>
        <v>0.54545454545454553</v>
      </c>
      <c r="M389">
        <f t="shared" si="75"/>
        <v>2.1999999999999997</v>
      </c>
      <c r="N389">
        <f t="shared" si="76"/>
        <v>1.833333333333333</v>
      </c>
    </row>
    <row r="390" spans="1:14" x14ac:dyDescent="0.25">
      <c r="A390" s="4">
        <f>IF('True_Odds_Calculator_2-way'!A391="","",'True_Odds_Calculator_2-way'!A391)</f>
        <v>1.96</v>
      </c>
      <c r="B390" s="4">
        <f>IF('True_Odds_Calculator_2-way'!B391="","",'True_Odds_Calculator_2-way'!B391)</f>
        <v>1.86</v>
      </c>
      <c r="C390" s="4">
        <f t="shared" si="66"/>
        <v>0.51020408163265307</v>
      </c>
      <c r="D390">
        <f t="shared" si="67"/>
        <v>0.5376344086021505</v>
      </c>
      <c r="E390">
        <f t="shared" si="68"/>
        <v>4.7838490234803466E-2</v>
      </c>
      <c r="F390">
        <f t="shared" si="69"/>
        <v>-0.22646477946017129</v>
      </c>
      <c r="G390">
        <v>0</v>
      </c>
      <c r="H390">
        <f t="shared" si="70"/>
        <v>0.27430326969497476</v>
      </c>
      <c r="I390">
        <f t="shared" si="71"/>
        <v>-1.1005636329070294</v>
      </c>
      <c r="J390">
        <f t="shared" si="72"/>
        <v>1.1005636329070294</v>
      </c>
      <c r="K390">
        <f t="shared" si="73"/>
        <v>0.48625335328043789</v>
      </c>
      <c r="L390">
        <f t="shared" si="74"/>
        <v>0.51374664671956227</v>
      </c>
      <c r="M390">
        <f t="shared" si="75"/>
        <v>2.0565410875907482</v>
      </c>
      <c r="N390">
        <f t="shared" si="76"/>
        <v>1.9464847243000454</v>
      </c>
    </row>
    <row r="391" spans="1:14" x14ac:dyDescent="0.25">
      <c r="A391" s="4">
        <f>IF('True_Odds_Calculator_2-way'!A392="","",'True_Odds_Calculator_2-way'!A392)</f>
        <v>1.94</v>
      </c>
      <c r="B391" s="4">
        <f>IF('True_Odds_Calculator_2-way'!B392="","",'True_Odds_Calculator_2-way'!B392)</f>
        <v>1.88</v>
      </c>
      <c r="C391" s="4">
        <f t="shared" si="66"/>
        <v>0.51546391752577325</v>
      </c>
      <c r="D391">
        <f t="shared" si="67"/>
        <v>0.53191489361702127</v>
      </c>
      <c r="E391">
        <f t="shared" si="68"/>
        <v>4.7378811142794408E-2</v>
      </c>
      <c r="F391">
        <f t="shared" si="69"/>
        <v>-0.22680412371134029</v>
      </c>
      <c r="G391">
        <v>0</v>
      </c>
      <c r="H391">
        <f t="shared" si="70"/>
        <v>0.2741829348541347</v>
      </c>
      <c r="I391">
        <f t="shared" si="71"/>
        <v>-1.0994987428338558</v>
      </c>
      <c r="J391">
        <f t="shared" si="72"/>
        <v>1.0994987428338558</v>
      </c>
      <c r="K391">
        <f t="shared" si="73"/>
        <v>0.49175600120276386</v>
      </c>
      <c r="L391">
        <f t="shared" si="74"/>
        <v>0.50824399879723636</v>
      </c>
      <c r="M391">
        <f t="shared" si="75"/>
        <v>2.0335288182638238</v>
      </c>
      <c r="N391">
        <f t="shared" si="76"/>
        <v>1.9675588936937933</v>
      </c>
    </row>
    <row r="392" spans="1:14" x14ac:dyDescent="0.25">
      <c r="A392" s="4">
        <f>IF('True_Odds_Calculator_2-way'!A393="","",'True_Odds_Calculator_2-way'!A393)</f>
        <v>1.97</v>
      </c>
      <c r="B392" s="4">
        <f>IF('True_Odds_Calculator_2-way'!B393="","",'True_Odds_Calculator_2-way'!B393)</f>
        <v>1.85</v>
      </c>
      <c r="C392" s="4">
        <f t="shared" si="66"/>
        <v>0.50761421319796951</v>
      </c>
      <c r="D392">
        <f t="shared" si="67"/>
        <v>0.54054054054054046</v>
      </c>
      <c r="E392">
        <f t="shared" si="68"/>
        <v>4.8154753738510081E-2</v>
      </c>
      <c r="F392">
        <f t="shared" si="69"/>
        <v>-0.22623130744958153</v>
      </c>
      <c r="G392">
        <v>0</v>
      </c>
      <c r="H392">
        <f t="shared" si="70"/>
        <v>0.27438606118809161</v>
      </c>
      <c r="I392">
        <f t="shared" si="71"/>
        <v>-1.1012975422342641</v>
      </c>
      <c r="J392">
        <f t="shared" si="72"/>
        <v>1.1012975422342641</v>
      </c>
      <c r="K392">
        <f t="shared" si="73"/>
        <v>0.48349852976792396</v>
      </c>
      <c r="L392">
        <f t="shared" si="74"/>
        <v>0.51650147023207593</v>
      </c>
      <c r="M392">
        <f t="shared" si="75"/>
        <v>2.0682586159672365</v>
      </c>
      <c r="N392">
        <f t="shared" si="76"/>
        <v>1.936102910899125</v>
      </c>
    </row>
    <row r="393" spans="1:14" x14ac:dyDescent="0.25">
      <c r="A393" s="4">
        <f>IF('True_Odds_Calculator_2-way'!A394="","",'True_Odds_Calculator_2-way'!A394)</f>
        <v>2.1800000000000002</v>
      </c>
      <c r="B393" s="4">
        <f>IF('True_Odds_Calculator_2-way'!B394="","",'True_Odds_Calculator_2-way'!B394)</f>
        <v>1.68</v>
      </c>
      <c r="C393" s="4">
        <f t="shared" si="66"/>
        <v>0.4587155963302752</v>
      </c>
      <c r="D393">
        <f t="shared" si="67"/>
        <v>0.59523809523809523</v>
      </c>
      <c r="E393">
        <f t="shared" si="68"/>
        <v>5.3953691568370488E-2</v>
      </c>
      <c r="F393">
        <f t="shared" si="69"/>
        <v>-0.21909130624726947</v>
      </c>
      <c r="G393">
        <v>0</v>
      </c>
      <c r="H393">
        <f t="shared" si="70"/>
        <v>0.27304499781564001</v>
      </c>
      <c r="I393">
        <f t="shared" si="71"/>
        <v>-1.1163607017227666</v>
      </c>
      <c r="J393">
        <f t="shared" si="72"/>
        <v>1.1163607017227666</v>
      </c>
      <c r="K393">
        <f t="shared" si="73"/>
        <v>0.4315356541246953</v>
      </c>
      <c r="L393">
        <f t="shared" si="74"/>
        <v>0.5684643458753047</v>
      </c>
      <c r="M393">
        <f t="shared" si="75"/>
        <v>2.3173056280328646</v>
      </c>
      <c r="N393">
        <f t="shared" si="76"/>
        <v>1.7591252771714809</v>
      </c>
    </row>
    <row r="394" spans="1:14" x14ac:dyDescent="0.25">
      <c r="A394" s="4">
        <f>IF('True_Odds_Calculator_2-way'!A395="","",'True_Odds_Calculator_2-way'!A395)</f>
        <v>1.65</v>
      </c>
      <c r="B394" s="4">
        <f>IF('True_Odds_Calculator_2-way'!B395="","",'True_Odds_Calculator_2-way'!B395)</f>
        <v>2.2400000000000002</v>
      </c>
      <c r="C394" s="4">
        <f t="shared" si="66"/>
        <v>0.60606060606060608</v>
      </c>
      <c r="D394">
        <f t="shared" si="67"/>
        <v>0.4464285714285714</v>
      </c>
      <c r="E394">
        <f t="shared" si="68"/>
        <v>5.2489177489177585E-2</v>
      </c>
      <c r="F394">
        <f t="shared" si="69"/>
        <v>-0.21807359307359298</v>
      </c>
      <c r="G394">
        <v>0</v>
      </c>
      <c r="H394">
        <f t="shared" si="70"/>
        <v>0.27056277056277056</v>
      </c>
      <c r="I394">
        <f t="shared" si="71"/>
        <v>-1.1138647983852827</v>
      </c>
      <c r="J394">
        <f t="shared" si="72"/>
        <v>1.1138647983852827</v>
      </c>
      <c r="K394">
        <f t="shared" si="73"/>
        <v>0.58004232627366503</v>
      </c>
      <c r="L394">
        <f t="shared" si="74"/>
        <v>0.41995767372633486</v>
      </c>
      <c r="M394">
        <f t="shared" si="75"/>
        <v>1.7240121189504336</v>
      </c>
      <c r="N394">
        <f t="shared" si="76"/>
        <v>2.3811923499977508</v>
      </c>
    </row>
    <row r="395" spans="1:14" x14ac:dyDescent="0.25">
      <c r="A395" s="4">
        <f>IF('True_Odds_Calculator_2-way'!A396="","",'True_Odds_Calculator_2-way'!A396)</f>
        <v>2.14</v>
      </c>
      <c r="B395" s="4">
        <f>IF('True_Odds_Calculator_2-way'!B396="","",'True_Odds_Calculator_2-way'!B396)</f>
        <v>1.71</v>
      </c>
      <c r="C395" s="4">
        <f t="shared" si="66"/>
        <v>0.46728971962616822</v>
      </c>
      <c r="D395">
        <f t="shared" si="67"/>
        <v>0.58479532163742687</v>
      </c>
      <c r="E395">
        <f t="shared" si="68"/>
        <v>5.2085041263595144E-2</v>
      </c>
      <c r="F395">
        <f t="shared" si="69"/>
        <v>-0.22118380062305287</v>
      </c>
      <c r="G395">
        <v>0</v>
      </c>
      <c r="H395">
        <f t="shared" si="70"/>
        <v>0.27326884188664807</v>
      </c>
      <c r="I395">
        <f t="shared" si="71"/>
        <v>-1.1115228625097588</v>
      </c>
      <c r="J395">
        <f t="shared" si="72"/>
        <v>1.1115228625097588</v>
      </c>
      <c r="K395">
        <f t="shared" si="73"/>
        <v>0.44108512771022929</v>
      </c>
      <c r="L395">
        <f t="shared" si="74"/>
        <v>0.55891487228977055</v>
      </c>
      <c r="M395">
        <f t="shared" si="75"/>
        <v>2.2671360632611255</v>
      </c>
      <c r="N395">
        <f t="shared" si="76"/>
        <v>1.7891812323819287</v>
      </c>
    </row>
    <row r="396" spans="1:14" x14ac:dyDescent="0.25">
      <c r="A396" s="4">
        <f>IF('True_Odds_Calculator_2-way'!A397="","",'True_Odds_Calculator_2-way'!A397)</f>
        <v>1.97</v>
      </c>
      <c r="B396" s="4">
        <f>IF('True_Odds_Calculator_2-way'!B397="","",'True_Odds_Calculator_2-way'!B397)</f>
        <v>1.85</v>
      </c>
      <c r="C396" s="4">
        <f t="shared" si="66"/>
        <v>0.50761421319796951</v>
      </c>
      <c r="D396">
        <f t="shared" si="67"/>
        <v>0.54054054054054046</v>
      </c>
      <c r="E396">
        <f t="shared" si="68"/>
        <v>4.8154753738510081E-2</v>
      </c>
      <c r="F396">
        <f t="shared" si="69"/>
        <v>-0.22623130744958153</v>
      </c>
      <c r="G396">
        <v>0</v>
      </c>
      <c r="H396">
        <f t="shared" si="70"/>
        <v>0.27438606118809161</v>
      </c>
      <c r="I396">
        <f t="shared" si="71"/>
        <v>-1.1012975422342641</v>
      </c>
      <c r="J396">
        <f t="shared" si="72"/>
        <v>1.1012975422342641</v>
      </c>
      <c r="K396">
        <f t="shared" si="73"/>
        <v>0.48349852976792396</v>
      </c>
      <c r="L396">
        <f t="shared" si="74"/>
        <v>0.51650147023207593</v>
      </c>
      <c r="M396">
        <f t="shared" si="75"/>
        <v>2.0682586159672365</v>
      </c>
      <c r="N396">
        <f t="shared" si="76"/>
        <v>1.936102910899125</v>
      </c>
    </row>
    <row r="397" spans="1:14" x14ac:dyDescent="0.25">
      <c r="A397" s="4">
        <f>IF('True_Odds_Calculator_2-way'!A398="","",'True_Odds_Calculator_2-way'!A398)</f>
        <v>1.91</v>
      </c>
      <c r="B397" s="4">
        <f>IF('True_Odds_Calculator_2-way'!B398="","",'True_Odds_Calculator_2-way'!B398)</f>
        <v>1.91</v>
      </c>
      <c r="C397" s="4">
        <f t="shared" si="66"/>
        <v>0.52356020942408377</v>
      </c>
      <c r="D397">
        <f t="shared" si="67"/>
        <v>0.52356020942408377</v>
      </c>
      <c r="E397">
        <f t="shared" si="68"/>
        <v>4.7120418848167533E-2</v>
      </c>
      <c r="F397">
        <f t="shared" si="69"/>
        <v>-0.22699487404402285</v>
      </c>
      <c r="G397">
        <v>0</v>
      </c>
      <c r="H397">
        <f t="shared" si="70"/>
        <v>0.27411529289219044</v>
      </c>
      <c r="I397">
        <f t="shared" si="71"/>
        <v>-1.098901098901099</v>
      </c>
      <c r="J397">
        <f t="shared" si="72"/>
        <v>1.098901098901099</v>
      </c>
      <c r="K397">
        <f t="shared" si="73"/>
        <v>0.50000000000000011</v>
      </c>
      <c r="L397">
        <f t="shared" si="74"/>
        <v>0.50000000000000011</v>
      </c>
      <c r="M397">
        <f t="shared" si="75"/>
        <v>1.9999999999999996</v>
      </c>
      <c r="N397">
        <f t="shared" si="76"/>
        <v>1.9999999999999996</v>
      </c>
    </row>
    <row r="398" spans="1:14" x14ac:dyDescent="0.25">
      <c r="A398" s="4">
        <f>IF('True_Odds_Calculator_2-way'!A399="","",'True_Odds_Calculator_2-way'!A399)</f>
        <v>2.3199999999999998</v>
      </c>
      <c r="B398" s="4">
        <f>IF('True_Odds_Calculator_2-way'!B399="","",'True_Odds_Calculator_2-way'!B399)</f>
        <v>1.63</v>
      </c>
      <c r="C398" s="4">
        <f t="shared" si="66"/>
        <v>0.43103448275862072</v>
      </c>
      <c r="D398">
        <f t="shared" si="67"/>
        <v>0.61349693251533743</v>
      </c>
      <c r="E398">
        <f t="shared" si="68"/>
        <v>4.4531415273958208E-2</v>
      </c>
      <c r="F398">
        <f t="shared" si="69"/>
        <v>-0.21990691770679072</v>
      </c>
      <c r="G398">
        <v>0</v>
      </c>
      <c r="H398">
        <f t="shared" si="70"/>
        <v>0.26443833298074892</v>
      </c>
      <c r="I398">
        <f t="shared" si="71"/>
        <v>-1.0965861582662817</v>
      </c>
      <c r="J398">
        <f t="shared" si="72"/>
        <v>1.0965861582662817</v>
      </c>
      <c r="K398">
        <f t="shared" si="73"/>
        <v>0.40858123074527514</v>
      </c>
      <c r="L398">
        <f t="shared" si="74"/>
        <v>0.59141876925472492</v>
      </c>
      <c r="M398">
        <f t="shared" si="75"/>
        <v>2.4474937289114918</v>
      </c>
      <c r="N398">
        <f t="shared" si="76"/>
        <v>1.6908492797077574</v>
      </c>
    </row>
    <row r="399" spans="1:14" x14ac:dyDescent="0.25">
      <c r="A399" s="4">
        <f>IF('True_Odds_Calculator_2-way'!A400="","",'True_Odds_Calculator_2-way'!A400)</f>
        <v>2.4300000000000002</v>
      </c>
      <c r="B399" s="4">
        <f>IF('True_Odds_Calculator_2-way'!B400="","",'True_Odds_Calculator_2-way'!B400)</f>
        <v>1.61</v>
      </c>
      <c r="C399" s="4">
        <f t="shared" si="66"/>
        <v>0.41152263374485593</v>
      </c>
      <c r="D399">
        <f t="shared" si="67"/>
        <v>0.6211180124223602</v>
      </c>
      <c r="E399">
        <f t="shared" si="68"/>
        <v>3.2640646167216181E-2</v>
      </c>
      <c r="F399">
        <f t="shared" si="69"/>
        <v>-0.22296347417120366</v>
      </c>
      <c r="G399">
        <v>0</v>
      </c>
      <c r="H399">
        <f t="shared" si="70"/>
        <v>0.25560412033841978</v>
      </c>
      <c r="I399">
        <f t="shared" si="71"/>
        <v>-1.0706981783012146</v>
      </c>
      <c r="J399">
        <f t="shared" si="72"/>
        <v>1.0706981783012146</v>
      </c>
      <c r="K399">
        <f t="shared" si="73"/>
        <v>0.39508539138067028</v>
      </c>
      <c r="L399">
        <f t="shared" si="74"/>
        <v>0.60491460861932955</v>
      </c>
      <c r="M399">
        <f t="shared" si="75"/>
        <v>2.5310983949707371</v>
      </c>
      <c r="N399">
        <f t="shared" si="76"/>
        <v>1.6531258887637414</v>
      </c>
    </row>
    <row r="400" spans="1:14" x14ac:dyDescent="0.25">
      <c r="A400" s="4">
        <f>IF('True_Odds_Calculator_2-way'!A401="","",'True_Odds_Calculator_2-way'!A401)</f>
        <v>2.2599999999999998</v>
      </c>
      <c r="B400" s="4">
        <f>IF('True_Odds_Calculator_2-way'!B401="","",'True_Odds_Calculator_2-way'!B401)</f>
        <v>1.69</v>
      </c>
      <c r="C400" s="4">
        <f t="shared" si="66"/>
        <v>0.44247787610619471</v>
      </c>
      <c r="D400">
        <f t="shared" si="67"/>
        <v>0.59171597633136097</v>
      </c>
      <c r="E400">
        <f t="shared" si="68"/>
        <v>3.4193852437555794E-2</v>
      </c>
      <c r="F400">
        <f t="shared" si="69"/>
        <v>-0.22762737602764815</v>
      </c>
      <c r="G400">
        <v>0</v>
      </c>
      <c r="H400">
        <f t="shared" si="70"/>
        <v>0.261821228465204</v>
      </c>
      <c r="I400">
        <f t="shared" si="71"/>
        <v>-1.0724824201463119</v>
      </c>
      <c r="J400">
        <f t="shared" si="72"/>
        <v>1.0724824201463119</v>
      </c>
      <c r="K400">
        <f t="shared" si="73"/>
        <v>0.42529160714947917</v>
      </c>
      <c r="L400">
        <f t="shared" si="74"/>
        <v>0.57470839285052078</v>
      </c>
      <c r="M400">
        <f t="shared" si="75"/>
        <v>2.351327849384353</v>
      </c>
      <c r="N400">
        <f t="shared" si="76"/>
        <v>1.7400128699009547</v>
      </c>
    </row>
    <row r="401" spans="1:14" x14ac:dyDescent="0.25">
      <c r="A401" s="4">
        <f>IF('True_Odds_Calculator_2-way'!A402="","",'True_Odds_Calculator_2-way'!A402)</f>
        <v>2.41</v>
      </c>
      <c r="B401" s="4">
        <f>IF('True_Odds_Calculator_2-way'!B402="","",'True_Odds_Calculator_2-way'!B402)</f>
        <v>1.61</v>
      </c>
      <c r="C401" s="4">
        <f t="shared" si="66"/>
        <v>0.41493775933609955</v>
      </c>
      <c r="D401">
        <f t="shared" si="67"/>
        <v>0.6211180124223602</v>
      </c>
      <c r="E401">
        <f t="shared" si="68"/>
        <v>3.6055771758459754E-2</v>
      </c>
      <c r="F401">
        <f t="shared" si="69"/>
        <v>-0.22166954459936605</v>
      </c>
      <c r="G401">
        <v>0</v>
      </c>
      <c r="H401">
        <f t="shared" si="70"/>
        <v>0.25772531635782581</v>
      </c>
      <c r="I401">
        <f t="shared" si="71"/>
        <v>-1.0782650440285155</v>
      </c>
      <c r="J401">
        <f t="shared" si="72"/>
        <v>1.0782650440285155</v>
      </c>
      <c r="K401">
        <f t="shared" si="73"/>
        <v>0.39676970546115803</v>
      </c>
      <c r="L401">
        <f t="shared" si="74"/>
        <v>0.60323029453884203</v>
      </c>
      <c r="M401">
        <f t="shared" si="75"/>
        <v>2.5203537120802069</v>
      </c>
      <c r="N401">
        <f t="shared" si="76"/>
        <v>1.6577416768573945</v>
      </c>
    </row>
    <row r="402" spans="1:14" x14ac:dyDescent="0.25">
      <c r="A402" s="4">
        <f>IF('True_Odds_Calculator_2-way'!A403="","",'True_Odds_Calculator_2-way'!A403)</f>
        <v>2.46</v>
      </c>
      <c r="B402" s="4">
        <f>IF('True_Odds_Calculator_2-way'!B403="","",'True_Odds_Calculator_2-way'!B403)</f>
        <v>1.59</v>
      </c>
      <c r="C402" s="4">
        <f t="shared" si="66"/>
        <v>0.4065040650406504</v>
      </c>
      <c r="D402">
        <f t="shared" si="67"/>
        <v>0.62893081761006286</v>
      </c>
      <c r="E402">
        <f t="shared" si="68"/>
        <v>3.5434882650713373E-2</v>
      </c>
      <c r="F402">
        <f t="shared" si="69"/>
        <v>-0.22022805133711709</v>
      </c>
      <c r="G402">
        <v>0</v>
      </c>
      <c r="H402">
        <f t="shared" si="70"/>
        <v>0.25566293398783041</v>
      </c>
      <c r="I402">
        <f t="shared" si="71"/>
        <v>-1.0774510935845931</v>
      </c>
      <c r="J402">
        <f t="shared" si="72"/>
        <v>1.0774510935845931</v>
      </c>
      <c r="K402">
        <f t="shared" si="73"/>
        <v>0.38863950806180297</v>
      </c>
      <c r="L402">
        <f t="shared" si="74"/>
        <v>0.61136049193819697</v>
      </c>
      <c r="M402">
        <f t="shared" si="75"/>
        <v>2.5730785966335055</v>
      </c>
      <c r="N402">
        <f t="shared" si="76"/>
        <v>1.6356961452149104</v>
      </c>
    </row>
    <row r="403" spans="1:14" x14ac:dyDescent="0.25">
      <c r="A403" s="4">
        <f>IF('True_Odds_Calculator_2-way'!A404="","",'True_Odds_Calculator_2-way'!A404)</f>
        <v>2.04</v>
      </c>
      <c r="B403" s="4">
        <f>IF('True_Odds_Calculator_2-way'!B404="","",'True_Odds_Calculator_2-way'!B404)</f>
        <v>1.85</v>
      </c>
      <c r="C403" s="4">
        <f t="shared" si="66"/>
        <v>0.49019607843137253</v>
      </c>
      <c r="D403">
        <f t="shared" si="67"/>
        <v>0.54054054054054046</v>
      </c>
      <c r="E403">
        <f t="shared" si="68"/>
        <v>3.0736618971912932E-2</v>
      </c>
      <c r="F403">
        <f t="shared" si="69"/>
        <v>-0.23423423423423428</v>
      </c>
      <c r="G403">
        <v>0</v>
      </c>
      <c r="H403">
        <f t="shared" si="70"/>
        <v>0.26497085320614727</v>
      </c>
      <c r="I403">
        <f t="shared" si="71"/>
        <v>-1.0635890745287924</v>
      </c>
      <c r="J403">
        <f t="shared" si="72"/>
        <v>1.0635890745287924</v>
      </c>
      <c r="K403">
        <f t="shared" si="73"/>
        <v>0.47480390464975097</v>
      </c>
      <c r="L403">
        <f t="shared" si="74"/>
        <v>0.52519609535024903</v>
      </c>
      <c r="M403">
        <f t="shared" si="75"/>
        <v>2.1061326375099441</v>
      </c>
      <c r="N403">
        <f t="shared" si="76"/>
        <v>1.904050713349474</v>
      </c>
    </row>
    <row r="404" spans="1:14" x14ac:dyDescent="0.25">
      <c r="A404" s="4">
        <f>IF('True_Odds_Calculator_2-way'!A405="","",'True_Odds_Calculator_2-way'!A405)</f>
        <v>2.04</v>
      </c>
      <c r="B404" s="4">
        <f>IF('True_Odds_Calculator_2-way'!B405="","",'True_Odds_Calculator_2-way'!B405)</f>
        <v>1.85</v>
      </c>
      <c r="C404" s="4">
        <f t="shared" si="66"/>
        <v>0.49019607843137253</v>
      </c>
      <c r="D404">
        <f t="shared" si="67"/>
        <v>0.54054054054054046</v>
      </c>
      <c r="E404">
        <f t="shared" si="68"/>
        <v>3.0736618971912932E-2</v>
      </c>
      <c r="F404">
        <f t="shared" si="69"/>
        <v>-0.23423423423423428</v>
      </c>
      <c r="G404">
        <v>0</v>
      </c>
      <c r="H404">
        <f t="shared" si="70"/>
        <v>0.26497085320614727</v>
      </c>
      <c r="I404">
        <f t="shared" si="71"/>
        <v>-1.0635890745287924</v>
      </c>
      <c r="J404">
        <f t="shared" si="72"/>
        <v>1.0635890745287924</v>
      </c>
      <c r="K404">
        <f t="shared" si="73"/>
        <v>0.47480390464975097</v>
      </c>
      <c r="L404">
        <f t="shared" si="74"/>
        <v>0.52519609535024903</v>
      </c>
      <c r="M404">
        <f t="shared" si="75"/>
        <v>2.1061326375099441</v>
      </c>
      <c r="N404">
        <f t="shared" si="76"/>
        <v>1.904050713349474</v>
      </c>
    </row>
    <row r="405" spans="1:14" x14ac:dyDescent="0.25">
      <c r="A405" s="4">
        <f>IF('True_Odds_Calculator_2-way'!A406="","",'True_Odds_Calculator_2-way'!A406)</f>
        <v>2.31</v>
      </c>
      <c r="B405" s="4">
        <f>IF('True_Odds_Calculator_2-way'!B406="","",'True_Odds_Calculator_2-way'!B406)</f>
        <v>1.66</v>
      </c>
      <c r="C405" s="4">
        <f t="shared" si="66"/>
        <v>0.4329004329004329</v>
      </c>
      <c r="D405">
        <f t="shared" si="67"/>
        <v>0.60240963855421692</v>
      </c>
      <c r="E405">
        <f t="shared" si="68"/>
        <v>3.5310071454649705E-2</v>
      </c>
      <c r="F405">
        <f t="shared" si="69"/>
        <v>-0.22547332185886404</v>
      </c>
      <c r="G405">
        <v>0</v>
      </c>
      <c r="H405">
        <f t="shared" si="70"/>
        <v>0.2607833933135138</v>
      </c>
      <c r="I405">
        <f t="shared" si="71"/>
        <v>-1.0754553500909856</v>
      </c>
      <c r="J405">
        <f t="shared" si="72"/>
        <v>1.0754553500909856</v>
      </c>
      <c r="K405">
        <f t="shared" si="73"/>
        <v>0.41513645490564033</v>
      </c>
      <c r="L405">
        <f t="shared" si="74"/>
        <v>0.58486354509435967</v>
      </c>
      <c r="M405">
        <f t="shared" si="75"/>
        <v>2.4088465086191913</v>
      </c>
      <c r="N405">
        <f t="shared" si="76"/>
        <v>1.7098005310600506</v>
      </c>
    </row>
    <row r="406" spans="1:14" x14ac:dyDescent="0.25">
      <c r="A406" s="4">
        <f>IF('True_Odds_Calculator_2-way'!A407="","",'True_Odds_Calculator_2-way'!A407)</f>
        <v>2.35</v>
      </c>
      <c r="B406" s="4">
        <f>IF('True_Odds_Calculator_2-way'!B407="","",'True_Odds_Calculator_2-way'!B407)</f>
        <v>1.63</v>
      </c>
      <c r="C406" s="4">
        <f t="shared" si="66"/>
        <v>0.42553191489361702</v>
      </c>
      <c r="D406">
        <f t="shared" si="67"/>
        <v>0.61349693251533743</v>
      </c>
      <c r="E406">
        <f t="shared" si="68"/>
        <v>3.9028847408954404E-2</v>
      </c>
      <c r="F406">
        <f t="shared" si="69"/>
        <v>-0.22203367706565724</v>
      </c>
      <c r="G406">
        <v>0</v>
      </c>
      <c r="H406">
        <f t="shared" si="70"/>
        <v>0.2610625244746117</v>
      </c>
      <c r="I406">
        <f t="shared" si="71"/>
        <v>-1.0843334143872592</v>
      </c>
      <c r="J406">
        <f t="shared" si="72"/>
        <v>1.0843334143872592</v>
      </c>
      <c r="K406">
        <f t="shared" si="73"/>
        <v>0.4058688457449498</v>
      </c>
      <c r="L406">
        <f t="shared" si="74"/>
        <v>0.59413115425505014</v>
      </c>
      <c r="M406">
        <f t="shared" si="75"/>
        <v>2.4638501094227996</v>
      </c>
      <c r="N406">
        <f t="shared" si="76"/>
        <v>1.6831300510639733</v>
      </c>
    </row>
    <row r="407" spans="1:14" x14ac:dyDescent="0.25">
      <c r="A407" s="4">
        <f>IF('True_Odds_Calculator_2-way'!A408="","",'True_Odds_Calculator_2-way'!A408)</f>
        <v>2.5299999999999998</v>
      </c>
      <c r="B407" s="4">
        <f>IF('True_Odds_Calculator_2-way'!B408="","",'True_Odds_Calculator_2-way'!B408)</f>
        <v>1.55</v>
      </c>
      <c r="C407" s="4">
        <f t="shared" si="66"/>
        <v>0.39525691699604748</v>
      </c>
      <c r="D407">
        <f t="shared" si="67"/>
        <v>0.64516129032258063</v>
      </c>
      <c r="E407">
        <f t="shared" si="68"/>
        <v>4.0418207318628108E-2</v>
      </c>
      <c r="F407">
        <f t="shared" si="69"/>
        <v>-0.21458625525946706</v>
      </c>
      <c r="G407">
        <v>0</v>
      </c>
      <c r="H407">
        <f t="shared" si="70"/>
        <v>0.25500446257809511</v>
      </c>
      <c r="I407">
        <f t="shared" si="71"/>
        <v>-1.0901165669462143</v>
      </c>
      <c r="J407">
        <f t="shared" si="72"/>
        <v>1.0901165669462143</v>
      </c>
      <c r="K407">
        <f t="shared" si="73"/>
        <v>0.37482968478085649</v>
      </c>
      <c r="L407">
        <f t="shared" si="74"/>
        <v>0.62517031521914335</v>
      </c>
      <c r="M407">
        <f t="shared" si="75"/>
        <v>2.6678783474277079</v>
      </c>
      <c r="N407">
        <f t="shared" si="76"/>
        <v>1.5995641118204185</v>
      </c>
    </row>
    <row r="408" spans="1:14" x14ac:dyDescent="0.25">
      <c r="A408" s="4">
        <f>IF('True_Odds_Calculator_2-way'!A409="","",'True_Odds_Calculator_2-way'!A409)</f>
        <v>1.94</v>
      </c>
      <c r="B408" s="4">
        <f>IF('True_Odds_Calculator_2-way'!B409="","",'True_Odds_Calculator_2-way'!B409)</f>
        <v>1.93</v>
      </c>
      <c r="C408" s="4">
        <f t="shared" si="66"/>
        <v>0.51546391752577325</v>
      </c>
      <c r="D408">
        <f t="shared" si="67"/>
        <v>0.5181347150259068</v>
      </c>
      <c r="E408">
        <f t="shared" si="68"/>
        <v>3.3598632551679941E-2</v>
      </c>
      <c r="F408">
        <f t="shared" si="69"/>
        <v>-0.2334811174616741</v>
      </c>
      <c r="G408">
        <v>0</v>
      </c>
      <c r="H408">
        <f t="shared" si="70"/>
        <v>0.26707975001335404</v>
      </c>
      <c r="I408">
        <f t="shared" si="71"/>
        <v>-1.0695340092890231</v>
      </c>
      <c r="J408">
        <f t="shared" si="72"/>
        <v>1.0695340092890231</v>
      </c>
      <c r="K408">
        <f t="shared" si="73"/>
        <v>0.49866309204640175</v>
      </c>
      <c r="L408">
        <f t="shared" si="74"/>
        <v>0.50133690795359842</v>
      </c>
      <c r="M408">
        <f t="shared" si="75"/>
        <v>2.0053619687316817</v>
      </c>
      <c r="N408">
        <f t="shared" si="76"/>
        <v>1.9946666286387909</v>
      </c>
    </row>
    <row r="409" spans="1:14" x14ac:dyDescent="0.25">
      <c r="A409" s="4">
        <f>IF('True_Odds_Calculator_2-way'!A410="","",'True_Odds_Calculator_2-way'!A410)</f>
        <v>1.52</v>
      </c>
      <c r="B409" s="4">
        <f>IF('True_Odds_Calculator_2-way'!B410="","",'True_Odds_Calculator_2-way'!B410)</f>
        <v>2.6</v>
      </c>
      <c r="C409" s="4">
        <f t="shared" si="66"/>
        <v>0.65789473684210531</v>
      </c>
      <c r="D409">
        <f t="shared" si="67"/>
        <v>0.38461538461538458</v>
      </c>
      <c r="E409">
        <f t="shared" si="68"/>
        <v>4.2510121457489891E-2</v>
      </c>
      <c r="F409">
        <f t="shared" si="69"/>
        <v>-0.21052631578947367</v>
      </c>
      <c r="G409">
        <v>0</v>
      </c>
      <c r="H409">
        <f t="shared" si="70"/>
        <v>0.25303643724696356</v>
      </c>
      <c r="I409">
        <f t="shared" si="71"/>
        <v>-1.0963225241337864</v>
      </c>
      <c r="J409">
        <f t="shared" si="72"/>
        <v>1.0963225241337864</v>
      </c>
      <c r="K409">
        <f t="shared" si="73"/>
        <v>0.63690709251915711</v>
      </c>
      <c r="L409">
        <f t="shared" si="74"/>
        <v>0.36309290748084294</v>
      </c>
      <c r="M409">
        <f t="shared" si="75"/>
        <v>1.5700877125495689</v>
      </c>
      <c r="N409">
        <f t="shared" si="76"/>
        <v>2.7541160386140584</v>
      </c>
    </row>
    <row r="410" spans="1:14" x14ac:dyDescent="0.25">
      <c r="A410" s="4">
        <f>IF('True_Odds_Calculator_2-way'!A411="","",'True_Odds_Calculator_2-way'!A411)</f>
        <v>2.02</v>
      </c>
      <c r="B410" s="4">
        <f>IF('True_Odds_Calculator_2-way'!B411="","",'True_Odds_Calculator_2-way'!B411)</f>
        <v>1.85</v>
      </c>
      <c r="C410" s="4">
        <f t="shared" si="66"/>
        <v>0.49504950495049505</v>
      </c>
      <c r="D410">
        <f t="shared" si="67"/>
        <v>0.54054054054054046</v>
      </c>
      <c r="E410">
        <f t="shared" si="68"/>
        <v>3.5590045491035394E-2</v>
      </c>
      <c r="F410">
        <f t="shared" si="69"/>
        <v>-0.23200428150923214</v>
      </c>
      <c r="G410">
        <v>0</v>
      </c>
      <c r="H410">
        <f t="shared" si="70"/>
        <v>0.26759432700026753</v>
      </c>
      <c r="I410">
        <f t="shared" si="71"/>
        <v>-1.0739657990297369</v>
      </c>
      <c r="J410">
        <f t="shared" si="72"/>
        <v>1.0739657990297369</v>
      </c>
      <c r="K410">
        <f t="shared" si="73"/>
        <v>0.4772255750516613</v>
      </c>
      <c r="L410">
        <f t="shared" si="74"/>
        <v>0.52277442494833892</v>
      </c>
      <c r="M410">
        <f t="shared" si="75"/>
        <v>2.0954451150103317</v>
      </c>
      <c r="N410">
        <f t="shared" si="76"/>
        <v>1.9128709291752766</v>
      </c>
    </row>
    <row r="411" spans="1:14" x14ac:dyDescent="0.25">
      <c r="A411" s="4">
        <f>IF('True_Odds_Calculator_2-way'!A412="","",'True_Odds_Calculator_2-way'!A412)</f>
        <v>1.33</v>
      </c>
      <c r="B411" s="4">
        <f>IF('True_Odds_Calculator_2-way'!B412="","",'True_Odds_Calculator_2-way'!B412)</f>
        <v>3.49</v>
      </c>
      <c r="C411" s="4">
        <f t="shared" si="66"/>
        <v>0.75187969924812026</v>
      </c>
      <c r="D411">
        <f t="shared" si="67"/>
        <v>0.28653295128939826</v>
      </c>
      <c r="E411">
        <f t="shared" si="68"/>
        <v>3.8412650537518633E-2</v>
      </c>
      <c r="F411">
        <f t="shared" si="69"/>
        <v>-0.17702565870263043</v>
      </c>
      <c r="G411">
        <v>0</v>
      </c>
      <c r="H411">
        <f t="shared" si="70"/>
        <v>0.21543830924014906</v>
      </c>
      <c r="I411">
        <f t="shared" si="71"/>
        <v>-1.1031723205358255</v>
      </c>
      <c r="J411">
        <f t="shared" si="72"/>
        <v>1.1031723205358255</v>
      </c>
      <c r="K411">
        <f t="shared" si="73"/>
        <v>0.73311264084060734</v>
      </c>
      <c r="L411">
        <f t="shared" si="74"/>
        <v>0.26688735915939232</v>
      </c>
      <c r="M411">
        <f t="shared" si="75"/>
        <v>1.3640468657768228</v>
      </c>
      <c r="N411">
        <f t="shared" si="76"/>
        <v>3.7468990781342066</v>
      </c>
    </row>
    <row r="412" spans="1:14" x14ac:dyDescent="0.25">
      <c r="A412" s="4">
        <f>IF('True_Odds_Calculator_2-way'!A413="","",'True_Odds_Calculator_2-way'!A413)</f>
        <v>2.85</v>
      </c>
      <c r="B412" s="4">
        <f>IF('True_Odds_Calculator_2-way'!B413="","",'True_Odds_Calculator_2-way'!B413)</f>
        <v>1.45</v>
      </c>
      <c r="C412" s="4">
        <f t="shared" si="66"/>
        <v>0.35087719298245612</v>
      </c>
      <c r="D412">
        <f t="shared" si="67"/>
        <v>0.68965517241379315</v>
      </c>
      <c r="E412">
        <f t="shared" si="68"/>
        <v>4.053236539624927E-2</v>
      </c>
      <c r="F412">
        <f t="shared" si="69"/>
        <v>-0.20145190562613424</v>
      </c>
      <c r="G412">
        <v>0</v>
      </c>
      <c r="H412">
        <f t="shared" si="70"/>
        <v>0.24198427102238354</v>
      </c>
      <c r="I412">
        <f t="shared" si="71"/>
        <v>-1.095993248702382</v>
      </c>
      <c r="J412">
        <f t="shared" si="72"/>
        <v>1.095993248702382</v>
      </c>
      <c r="K412">
        <f t="shared" si="73"/>
        <v>0.33029598538909488</v>
      </c>
      <c r="L412">
        <f t="shared" si="74"/>
        <v>0.66970401461090501</v>
      </c>
      <c r="M412">
        <f t="shared" si="75"/>
        <v>3.0275875100994072</v>
      </c>
      <c r="N412">
        <f t="shared" si="76"/>
        <v>1.4931969619160719</v>
      </c>
    </row>
    <row r="413" spans="1:14" x14ac:dyDescent="0.25">
      <c r="A413" s="4">
        <f>IF('True_Odds_Calculator_2-way'!A414="","",'True_Odds_Calculator_2-way'!A414)</f>
        <v>2.83</v>
      </c>
      <c r="B413" s="4">
        <f>IF('True_Odds_Calculator_2-way'!B414="","",'True_Odds_Calculator_2-way'!B414)</f>
        <v>1.46</v>
      </c>
      <c r="C413" s="4">
        <f t="shared" si="66"/>
        <v>0.35335689045936397</v>
      </c>
      <c r="D413">
        <f t="shared" si="67"/>
        <v>0.68493150684931503</v>
      </c>
      <c r="E413">
        <f t="shared" si="68"/>
        <v>3.8288397308678945E-2</v>
      </c>
      <c r="F413">
        <f t="shared" si="69"/>
        <v>-0.20373687012924158</v>
      </c>
      <c r="G413">
        <v>0</v>
      </c>
      <c r="H413">
        <f t="shared" si="70"/>
        <v>0.24202526743792052</v>
      </c>
      <c r="I413">
        <f t="shared" si="71"/>
        <v>-1.0899223022085145</v>
      </c>
      <c r="J413">
        <f t="shared" si="72"/>
        <v>1.0899223022085145</v>
      </c>
      <c r="K413">
        <f t="shared" si="73"/>
        <v>0.33393911970739243</v>
      </c>
      <c r="L413">
        <f t="shared" si="74"/>
        <v>0.66606088029260768</v>
      </c>
      <c r="M413">
        <f t="shared" si="75"/>
        <v>2.9945578130415815</v>
      </c>
      <c r="N413">
        <f t="shared" si="76"/>
        <v>1.5013642590159164</v>
      </c>
    </row>
    <row r="414" spans="1:14" x14ac:dyDescent="0.25">
      <c r="A414" s="4">
        <f>IF('True_Odds_Calculator_2-way'!A415="","",'True_Odds_Calculator_2-way'!A415)</f>
        <v>1.6</v>
      </c>
      <c r="B414" s="4">
        <f>IF('True_Odds_Calculator_2-way'!B415="","",'True_Odds_Calculator_2-way'!B415)</f>
        <v>2.42</v>
      </c>
      <c r="C414" s="4">
        <f t="shared" si="66"/>
        <v>0.625</v>
      </c>
      <c r="D414">
        <f t="shared" si="67"/>
        <v>0.41322314049586778</v>
      </c>
      <c r="E414">
        <f t="shared" si="68"/>
        <v>3.8223140495867725E-2</v>
      </c>
      <c r="F414">
        <f t="shared" si="69"/>
        <v>-0.2200413223140496</v>
      </c>
      <c r="G414">
        <v>0</v>
      </c>
      <c r="H414">
        <f t="shared" si="70"/>
        <v>0.25826446280991738</v>
      </c>
      <c r="I414">
        <f t="shared" si="71"/>
        <v>-1.0833784750435986</v>
      </c>
      <c r="J414">
        <f t="shared" si="72"/>
        <v>1.0833784750435986</v>
      </c>
      <c r="K414">
        <f t="shared" si="73"/>
        <v>0.60605065763762667</v>
      </c>
      <c r="L414">
        <f t="shared" si="74"/>
        <v>0.39394934236237333</v>
      </c>
      <c r="M414">
        <f t="shared" si="75"/>
        <v>1.6500270850261594</v>
      </c>
      <c r="N414">
        <f t="shared" si="76"/>
        <v>2.5383974345619098</v>
      </c>
    </row>
    <row r="415" spans="1:14" x14ac:dyDescent="0.25">
      <c r="A415" s="4">
        <f>IF('True_Odds_Calculator_2-way'!A416="","",'True_Odds_Calculator_2-way'!A416)</f>
        <v>2.1</v>
      </c>
      <c r="B415" s="4">
        <f>IF('True_Odds_Calculator_2-way'!B416="","",'True_Odds_Calculator_2-way'!B416)</f>
        <v>1.79</v>
      </c>
      <c r="C415" s="4">
        <f t="shared" si="66"/>
        <v>0.47619047619047616</v>
      </c>
      <c r="D415">
        <f t="shared" si="67"/>
        <v>0.55865921787709494</v>
      </c>
      <c r="E415">
        <f t="shared" si="68"/>
        <v>3.4849694067571102E-2</v>
      </c>
      <c r="F415">
        <f t="shared" si="69"/>
        <v>-0.2311785049215217</v>
      </c>
      <c r="G415">
        <v>0</v>
      </c>
      <c r="H415">
        <f t="shared" si="70"/>
        <v>0.2660281989890928</v>
      </c>
      <c r="I415">
        <f t="shared" si="71"/>
        <v>-1.072729223145815</v>
      </c>
      <c r="J415">
        <f t="shared" si="72"/>
        <v>1.072729223145815</v>
      </c>
      <c r="K415">
        <f t="shared" si="73"/>
        <v>0.4587151448829464</v>
      </c>
      <c r="L415">
        <f t="shared" si="74"/>
        <v>0.5412848551170536</v>
      </c>
      <c r="M415">
        <f t="shared" si="75"/>
        <v>2.1800021454603971</v>
      </c>
      <c r="N415">
        <f t="shared" si="76"/>
        <v>1.8474560862851939</v>
      </c>
    </row>
    <row r="416" spans="1:14" x14ac:dyDescent="0.25">
      <c r="A416" s="4">
        <f>IF('True_Odds_Calculator_2-way'!A417="","",'True_Odds_Calculator_2-way'!A417)</f>
        <v>1.75</v>
      </c>
      <c r="B416" s="4">
        <f>IF('True_Odds_Calculator_2-way'!B417="","",'True_Odds_Calculator_2-way'!B417)</f>
        <v>2.16</v>
      </c>
      <c r="C416" s="4">
        <f t="shared" si="66"/>
        <v>0.5714285714285714</v>
      </c>
      <c r="D416">
        <f t="shared" si="67"/>
        <v>0.46296296296296291</v>
      </c>
      <c r="E416">
        <f t="shared" si="68"/>
        <v>3.4391534391534417E-2</v>
      </c>
      <c r="F416">
        <f t="shared" si="69"/>
        <v>-0.23015873015873001</v>
      </c>
      <c r="G416">
        <v>0</v>
      </c>
      <c r="H416">
        <f t="shared" si="70"/>
        <v>0.26455026455026448</v>
      </c>
      <c r="I416">
        <f t="shared" si="71"/>
        <v>-1.0721125348377951</v>
      </c>
      <c r="J416">
        <f t="shared" si="72"/>
        <v>1.0721125348377951</v>
      </c>
      <c r="K416">
        <f t="shared" si="73"/>
        <v>0.55429779192955719</v>
      </c>
      <c r="L416">
        <f t="shared" si="74"/>
        <v>0.44570220807044264</v>
      </c>
      <c r="M416">
        <f t="shared" si="75"/>
        <v>1.8040844011283466</v>
      </c>
      <c r="N416">
        <f t="shared" si="76"/>
        <v>2.2436505404118421</v>
      </c>
    </row>
    <row r="417" spans="1:14" x14ac:dyDescent="0.25">
      <c r="A417" s="4">
        <f>IF('True_Odds_Calculator_2-way'!A418="","",'True_Odds_Calculator_2-way'!A418)</f>
        <v>2.06</v>
      </c>
      <c r="B417" s="4">
        <f>IF('True_Odds_Calculator_2-way'!B418="","",'True_Odds_Calculator_2-way'!B418)</f>
        <v>1.81</v>
      </c>
      <c r="C417" s="4">
        <f t="shared" si="66"/>
        <v>0.4854368932038835</v>
      </c>
      <c r="D417">
        <f t="shared" si="67"/>
        <v>0.5524861878453039</v>
      </c>
      <c r="E417">
        <f t="shared" si="68"/>
        <v>3.7923081049187513E-2</v>
      </c>
      <c r="F417">
        <f t="shared" si="69"/>
        <v>-0.23027409751649397</v>
      </c>
      <c r="G417">
        <v>0</v>
      </c>
      <c r="H417">
        <f t="shared" si="70"/>
        <v>0.26819717856568148</v>
      </c>
      <c r="I417">
        <f t="shared" si="71"/>
        <v>-1.079206513730294</v>
      </c>
      <c r="J417">
        <f t="shared" si="72"/>
        <v>1.079206513730294</v>
      </c>
      <c r="K417">
        <f t="shared" si="73"/>
        <v>0.46642685075531992</v>
      </c>
      <c r="L417">
        <f t="shared" si="74"/>
        <v>0.5335731492446798</v>
      </c>
      <c r="M417">
        <f t="shared" si="75"/>
        <v>2.1439589045541121</v>
      </c>
      <c r="N417">
        <f t="shared" si="76"/>
        <v>1.8741572761215382</v>
      </c>
    </row>
    <row r="418" spans="1:14" x14ac:dyDescent="0.25">
      <c r="A418" s="4">
        <f>IF('True_Odds_Calculator_2-way'!A419="","",'True_Odds_Calculator_2-way'!A419)</f>
        <v>2.08</v>
      </c>
      <c r="B418" s="4">
        <f>IF('True_Odds_Calculator_2-way'!B419="","",'True_Odds_Calculator_2-way'!B419)</f>
        <v>1.78</v>
      </c>
      <c r="C418" s="4">
        <f t="shared" si="66"/>
        <v>0.48076923076923073</v>
      </c>
      <c r="D418">
        <f t="shared" si="67"/>
        <v>0.5617977528089888</v>
      </c>
      <c r="E418">
        <f t="shared" si="68"/>
        <v>4.2566983578219642E-2</v>
      </c>
      <c r="F418">
        <f t="shared" si="69"/>
        <v>-0.22752808988764039</v>
      </c>
      <c r="G418">
        <v>0</v>
      </c>
      <c r="H418">
        <f t="shared" si="70"/>
        <v>0.27009507346585998</v>
      </c>
      <c r="I418">
        <f t="shared" si="71"/>
        <v>-1.0895340841010226</v>
      </c>
      <c r="J418">
        <f t="shared" si="72"/>
        <v>1.0895340841010226</v>
      </c>
      <c r="K418">
        <f t="shared" si="73"/>
        <v>0.45941170815567078</v>
      </c>
      <c r="L418">
        <f t="shared" si="74"/>
        <v>0.54058829184432911</v>
      </c>
      <c r="M418">
        <f t="shared" si="75"/>
        <v>2.1766968108291049</v>
      </c>
      <c r="N418">
        <f t="shared" si="76"/>
        <v>1.8498365855987975</v>
      </c>
    </row>
    <row r="419" spans="1:14" x14ac:dyDescent="0.25">
      <c r="A419" s="4">
        <f>IF('True_Odds_Calculator_2-way'!A420="","",'True_Odds_Calculator_2-way'!A420)</f>
        <v>2.04</v>
      </c>
      <c r="B419" s="4">
        <f>IF('True_Odds_Calculator_2-way'!B420="","",'True_Odds_Calculator_2-way'!B420)</f>
        <v>1.84</v>
      </c>
      <c r="C419" s="4">
        <f t="shared" si="66"/>
        <v>0.49019607843137253</v>
      </c>
      <c r="D419">
        <f t="shared" si="67"/>
        <v>0.54347826086956519</v>
      </c>
      <c r="E419">
        <f t="shared" si="68"/>
        <v>3.3674339300937772E-2</v>
      </c>
      <c r="F419">
        <f t="shared" si="69"/>
        <v>-0.23273657289002547</v>
      </c>
      <c r="G419">
        <v>0</v>
      </c>
      <c r="H419">
        <f t="shared" si="70"/>
        <v>0.2664109121909633</v>
      </c>
      <c r="I419">
        <f t="shared" si="71"/>
        <v>-1.0699012312772824</v>
      </c>
      <c r="J419">
        <f t="shared" si="72"/>
        <v>1.0699012312772824</v>
      </c>
      <c r="K419">
        <f t="shared" si="73"/>
        <v>0.47332857821916891</v>
      </c>
      <c r="L419">
        <f t="shared" si="74"/>
        <v>0.52667142178083093</v>
      </c>
      <c r="M419">
        <f t="shared" si="75"/>
        <v>2.1126972805283741</v>
      </c>
      <c r="N419">
        <f t="shared" si="76"/>
        <v>1.8987170342729172</v>
      </c>
    </row>
    <row r="420" spans="1:14" x14ac:dyDescent="0.25">
      <c r="A420" s="4">
        <f>IF('True_Odds_Calculator_2-way'!A421="","",'True_Odds_Calculator_2-way'!A421)</f>
        <v>1.99</v>
      </c>
      <c r="B420" s="4">
        <f>IF('True_Odds_Calculator_2-way'!B421="","",'True_Odds_Calculator_2-way'!B421)</f>
        <v>1.9</v>
      </c>
      <c r="C420" s="4">
        <f t="shared" si="66"/>
        <v>0.50251256281407031</v>
      </c>
      <c r="D420">
        <f t="shared" si="67"/>
        <v>0.52631578947368418</v>
      </c>
      <c r="E420">
        <f t="shared" si="68"/>
        <v>2.8828352287754377E-2</v>
      </c>
      <c r="F420">
        <f t="shared" si="69"/>
        <v>-0.23565194393017741</v>
      </c>
      <c r="G420">
        <v>0</v>
      </c>
      <c r="H420">
        <f t="shared" si="70"/>
        <v>0.26448029621793173</v>
      </c>
      <c r="I420">
        <f t="shared" si="71"/>
        <v>-1.0594028769395465</v>
      </c>
      <c r="J420">
        <f t="shared" si="72"/>
        <v>1.0594028769395465</v>
      </c>
      <c r="K420">
        <f t="shared" si="73"/>
        <v>0.48808848170151553</v>
      </c>
      <c r="L420">
        <f t="shared" si="74"/>
        <v>0.51191151829848447</v>
      </c>
      <c r="M420">
        <f t="shared" si="75"/>
        <v>2.0488088481701512</v>
      </c>
      <c r="N420">
        <f t="shared" si="76"/>
        <v>1.9534625892455926</v>
      </c>
    </row>
    <row r="421" spans="1:14" x14ac:dyDescent="0.25">
      <c r="A421" s="4">
        <f>IF('True_Odds_Calculator_2-way'!A422="","",'True_Odds_Calculator_2-way'!A422)</f>
        <v>1.95</v>
      </c>
      <c r="B421" s="4">
        <f>IF('True_Odds_Calculator_2-way'!B422="","",'True_Odds_Calculator_2-way'!B422)</f>
        <v>1.92</v>
      </c>
      <c r="C421" s="4">
        <f t="shared" si="66"/>
        <v>0.51282051282051289</v>
      </c>
      <c r="D421">
        <f t="shared" si="67"/>
        <v>0.52083333333333337</v>
      </c>
      <c r="E421">
        <f t="shared" si="68"/>
        <v>3.3653846153846256E-2</v>
      </c>
      <c r="F421">
        <f t="shared" si="69"/>
        <v>-0.23344017094017089</v>
      </c>
      <c r="G421">
        <v>0</v>
      </c>
      <c r="H421">
        <f t="shared" si="70"/>
        <v>0.26709401709401714</v>
      </c>
      <c r="I421">
        <f t="shared" si="71"/>
        <v>-1.0696563746013956</v>
      </c>
      <c r="J421">
        <f t="shared" si="72"/>
        <v>1.0696563746013956</v>
      </c>
      <c r="K421">
        <f t="shared" si="73"/>
        <v>0.49598904672064897</v>
      </c>
      <c r="L421">
        <f t="shared" si="74"/>
        <v>0.50401095327935097</v>
      </c>
      <c r="M421">
        <f t="shared" si="75"/>
        <v>2.0161735558713256</v>
      </c>
      <c r="N421">
        <f t="shared" si="76"/>
        <v>1.9840838646332837</v>
      </c>
    </row>
    <row r="422" spans="1:14" x14ac:dyDescent="0.25">
      <c r="A422" s="4">
        <f>IF('True_Odds_Calculator_2-way'!A423="","",'True_Odds_Calculator_2-way'!A423)</f>
        <v>2.25</v>
      </c>
      <c r="B422" s="4">
        <f>IF('True_Odds_Calculator_2-way'!B423="","",'True_Odds_Calculator_2-way'!B423)</f>
        <v>1.68</v>
      </c>
      <c r="C422" s="4">
        <f t="shared" si="66"/>
        <v>0.44444444444444442</v>
      </c>
      <c r="D422">
        <f t="shared" si="67"/>
        <v>0.59523809523809523</v>
      </c>
      <c r="E422">
        <f t="shared" si="68"/>
        <v>3.9682539682539542E-2</v>
      </c>
      <c r="F422">
        <f t="shared" si="69"/>
        <v>-0.22486772486772499</v>
      </c>
      <c r="G422">
        <v>0</v>
      </c>
      <c r="H422">
        <f t="shared" si="70"/>
        <v>0.26455026455026454</v>
      </c>
      <c r="I422">
        <f t="shared" si="71"/>
        <v>-1.0846522890932806</v>
      </c>
      <c r="J422">
        <f t="shared" si="72"/>
        <v>1.0846522890932806</v>
      </c>
      <c r="K422">
        <f t="shared" si="73"/>
        <v>0.42448148373559424</v>
      </c>
      <c r="L422">
        <f t="shared" si="74"/>
        <v>0.57551851626440576</v>
      </c>
      <c r="M422">
        <f t="shared" si="75"/>
        <v>2.3558153613666013</v>
      </c>
      <c r="N422">
        <f t="shared" si="76"/>
        <v>1.7375635565834309</v>
      </c>
    </row>
    <row r="423" spans="1:14" x14ac:dyDescent="0.25">
      <c r="A423" s="4">
        <f>IF('True_Odds_Calculator_2-way'!A424="","",'True_Odds_Calculator_2-way'!A424)</f>
        <v>1.95</v>
      </c>
      <c r="B423" s="4">
        <f>IF('True_Odds_Calculator_2-way'!B424="","",'True_Odds_Calculator_2-way'!B424)</f>
        <v>1.88</v>
      </c>
      <c r="C423" s="4">
        <f t="shared" si="66"/>
        <v>0.51282051282051289</v>
      </c>
      <c r="D423">
        <f t="shared" si="67"/>
        <v>0.53191489361702127</v>
      </c>
      <c r="E423">
        <f t="shared" si="68"/>
        <v>4.4735406437534042E-2</v>
      </c>
      <c r="F423">
        <f t="shared" si="69"/>
        <v>-0.22804146208401543</v>
      </c>
      <c r="G423">
        <v>0</v>
      </c>
      <c r="H423">
        <f t="shared" si="70"/>
        <v>0.27277686852154942</v>
      </c>
      <c r="I423">
        <f t="shared" si="71"/>
        <v>-1.0936965981495175</v>
      </c>
      <c r="J423">
        <f t="shared" si="72"/>
        <v>1.0936965981495175</v>
      </c>
      <c r="K423">
        <f t="shared" si="73"/>
        <v>0.49043365789995519</v>
      </c>
      <c r="L423">
        <f t="shared" si="74"/>
        <v>0.50956634210004492</v>
      </c>
      <c r="M423">
        <f t="shared" si="75"/>
        <v>2.0390117682420414</v>
      </c>
      <c r="N423">
        <f t="shared" si="76"/>
        <v>1.9624530063715757</v>
      </c>
    </row>
    <row r="424" spans="1:14" x14ac:dyDescent="0.25">
      <c r="A424" s="4">
        <f>IF('True_Odds_Calculator_2-way'!A425="","",'True_Odds_Calculator_2-way'!A425)</f>
        <v>1.84</v>
      </c>
      <c r="B424" s="4">
        <f>IF('True_Odds_Calculator_2-way'!B425="","",'True_Odds_Calculator_2-way'!B425)</f>
        <v>2</v>
      </c>
      <c r="C424" s="4">
        <f t="shared" si="66"/>
        <v>0.54347826086956519</v>
      </c>
      <c r="D424">
        <f t="shared" si="67"/>
        <v>0.5</v>
      </c>
      <c r="E424">
        <f t="shared" si="68"/>
        <v>4.3478260869565188E-2</v>
      </c>
      <c r="F424">
        <f t="shared" si="69"/>
        <v>-0.22826086956521741</v>
      </c>
      <c r="G424">
        <v>0</v>
      </c>
      <c r="H424">
        <f t="shared" si="70"/>
        <v>0.27173913043478259</v>
      </c>
      <c r="I424">
        <f t="shared" si="71"/>
        <v>-1.0910894511799618</v>
      </c>
      <c r="J424">
        <f t="shared" si="72"/>
        <v>1.0910894511799618</v>
      </c>
      <c r="K424">
        <f t="shared" si="73"/>
        <v>0.52178038130519999</v>
      </c>
      <c r="L424">
        <f t="shared" si="74"/>
        <v>0.47821961869479995</v>
      </c>
      <c r="M424">
        <f t="shared" si="75"/>
        <v>1.9165151389911681</v>
      </c>
      <c r="N424">
        <f t="shared" si="76"/>
        <v>2.091089451179962</v>
      </c>
    </row>
    <row r="425" spans="1:14" x14ac:dyDescent="0.25">
      <c r="A425" s="4">
        <f>IF('True_Odds_Calculator_2-way'!A426="","",'True_Odds_Calculator_2-way'!A426)</f>
        <v>1.9</v>
      </c>
      <c r="B425" s="4">
        <f>IF('True_Odds_Calculator_2-way'!B426="","",'True_Odds_Calculator_2-way'!B426)</f>
        <v>1.93</v>
      </c>
      <c r="C425" s="4">
        <f t="shared" si="66"/>
        <v>0.52631578947368418</v>
      </c>
      <c r="D425">
        <f t="shared" si="67"/>
        <v>0.5181347150259068</v>
      </c>
      <c r="E425">
        <f t="shared" si="68"/>
        <v>4.445050449959087E-2</v>
      </c>
      <c r="F425">
        <f t="shared" si="69"/>
        <v>-0.22825197709299161</v>
      </c>
      <c r="G425">
        <v>0</v>
      </c>
      <c r="H425">
        <f t="shared" si="70"/>
        <v>0.27270248159258254</v>
      </c>
      <c r="I425">
        <f t="shared" si="71"/>
        <v>-1.0930430596399217</v>
      </c>
      <c r="J425">
        <f t="shared" si="72"/>
        <v>1.0930430596399217</v>
      </c>
      <c r="K425">
        <f t="shared" si="73"/>
        <v>0.50409863604618754</v>
      </c>
      <c r="L425">
        <f t="shared" si="74"/>
        <v>0.49590136395381257</v>
      </c>
      <c r="M425">
        <f t="shared" si="75"/>
        <v>1.9837387536759294</v>
      </c>
      <c r="N425">
        <f t="shared" si="76"/>
        <v>2.0165300454651267</v>
      </c>
    </row>
    <row r="426" spans="1:14" x14ac:dyDescent="0.25">
      <c r="A426" s="4">
        <f>IF('True_Odds_Calculator_2-way'!A427="","",'True_Odds_Calculator_2-way'!A427)</f>
        <v>2.11</v>
      </c>
      <c r="B426" s="4">
        <f>IF('True_Odds_Calculator_2-way'!B427="","",'True_Odds_Calculator_2-way'!B427)</f>
        <v>1.72</v>
      </c>
      <c r="C426" s="4">
        <f t="shared" si="66"/>
        <v>0.47393364928909953</v>
      </c>
      <c r="D426">
        <f t="shared" si="67"/>
        <v>0.58139534883720934</v>
      </c>
      <c r="E426">
        <f t="shared" si="68"/>
        <v>5.5328998126308981E-2</v>
      </c>
      <c r="F426">
        <f t="shared" si="69"/>
        <v>-0.22021382122781863</v>
      </c>
      <c r="G426">
        <v>0</v>
      </c>
      <c r="H426">
        <f t="shared" si="70"/>
        <v>0.27554281935412767</v>
      </c>
      <c r="I426">
        <f t="shared" si="71"/>
        <v>-1.1185934253567076</v>
      </c>
      <c r="J426">
        <f t="shared" si="72"/>
        <v>1.1185934253567076</v>
      </c>
      <c r="K426">
        <f t="shared" si="73"/>
        <v>0.44610221934635991</v>
      </c>
      <c r="L426">
        <f t="shared" si="74"/>
        <v>0.55389778065364015</v>
      </c>
      <c r="M426">
        <f t="shared" si="75"/>
        <v>2.2416387021459454</v>
      </c>
      <c r="N426">
        <f t="shared" si="76"/>
        <v>1.8053872662568289</v>
      </c>
    </row>
    <row r="427" spans="1:14" x14ac:dyDescent="0.25">
      <c r="A427" s="4">
        <f>IF('True_Odds_Calculator_2-way'!A428="","",'True_Odds_Calculator_2-way'!A428)</f>
        <v>2.1</v>
      </c>
      <c r="B427" s="4">
        <f>IF('True_Odds_Calculator_2-way'!B428="","",'True_Odds_Calculator_2-way'!B428)</f>
        <v>1.75</v>
      </c>
      <c r="C427" s="4">
        <f t="shared" si="66"/>
        <v>0.47619047619047616</v>
      </c>
      <c r="D427">
        <f t="shared" si="67"/>
        <v>0.5714285714285714</v>
      </c>
      <c r="E427">
        <f t="shared" si="68"/>
        <v>4.761904761904745E-2</v>
      </c>
      <c r="F427">
        <f t="shared" si="69"/>
        <v>-0.22448979591836749</v>
      </c>
      <c r="G427">
        <v>0</v>
      </c>
      <c r="H427">
        <f t="shared" si="70"/>
        <v>0.27210884353741494</v>
      </c>
      <c r="I427">
        <f t="shared" si="71"/>
        <v>-1.1009637651263602</v>
      </c>
      <c r="J427">
        <f t="shared" si="72"/>
        <v>1.1009637651263602</v>
      </c>
      <c r="K427">
        <f t="shared" si="73"/>
        <v>0.4522717320835643</v>
      </c>
      <c r="L427">
        <f t="shared" si="74"/>
        <v>0.54772826791643581</v>
      </c>
      <c r="M427">
        <f t="shared" si="75"/>
        <v>2.2110601416389968</v>
      </c>
      <c r="N427">
        <f t="shared" si="76"/>
        <v>1.8257228238447702</v>
      </c>
    </row>
    <row r="428" spans="1:14" x14ac:dyDescent="0.25">
      <c r="A428" s="4">
        <f>IF('True_Odds_Calculator_2-way'!A429="","",'True_Odds_Calculator_2-way'!A429)</f>
        <v>1.72</v>
      </c>
      <c r="B428" s="4">
        <f>IF('True_Odds_Calculator_2-way'!B429="","",'True_Odds_Calculator_2-way'!B429)</f>
        <v>2.12</v>
      </c>
      <c r="C428" s="4">
        <f t="shared" si="66"/>
        <v>0.58139534883720934</v>
      </c>
      <c r="D428">
        <f t="shared" si="67"/>
        <v>0.47169811320754712</v>
      </c>
      <c r="E428">
        <f t="shared" si="68"/>
        <v>5.3093462044756512E-2</v>
      </c>
      <c r="F428">
        <f t="shared" si="69"/>
        <v>-0.22114962702939889</v>
      </c>
      <c r="G428">
        <v>0</v>
      </c>
      <c r="H428">
        <f t="shared" si="70"/>
        <v>0.27424308907415534</v>
      </c>
      <c r="I428">
        <f t="shared" si="71"/>
        <v>-1.1135885079684349</v>
      </c>
      <c r="J428">
        <f t="shared" si="72"/>
        <v>1.1135885079684349</v>
      </c>
      <c r="K428">
        <f t="shared" si="73"/>
        <v>0.55500556793563516</v>
      </c>
      <c r="L428">
        <f t="shared" si="74"/>
        <v>0.44499443206436479</v>
      </c>
      <c r="M428">
        <f t="shared" si="75"/>
        <v>1.8017837257372731</v>
      </c>
      <c r="N428">
        <f t="shared" si="76"/>
        <v>2.2472191289246473</v>
      </c>
    </row>
    <row r="429" spans="1:14" x14ac:dyDescent="0.25">
      <c r="A429" s="4">
        <f>IF('True_Odds_Calculator_2-way'!A430="","",'True_Odds_Calculator_2-way'!A430)</f>
        <v>1.68</v>
      </c>
      <c r="B429" s="4">
        <f>IF('True_Odds_Calculator_2-way'!B430="","",'True_Odds_Calculator_2-way'!B430)</f>
        <v>2.2000000000000002</v>
      </c>
      <c r="C429" s="4">
        <f t="shared" si="66"/>
        <v>0.59523809523809523</v>
      </c>
      <c r="D429">
        <f t="shared" si="67"/>
        <v>0.45454545454545453</v>
      </c>
      <c r="E429">
        <f t="shared" si="68"/>
        <v>4.9783549783549708E-2</v>
      </c>
      <c r="F429">
        <f t="shared" si="69"/>
        <v>-0.22077922077922085</v>
      </c>
      <c r="G429">
        <v>0</v>
      </c>
      <c r="H429">
        <f t="shared" si="70"/>
        <v>0.27056277056277056</v>
      </c>
      <c r="I429">
        <f t="shared" si="71"/>
        <v>-1.1070186069251189</v>
      </c>
      <c r="J429">
        <f t="shared" si="72"/>
        <v>1.1070186069251189</v>
      </c>
      <c r="K429">
        <f t="shared" si="73"/>
        <v>0.57052464759442856</v>
      </c>
      <c r="L429">
        <f t="shared" si="74"/>
        <v>0.42947535240557161</v>
      </c>
      <c r="M429">
        <f t="shared" si="75"/>
        <v>1.7527726527090808</v>
      </c>
      <c r="N429">
        <f t="shared" si="76"/>
        <v>2.3284223283101424</v>
      </c>
    </row>
    <row r="430" spans="1:14" x14ac:dyDescent="0.25">
      <c r="A430" s="4">
        <f>IF('True_Odds_Calculator_2-way'!A431="","",'True_Odds_Calculator_2-way'!A431)</f>
        <v>1.7</v>
      </c>
      <c r="B430" s="4">
        <f>IF('True_Odds_Calculator_2-way'!B431="","",'True_Odds_Calculator_2-way'!B431)</f>
        <v>2.1800000000000002</v>
      </c>
      <c r="C430" s="4">
        <f t="shared" si="66"/>
        <v>0.58823529411764708</v>
      </c>
      <c r="D430">
        <f t="shared" si="67"/>
        <v>0.4587155963302752</v>
      </c>
      <c r="E430">
        <f t="shared" si="68"/>
        <v>4.6950890447922333E-2</v>
      </c>
      <c r="F430">
        <f t="shared" si="69"/>
        <v>-0.22288181327576895</v>
      </c>
      <c r="G430">
        <v>0</v>
      </c>
      <c r="H430">
        <f t="shared" si="70"/>
        <v>0.26983270372369128</v>
      </c>
      <c r="I430">
        <f t="shared" si="71"/>
        <v>-1.1002971203391541</v>
      </c>
      <c r="J430">
        <f t="shared" si="72"/>
        <v>1.1002971203391541</v>
      </c>
      <c r="K430">
        <f t="shared" si="73"/>
        <v>0.56490537208303937</v>
      </c>
      <c r="L430">
        <f t="shared" si="74"/>
        <v>0.43509462791696046</v>
      </c>
      <c r="M430">
        <f t="shared" si="75"/>
        <v>1.7702079842374079</v>
      </c>
      <c r="N430">
        <f t="shared" si="76"/>
        <v>2.2983506020002022</v>
      </c>
    </row>
    <row r="431" spans="1:14" x14ac:dyDescent="0.25">
      <c r="A431" s="4">
        <f>IF('True_Odds_Calculator_2-way'!A432="","",'True_Odds_Calculator_2-way'!A432)</f>
        <v>1.95</v>
      </c>
      <c r="B431" s="4">
        <f>IF('True_Odds_Calculator_2-way'!B432="","",'True_Odds_Calculator_2-way'!B432)</f>
        <v>1.87</v>
      </c>
      <c r="C431" s="4">
        <f t="shared" si="66"/>
        <v>0.51282051282051289</v>
      </c>
      <c r="D431">
        <f t="shared" si="67"/>
        <v>0.53475935828876997</v>
      </c>
      <c r="E431">
        <f t="shared" si="68"/>
        <v>4.7579871109282745E-2</v>
      </c>
      <c r="F431">
        <f t="shared" si="69"/>
        <v>-0.22665569724393264</v>
      </c>
      <c r="G431">
        <v>0</v>
      </c>
      <c r="H431">
        <f t="shared" si="70"/>
        <v>0.27423556835321539</v>
      </c>
      <c r="I431">
        <f t="shared" si="71"/>
        <v>-1.0999642517427177</v>
      </c>
      <c r="J431">
        <f t="shared" si="72"/>
        <v>1.0999642517427177</v>
      </c>
      <c r="K431">
        <f t="shared" si="73"/>
        <v>0.48900567581695659</v>
      </c>
      <c r="L431">
        <f t="shared" si="74"/>
        <v>0.51099432418304358</v>
      </c>
      <c r="M431">
        <f t="shared" si="75"/>
        <v>2.0449660391555815</v>
      </c>
      <c r="N431">
        <f t="shared" si="76"/>
        <v>1.9569688990161649</v>
      </c>
    </row>
    <row r="432" spans="1:14" x14ac:dyDescent="0.25">
      <c r="A432" s="4">
        <f>IF('True_Odds_Calculator_2-way'!A433="","",'True_Odds_Calculator_2-way'!A433)</f>
        <v>1.84</v>
      </c>
      <c r="B432" s="4">
        <f>IF('True_Odds_Calculator_2-way'!B433="","",'True_Odds_Calculator_2-way'!B433)</f>
        <v>2</v>
      </c>
      <c r="C432" s="4">
        <f t="shared" si="66"/>
        <v>0.54347826086956519</v>
      </c>
      <c r="D432">
        <f t="shared" si="67"/>
        <v>0.5</v>
      </c>
      <c r="E432">
        <f t="shared" si="68"/>
        <v>4.3478260869565188E-2</v>
      </c>
      <c r="F432">
        <f t="shared" si="69"/>
        <v>-0.22826086956521741</v>
      </c>
      <c r="G432">
        <v>0</v>
      </c>
      <c r="H432">
        <f t="shared" si="70"/>
        <v>0.27173913043478259</v>
      </c>
      <c r="I432">
        <f t="shared" si="71"/>
        <v>-1.0910894511799618</v>
      </c>
      <c r="J432">
        <f t="shared" si="72"/>
        <v>1.0910894511799618</v>
      </c>
      <c r="K432">
        <f t="shared" si="73"/>
        <v>0.52178038130519999</v>
      </c>
      <c r="L432">
        <f t="shared" si="74"/>
        <v>0.47821961869479995</v>
      </c>
      <c r="M432">
        <f t="shared" si="75"/>
        <v>1.9165151389911681</v>
      </c>
      <c r="N432">
        <f t="shared" si="76"/>
        <v>2.091089451179962</v>
      </c>
    </row>
    <row r="433" spans="1:14" x14ac:dyDescent="0.25">
      <c r="A433" s="4">
        <f>IF('True_Odds_Calculator_2-way'!A434="","",'True_Odds_Calculator_2-way'!A434)</f>
        <v>2.0699999999999998</v>
      </c>
      <c r="B433" s="4">
        <f>IF('True_Odds_Calculator_2-way'!B434="","",'True_Odds_Calculator_2-way'!B434)</f>
        <v>1.83</v>
      </c>
      <c r="C433" s="4">
        <f t="shared" si="66"/>
        <v>0.48309178743961356</v>
      </c>
      <c r="D433">
        <f t="shared" si="67"/>
        <v>0.54644808743169393</v>
      </c>
      <c r="E433">
        <f t="shared" si="68"/>
        <v>2.9539874871307603E-2</v>
      </c>
      <c r="F433">
        <f t="shared" si="69"/>
        <v>-0.23444470842902765</v>
      </c>
      <c r="G433">
        <v>0</v>
      </c>
      <c r="H433">
        <f t="shared" si="70"/>
        <v>0.26398458330033525</v>
      </c>
      <c r="I433">
        <f t="shared" si="71"/>
        <v>-1.0611311532512866</v>
      </c>
      <c r="J433">
        <f t="shared" si="72"/>
        <v>1.0611311532512866</v>
      </c>
      <c r="K433">
        <f t="shared" si="73"/>
        <v>0.46829407167694814</v>
      </c>
      <c r="L433">
        <f t="shared" si="74"/>
        <v>0.53170592832305175</v>
      </c>
      <c r="M433">
        <f t="shared" si="75"/>
        <v>2.1354103339788768</v>
      </c>
      <c r="N433">
        <f t="shared" si="76"/>
        <v>1.8807388571985679</v>
      </c>
    </row>
    <row r="434" spans="1:14" x14ac:dyDescent="0.25">
      <c r="A434" s="4">
        <f>IF('True_Odds_Calculator_2-way'!A435="","",'True_Odds_Calculator_2-way'!A435)</f>
        <v>1.76</v>
      </c>
      <c r="B434" s="4">
        <f>IF('True_Odds_Calculator_2-way'!B435="","",'True_Odds_Calculator_2-way'!B435)</f>
        <v>2.14</v>
      </c>
      <c r="C434" s="4">
        <f t="shared" si="66"/>
        <v>0.56818181818181823</v>
      </c>
      <c r="D434">
        <f t="shared" si="67"/>
        <v>0.46728971962616822</v>
      </c>
      <c r="E434">
        <f t="shared" si="68"/>
        <v>3.5471537807986397E-2</v>
      </c>
      <c r="F434">
        <f t="shared" si="69"/>
        <v>-0.23003398470688197</v>
      </c>
      <c r="G434">
        <v>0</v>
      </c>
      <c r="H434">
        <f t="shared" si="70"/>
        <v>0.26550552251486831</v>
      </c>
      <c r="I434">
        <f t="shared" si="71"/>
        <v>-1.0743376064838499</v>
      </c>
      <c r="J434">
        <f t="shared" si="72"/>
        <v>1.0743376064838499</v>
      </c>
      <c r="K434">
        <f t="shared" si="73"/>
        <v>0.55051025721682212</v>
      </c>
      <c r="L434">
        <f t="shared" si="74"/>
        <v>0.4494897427831781</v>
      </c>
      <c r="M434">
        <f t="shared" si="75"/>
        <v>1.8164965809277254</v>
      </c>
      <c r="N434">
        <f t="shared" si="76"/>
        <v>2.2247448713915889</v>
      </c>
    </row>
    <row r="435" spans="1:14" x14ac:dyDescent="0.25">
      <c r="A435" s="4">
        <f>IF('True_Odds_Calculator_2-way'!A436="","",'True_Odds_Calculator_2-way'!A436)</f>
        <v>2.0099999999999998</v>
      </c>
      <c r="B435" s="4">
        <f>IF('True_Odds_Calculator_2-way'!B436="","",'True_Odds_Calculator_2-way'!B436)</f>
        <v>1.88</v>
      </c>
      <c r="C435" s="4">
        <f t="shared" si="66"/>
        <v>0.49751243781094534</v>
      </c>
      <c r="D435">
        <f t="shared" si="67"/>
        <v>0.53191489361702127</v>
      </c>
      <c r="E435">
        <f t="shared" si="68"/>
        <v>2.9427331427966497E-2</v>
      </c>
      <c r="F435">
        <f t="shared" si="69"/>
        <v>-0.23520694400338749</v>
      </c>
      <c r="G435">
        <v>0</v>
      </c>
      <c r="H435">
        <f t="shared" si="70"/>
        <v>0.26463427543135393</v>
      </c>
      <c r="I435">
        <f t="shared" si="71"/>
        <v>-1.060713208766217</v>
      </c>
      <c r="J435">
        <f t="shared" si="72"/>
        <v>1.060713208766217</v>
      </c>
      <c r="K435">
        <f t="shared" si="73"/>
        <v>0.48278384578010813</v>
      </c>
      <c r="L435">
        <f t="shared" si="74"/>
        <v>0.5172161542198922</v>
      </c>
      <c r="M435">
        <f t="shared" si="75"/>
        <v>2.0713203408538785</v>
      </c>
      <c r="N435">
        <f t="shared" si="76"/>
        <v>1.9334276237142709</v>
      </c>
    </row>
    <row r="436" spans="1:14" x14ac:dyDescent="0.25">
      <c r="A436" s="4">
        <f>IF('True_Odds_Calculator_2-way'!A437="","",'True_Odds_Calculator_2-way'!A437)</f>
        <v>1.78</v>
      </c>
      <c r="B436" s="4">
        <f>IF('True_Odds_Calculator_2-way'!B437="","",'True_Odds_Calculator_2-way'!B437)</f>
        <v>2.08</v>
      </c>
      <c r="C436" s="4">
        <f t="shared" si="66"/>
        <v>0.5617977528089888</v>
      </c>
      <c r="D436">
        <f t="shared" si="67"/>
        <v>0.48076923076923073</v>
      </c>
      <c r="E436">
        <f t="shared" si="68"/>
        <v>4.2566983578219642E-2</v>
      </c>
      <c r="F436">
        <f t="shared" si="69"/>
        <v>-0.22752808988764039</v>
      </c>
      <c r="G436">
        <v>0</v>
      </c>
      <c r="H436">
        <f t="shared" si="70"/>
        <v>0.27009507346585998</v>
      </c>
      <c r="I436">
        <f t="shared" si="71"/>
        <v>-1.0895340841010226</v>
      </c>
      <c r="J436">
        <f t="shared" si="72"/>
        <v>1.0895340841010226</v>
      </c>
      <c r="K436">
        <f t="shared" si="73"/>
        <v>0.54058829184432911</v>
      </c>
      <c r="L436">
        <f t="shared" si="74"/>
        <v>0.45941170815567078</v>
      </c>
      <c r="M436">
        <f t="shared" si="75"/>
        <v>1.8498365855987975</v>
      </c>
      <c r="N436">
        <f t="shared" si="76"/>
        <v>2.1766968108291049</v>
      </c>
    </row>
    <row r="437" spans="1:14" x14ac:dyDescent="0.25">
      <c r="A437" s="4">
        <f>IF('True_Odds_Calculator_2-way'!A438="","",'True_Odds_Calculator_2-way'!A438)</f>
        <v>1.49</v>
      </c>
      <c r="B437" s="4">
        <f>IF('True_Odds_Calculator_2-way'!B438="","",'True_Odds_Calculator_2-way'!B438)</f>
        <v>2.77</v>
      </c>
      <c r="C437" s="4">
        <f t="shared" si="66"/>
        <v>0.67114093959731547</v>
      </c>
      <c r="D437">
        <f t="shared" si="67"/>
        <v>0.36101083032490977</v>
      </c>
      <c r="E437">
        <f t="shared" si="68"/>
        <v>3.2151769922225348E-2</v>
      </c>
      <c r="F437">
        <f t="shared" si="69"/>
        <v>-0.21013737794684162</v>
      </c>
      <c r="G437">
        <v>0</v>
      </c>
      <c r="H437">
        <f t="shared" si="70"/>
        <v>0.24228914786906697</v>
      </c>
      <c r="I437">
        <f t="shared" si="71"/>
        <v>-1.0737800400040416</v>
      </c>
      <c r="J437">
        <f t="shared" si="72"/>
        <v>1.0737800400040416</v>
      </c>
      <c r="K437">
        <f t="shared" si="73"/>
        <v>0.65524263383163672</v>
      </c>
      <c r="L437">
        <f t="shared" si="74"/>
        <v>0.34475736616836322</v>
      </c>
      <c r="M437">
        <f t="shared" si="75"/>
        <v>1.5261522196019803</v>
      </c>
      <c r="N437">
        <f t="shared" si="76"/>
        <v>2.9005906708071532</v>
      </c>
    </row>
    <row r="438" spans="1:14" x14ac:dyDescent="0.25">
      <c r="A438" s="4">
        <f>IF('True_Odds_Calculator_2-way'!A439="","",'True_Odds_Calculator_2-way'!A439)</f>
        <v>1.76</v>
      </c>
      <c r="B438" s="4">
        <f>IF('True_Odds_Calculator_2-way'!B439="","",'True_Odds_Calculator_2-way'!B439)</f>
        <v>2.17</v>
      </c>
      <c r="C438" s="4">
        <f t="shared" si="66"/>
        <v>0.56818181818181823</v>
      </c>
      <c r="D438">
        <f t="shared" si="67"/>
        <v>0.46082949308755761</v>
      </c>
      <c r="E438">
        <f t="shared" si="68"/>
        <v>2.9011311269375728E-2</v>
      </c>
      <c r="F438">
        <f t="shared" si="69"/>
        <v>-0.2328236279849184</v>
      </c>
      <c r="G438">
        <v>0</v>
      </c>
      <c r="H438">
        <f t="shared" si="70"/>
        <v>0.26183493925429413</v>
      </c>
      <c r="I438">
        <f t="shared" si="71"/>
        <v>-1.0604746049596294</v>
      </c>
      <c r="J438">
        <f t="shared" si="72"/>
        <v>1.0604746049596294</v>
      </c>
      <c r="K438">
        <f t="shared" si="73"/>
        <v>0.55372190553633505</v>
      </c>
      <c r="L438">
        <f t="shared" si="74"/>
        <v>0.44627809446366512</v>
      </c>
      <c r="M438">
        <f t="shared" si="75"/>
        <v>1.8059606997693183</v>
      </c>
      <c r="N438">
        <f t="shared" si="76"/>
        <v>2.2407552878027661</v>
      </c>
    </row>
    <row r="439" spans="1:14" x14ac:dyDescent="0.25">
      <c r="A439" s="4">
        <f>IF('True_Odds_Calculator_2-way'!A440="","",'True_Odds_Calculator_2-way'!A440)</f>
        <v>2.4900000000000002</v>
      </c>
      <c r="B439" s="4">
        <f>IF('True_Odds_Calculator_2-way'!B440="","",'True_Odds_Calculator_2-way'!B440)</f>
        <v>1.6</v>
      </c>
      <c r="C439" s="4">
        <f t="shared" si="66"/>
        <v>0.40160642570281119</v>
      </c>
      <c r="D439">
        <f t="shared" si="67"/>
        <v>0.625</v>
      </c>
      <c r="E439">
        <f t="shared" si="68"/>
        <v>2.6606425702811132E-2</v>
      </c>
      <c r="F439">
        <f t="shared" si="69"/>
        <v>-0.22439759036144591</v>
      </c>
      <c r="G439">
        <v>0</v>
      </c>
      <c r="H439">
        <f t="shared" si="70"/>
        <v>0.25100401606425699</v>
      </c>
      <c r="I439">
        <f t="shared" si="71"/>
        <v>-1.0576238616172537</v>
      </c>
      <c r="J439">
        <f t="shared" si="72"/>
        <v>1.0576238616172537</v>
      </c>
      <c r="K439">
        <f t="shared" si="73"/>
        <v>0.38821992391665738</v>
      </c>
      <c r="L439">
        <f t="shared" si="74"/>
        <v>0.61178007608334262</v>
      </c>
      <c r="M439">
        <f t="shared" si="75"/>
        <v>2.5758595538097082</v>
      </c>
      <c r="N439">
        <f t="shared" si="76"/>
        <v>1.6345743169703524</v>
      </c>
    </row>
    <row r="440" spans="1:14" x14ac:dyDescent="0.25">
      <c r="A440" s="4">
        <f>IF('True_Odds_Calculator_2-way'!A441="","",'True_Odds_Calculator_2-way'!A441)</f>
        <v>2.08</v>
      </c>
      <c r="B440" s="4">
        <f>IF('True_Odds_Calculator_2-way'!B441="","",'True_Odds_Calculator_2-way'!B441)</f>
        <v>1.81</v>
      </c>
      <c r="C440" s="4">
        <f t="shared" si="66"/>
        <v>0.48076923076923073</v>
      </c>
      <c r="D440">
        <f t="shared" si="67"/>
        <v>0.5524861878453039</v>
      </c>
      <c r="E440">
        <f t="shared" si="68"/>
        <v>3.3255418614534626E-2</v>
      </c>
      <c r="F440">
        <f t="shared" si="69"/>
        <v>-0.23236294092647691</v>
      </c>
      <c r="G440">
        <v>0</v>
      </c>
      <c r="H440">
        <f t="shared" si="70"/>
        <v>0.26561835954101148</v>
      </c>
      <c r="I440">
        <f t="shared" si="71"/>
        <v>-1.0691671651659735</v>
      </c>
      <c r="J440">
        <f t="shared" si="72"/>
        <v>1.0691671651659735</v>
      </c>
      <c r="K440">
        <f t="shared" si="73"/>
        <v>0.4641016151377545</v>
      </c>
      <c r="L440">
        <f t="shared" si="74"/>
        <v>0.5358983848622455</v>
      </c>
      <c r="M440">
        <f t="shared" si="75"/>
        <v>2.1547005383792519</v>
      </c>
      <c r="N440">
        <f t="shared" si="76"/>
        <v>1.8660254037844384</v>
      </c>
    </row>
    <row r="441" spans="1:14" x14ac:dyDescent="0.25">
      <c r="A441" s="4">
        <f>IF('True_Odds_Calculator_2-way'!A442="","",'True_Odds_Calculator_2-way'!A442)</f>
        <v>2.2000000000000002</v>
      </c>
      <c r="B441" s="4">
        <f>IF('True_Odds_Calculator_2-way'!B442="","",'True_Odds_Calculator_2-way'!B442)</f>
        <v>1.73</v>
      </c>
      <c r="C441" s="4">
        <f t="shared" si="66"/>
        <v>0.45454545454545453</v>
      </c>
      <c r="D441">
        <f t="shared" si="67"/>
        <v>0.5780346820809249</v>
      </c>
      <c r="E441">
        <f t="shared" si="68"/>
        <v>3.2580136626379375E-2</v>
      </c>
      <c r="F441">
        <f t="shared" si="69"/>
        <v>-0.23016290068313194</v>
      </c>
      <c r="G441">
        <v>0</v>
      </c>
      <c r="H441">
        <f t="shared" si="70"/>
        <v>0.26274303730951132</v>
      </c>
      <c r="I441">
        <f t="shared" si="71"/>
        <v>-1.0684346079267204</v>
      </c>
      <c r="J441">
        <f t="shared" si="72"/>
        <v>1.0684346079267204</v>
      </c>
      <c r="K441">
        <f t="shared" si="73"/>
        <v>0.43818875860384515</v>
      </c>
      <c r="L441">
        <f t="shared" si="74"/>
        <v>0.5618112413961549</v>
      </c>
      <c r="M441">
        <f t="shared" si="75"/>
        <v>2.2821215295120645</v>
      </c>
      <c r="N441">
        <f t="shared" si="76"/>
        <v>1.7799572637865058</v>
      </c>
    </row>
    <row r="442" spans="1:14" x14ac:dyDescent="0.25">
      <c r="A442" s="4">
        <f>IF('True_Odds_Calculator_2-way'!A443="","",'True_Odds_Calculator_2-way'!A443)</f>
        <v>2.78</v>
      </c>
      <c r="B442" s="4">
        <f>IF('True_Odds_Calculator_2-way'!B443="","",'True_Odds_Calculator_2-way'!B443)</f>
        <v>1.48</v>
      </c>
      <c r="C442" s="4">
        <f t="shared" si="66"/>
        <v>0.35971223021582738</v>
      </c>
      <c r="D442">
        <f t="shared" si="67"/>
        <v>0.67567567567567566</v>
      </c>
      <c r="E442">
        <f t="shared" si="68"/>
        <v>3.538790589150298E-2</v>
      </c>
      <c r="F442">
        <f t="shared" si="69"/>
        <v>-0.20766089830838041</v>
      </c>
      <c r="G442">
        <v>0</v>
      </c>
      <c r="H442">
        <f t="shared" si="70"/>
        <v>0.24304880419988337</v>
      </c>
      <c r="I442">
        <f t="shared" si="71"/>
        <v>-1.0818558060197885</v>
      </c>
      <c r="J442">
        <f t="shared" si="72"/>
        <v>1.0818558060197885</v>
      </c>
      <c r="K442">
        <f t="shared" si="73"/>
        <v>0.34179815435639038</v>
      </c>
      <c r="L442">
        <f t="shared" si="74"/>
        <v>0.65820184564360973</v>
      </c>
      <c r="M442">
        <f t="shared" si="75"/>
        <v>2.9257033347152235</v>
      </c>
      <c r="N442">
        <f t="shared" si="76"/>
        <v>1.5192907868894985</v>
      </c>
    </row>
    <row r="443" spans="1:14" x14ac:dyDescent="0.25">
      <c r="A443" s="4">
        <f>IF('True_Odds_Calculator_2-way'!A444="","",'True_Odds_Calculator_2-way'!A444)</f>
        <v>1.79</v>
      </c>
      <c r="B443" s="4">
        <f>IF('True_Odds_Calculator_2-way'!B444="","",'True_Odds_Calculator_2-way'!B444)</f>
        <v>2.1</v>
      </c>
      <c r="C443" s="4">
        <f t="shared" si="66"/>
        <v>0.55865921787709494</v>
      </c>
      <c r="D443">
        <f t="shared" si="67"/>
        <v>0.47619047619047616</v>
      </c>
      <c r="E443">
        <f t="shared" si="68"/>
        <v>3.4849694067571102E-2</v>
      </c>
      <c r="F443">
        <f t="shared" si="69"/>
        <v>-0.2311785049215217</v>
      </c>
      <c r="G443">
        <v>0</v>
      </c>
      <c r="H443">
        <f t="shared" si="70"/>
        <v>0.2660281989890928</v>
      </c>
      <c r="I443">
        <f t="shared" si="71"/>
        <v>-1.072729223145815</v>
      </c>
      <c r="J443">
        <f t="shared" si="72"/>
        <v>1.072729223145815</v>
      </c>
      <c r="K443">
        <f t="shared" si="73"/>
        <v>0.5412848551170536</v>
      </c>
      <c r="L443">
        <f t="shared" si="74"/>
        <v>0.4587151448829464</v>
      </c>
      <c r="M443">
        <f t="shared" si="75"/>
        <v>1.8474560862851939</v>
      </c>
      <c r="N443">
        <f t="shared" si="76"/>
        <v>2.1800021454603971</v>
      </c>
    </row>
    <row r="444" spans="1:14" x14ac:dyDescent="0.25">
      <c r="A444" s="4">
        <f>IF('True_Odds_Calculator_2-way'!A445="","",'True_Odds_Calculator_2-way'!A445)</f>
        <v>1.68</v>
      </c>
      <c r="B444" s="4">
        <f>IF('True_Odds_Calculator_2-way'!B445="","",'True_Odds_Calculator_2-way'!B445)</f>
        <v>2.25</v>
      </c>
      <c r="C444" s="4">
        <f t="shared" si="66"/>
        <v>0.59523809523809523</v>
      </c>
      <c r="D444">
        <f t="shared" si="67"/>
        <v>0.44444444444444442</v>
      </c>
      <c r="E444">
        <f t="shared" si="68"/>
        <v>3.9682539682539542E-2</v>
      </c>
      <c r="F444">
        <f t="shared" si="69"/>
        <v>-0.22486772486772499</v>
      </c>
      <c r="G444">
        <v>0</v>
      </c>
      <c r="H444">
        <f t="shared" si="70"/>
        <v>0.26455026455026454</v>
      </c>
      <c r="I444">
        <f t="shared" si="71"/>
        <v>-1.0846522890932806</v>
      </c>
      <c r="J444">
        <f t="shared" si="72"/>
        <v>1.0846522890932806</v>
      </c>
      <c r="K444">
        <f t="shared" si="73"/>
        <v>0.57551851626440576</v>
      </c>
      <c r="L444">
        <f t="shared" si="74"/>
        <v>0.42448148373559424</v>
      </c>
      <c r="M444">
        <f t="shared" si="75"/>
        <v>1.7375635565834309</v>
      </c>
      <c r="N444">
        <f t="shared" si="76"/>
        <v>2.3558153613666013</v>
      </c>
    </row>
    <row r="445" spans="1:14" x14ac:dyDescent="0.25">
      <c r="A445" s="4">
        <f>IF('True_Odds_Calculator_2-way'!A446="","",'True_Odds_Calculator_2-way'!A446)</f>
        <v>1.76</v>
      </c>
      <c r="B445" s="4">
        <f>IF('True_Odds_Calculator_2-way'!B446="","",'True_Odds_Calculator_2-way'!B446)</f>
        <v>2.06</v>
      </c>
      <c r="C445" s="4">
        <f t="shared" si="66"/>
        <v>0.56818181818181823</v>
      </c>
      <c r="D445">
        <f t="shared" si="67"/>
        <v>0.4854368932038835</v>
      </c>
      <c r="E445">
        <f t="shared" si="68"/>
        <v>5.3618711385701623E-2</v>
      </c>
      <c r="F445">
        <f t="shared" si="69"/>
        <v>-0.222197705207414</v>
      </c>
      <c r="G445">
        <v>0</v>
      </c>
      <c r="H445">
        <f t="shared" si="70"/>
        <v>0.27581641659311568</v>
      </c>
      <c r="I445">
        <f t="shared" si="71"/>
        <v>-1.1141412945539659</v>
      </c>
      <c r="J445">
        <f t="shared" si="72"/>
        <v>1.1141412945539659</v>
      </c>
      <c r="K445">
        <f t="shared" si="73"/>
        <v>0.54149257702441678</v>
      </c>
      <c r="L445">
        <f t="shared" si="74"/>
        <v>0.45850742297558345</v>
      </c>
      <c r="M445">
        <f t="shared" si="75"/>
        <v>1.8467473838610133</v>
      </c>
      <c r="N445">
        <f t="shared" si="76"/>
        <v>2.1809897722272038</v>
      </c>
    </row>
    <row r="446" spans="1:14" x14ac:dyDescent="0.25">
      <c r="A446" s="4">
        <f>IF('True_Odds_Calculator_2-way'!A447="","",'True_Odds_Calculator_2-way'!A447)</f>
        <v>2.04</v>
      </c>
      <c r="B446" s="4">
        <f>IF('True_Odds_Calculator_2-way'!B447="","",'True_Odds_Calculator_2-way'!B447)</f>
        <v>1.75</v>
      </c>
      <c r="C446" s="4">
        <f t="shared" si="66"/>
        <v>0.49019607843137253</v>
      </c>
      <c r="D446">
        <f t="shared" si="67"/>
        <v>0.5714285714285714</v>
      </c>
      <c r="E446">
        <f t="shared" si="68"/>
        <v>6.1624649859943981E-2</v>
      </c>
      <c r="F446">
        <f t="shared" si="69"/>
        <v>-0.21848739495798308</v>
      </c>
      <c r="G446">
        <v>0</v>
      </c>
      <c r="H446">
        <f t="shared" si="70"/>
        <v>0.28011204481792712</v>
      </c>
      <c r="I446">
        <f t="shared" si="71"/>
        <v>-1.1322770341445958</v>
      </c>
      <c r="J446">
        <f t="shared" si="72"/>
        <v>1.1322770341445958</v>
      </c>
      <c r="K446">
        <f t="shared" si="73"/>
        <v>0.45922788494063682</v>
      </c>
      <c r="L446">
        <f t="shared" si="74"/>
        <v>0.54077211505936307</v>
      </c>
      <c r="M446">
        <f t="shared" si="75"/>
        <v>2.1775681155103799</v>
      </c>
      <c r="N446">
        <f t="shared" si="76"/>
        <v>1.8492077756084471</v>
      </c>
    </row>
    <row r="447" spans="1:14" x14ac:dyDescent="0.25">
      <c r="A447" s="4">
        <f>IF('True_Odds_Calculator_2-way'!A448="","",'True_Odds_Calculator_2-way'!A448)</f>
        <v>1.89</v>
      </c>
      <c r="B447" s="4">
        <f>IF('True_Odds_Calculator_2-way'!B448="","",'True_Odds_Calculator_2-way'!B448)</f>
        <v>1.93</v>
      </c>
      <c r="C447" s="4">
        <f t="shared" si="66"/>
        <v>0.52910052910052918</v>
      </c>
      <c r="D447">
        <f t="shared" si="67"/>
        <v>0.5181347150259068</v>
      </c>
      <c r="E447">
        <f t="shared" si="68"/>
        <v>4.7235244126436093E-2</v>
      </c>
      <c r="F447">
        <f t="shared" si="69"/>
        <v>-0.22691010773912312</v>
      </c>
      <c r="G447">
        <v>0</v>
      </c>
      <c r="H447">
        <f t="shared" si="70"/>
        <v>0.27414535186555922</v>
      </c>
      <c r="I447">
        <f t="shared" si="71"/>
        <v>-1.0991665980832535</v>
      </c>
      <c r="J447">
        <f t="shared" si="72"/>
        <v>1.0991665980832535</v>
      </c>
      <c r="K447">
        <f t="shared" si="73"/>
        <v>0.50549516916228832</v>
      </c>
      <c r="L447">
        <f t="shared" si="74"/>
        <v>0.49450483083771163</v>
      </c>
      <c r="M447">
        <f t="shared" si="75"/>
        <v>1.9782582722940953</v>
      </c>
      <c r="N447">
        <f t="shared" si="76"/>
        <v>2.0222249362174249</v>
      </c>
    </row>
    <row r="448" spans="1:14" x14ac:dyDescent="0.25">
      <c r="A448" s="4">
        <f>IF('True_Odds_Calculator_2-way'!A449="","",'True_Odds_Calculator_2-way'!A449)</f>
        <v>2.08</v>
      </c>
      <c r="B448" s="4">
        <f>IF('True_Odds_Calculator_2-way'!B449="","",'True_Odds_Calculator_2-way'!B449)</f>
        <v>1.82</v>
      </c>
      <c r="C448" s="4">
        <f t="shared" si="66"/>
        <v>0.48076923076923073</v>
      </c>
      <c r="D448">
        <f t="shared" si="67"/>
        <v>0.54945054945054939</v>
      </c>
      <c r="E448">
        <f t="shared" si="68"/>
        <v>3.0219780219780112E-2</v>
      </c>
      <c r="F448">
        <f t="shared" si="69"/>
        <v>-0.23393913778529174</v>
      </c>
      <c r="G448">
        <v>0</v>
      </c>
      <c r="H448">
        <f t="shared" si="70"/>
        <v>0.2641589180050718</v>
      </c>
      <c r="I448">
        <f t="shared" si="71"/>
        <v>-1.0626278551055635</v>
      </c>
      <c r="J448">
        <f t="shared" si="72"/>
        <v>1.0626278551055635</v>
      </c>
      <c r="K448">
        <f t="shared" si="73"/>
        <v>0.46562780185187441</v>
      </c>
      <c r="L448">
        <f t="shared" si="74"/>
        <v>0.53437219814812564</v>
      </c>
      <c r="M448">
        <f t="shared" si="75"/>
        <v>2.1476380835140083</v>
      </c>
      <c r="N448">
        <f t="shared" si="76"/>
        <v>1.8713548411865626</v>
      </c>
    </row>
    <row r="449" spans="1:14" x14ac:dyDescent="0.25">
      <c r="A449" s="4">
        <f>IF('True_Odds_Calculator_2-way'!A450="","",'True_Odds_Calculator_2-way'!A450)</f>
        <v>1.95</v>
      </c>
      <c r="B449" s="4">
        <f>IF('True_Odds_Calculator_2-way'!B450="","",'True_Odds_Calculator_2-way'!B450)</f>
        <v>1.93</v>
      </c>
      <c r="C449" s="4">
        <f t="shared" si="66"/>
        <v>0.51282051282051289</v>
      </c>
      <c r="D449">
        <f t="shared" si="67"/>
        <v>0.5181347150259068</v>
      </c>
      <c r="E449">
        <f t="shared" si="68"/>
        <v>3.0955227846419575E-2</v>
      </c>
      <c r="F449">
        <f t="shared" si="69"/>
        <v>-0.23475488242327625</v>
      </c>
      <c r="G449">
        <v>0</v>
      </c>
      <c r="H449">
        <f t="shared" si="70"/>
        <v>0.26571011026969582</v>
      </c>
      <c r="I449">
        <f t="shared" si="71"/>
        <v>-1.0638899909514294</v>
      </c>
      <c r="J449">
        <f t="shared" si="72"/>
        <v>1.0638899909514294</v>
      </c>
      <c r="K449">
        <f t="shared" si="73"/>
        <v>0.49734035027939766</v>
      </c>
      <c r="L449">
        <f t="shared" si="74"/>
        <v>0.50265964972060251</v>
      </c>
      <c r="M449">
        <f t="shared" si="75"/>
        <v>2.0106954914038573</v>
      </c>
      <c r="N449">
        <f t="shared" si="76"/>
        <v>1.9894176915848294</v>
      </c>
    </row>
    <row r="450" spans="1:14" x14ac:dyDescent="0.25">
      <c r="A450" s="4">
        <f>IF('True_Odds_Calculator_2-way'!A451="","",'True_Odds_Calculator_2-way'!A451)</f>
        <v>1.76</v>
      </c>
      <c r="B450" s="4">
        <f>IF('True_Odds_Calculator_2-way'!B451="","",'True_Odds_Calculator_2-way'!B451)</f>
        <v>2.14</v>
      </c>
      <c r="C450" s="4">
        <f t="shared" si="66"/>
        <v>0.56818181818181823</v>
      </c>
      <c r="D450">
        <f t="shared" si="67"/>
        <v>0.46728971962616822</v>
      </c>
      <c r="E450">
        <f t="shared" si="68"/>
        <v>3.5471537807986397E-2</v>
      </c>
      <c r="F450">
        <f t="shared" si="69"/>
        <v>-0.23003398470688197</v>
      </c>
      <c r="G450">
        <v>0</v>
      </c>
      <c r="H450">
        <f t="shared" si="70"/>
        <v>0.26550552251486831</v>
      </c>
      <c r="I450">
        <f t="shared" si="71"/>
        <v>-1.0743376064838499</v>
      </c>
      <c r="J450">
        <f t="shared" si="72"/>
        <v>1.0743376064838499</v>
      </c>
      <c r="K450">
        <f t="shared" si="73"/>
        <v>0.55051025721682212</v>
      </c>
      <c r="L450">
        <f t="shared" si="74"/>
        <v>0.4494897427831781</v>
      </c>
      <c r="M450">
        <f t="shared" si="75"/>
        <v>1.8164965809277254</v>
      </c>
      <c r="N450">
        <f t="shared" si="76"/>
        <v>2.2247448713915889</v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426" activePane="bottomLeft" state="frozen"/>
      <selection pane="bottomLeft" activeCell="X420" sqref="X420:X45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85" t="s">
        <v>9</v>
      </c>
      <c r="B1" s="86"/>
      <c r="C1" s="18"/>
      <c r="D1" s="87" t="s">
        <v>25</v>
      </c>
      <c r="E1" s="86"/>
      <c r="F1" s="87" t="s">
        <v>23</v>
      </c>
      <c r="G1" s="86"/>
      <c r="H1" s="87" t="s">
        <v>11</v>
      </c>
      <c r="I1" s="86"/>
      <c r="J1" s="87" t="s">
        <v>10</v>
      </c>
      <c r="K1" s="86"/>
      <c r="L1" s="83" t="s">
        <v>201</v>
      </c>
      <c r="M1" s="84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101</v>
      </c>
      <c r="O4" s="54">
        <f t="shared" ref="O4:O8" si="3">(1/A4)*((N4*A4)-N4)</f>
        <v>39.787878787878775</v>
      </c>
      <c r="P4" s="54">
        <f t="shared" ref="P4:P8" si="4">(1/B4)*((N4*B4)-N4)</f>
        <v>57.277056277056275</v>
      </c>
      <c r="Q4" s="54">
        <f t="shared" ref="Q4:Q8" si="5">(1/B4)*N4</f>
        <v>43.722943722943725</v>
      </c>
      <c r="R4" s="54">
        <f t="shared" ref="R4:R8" si="6">(1/A4)*N4</f>
        <v>61.212121212121211</v>
      </c>
      <c r="S4" s="55">
        <f t="shared" ref="S4:S8" si="7">O4-Q4</f>
        <v>-3.9350649350649505</v>
      </c>
      <c r="T4" s="55">
        <f t="shared" ref="T4:T8" si="8">P4-R4</f>
        <v>-3.9350649350649363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102</v>
      </c>
      <c r="O5" s="54">
        <f t="shared" si="3"/>
        <v>51.504950495049499</v>
      </c>
      <c r="P5" s="54">
        <f t="shared" si="4"/>
        <v>47.744680851063826</v>
      </c>
      <c r="Q5" s="54">
        <f t="shared" si="5"/>
        <v>54.255319148936167</v>
      </c>
      <c r="R5" s="54">
        <f t="shared" si="6"/>
        <v>50.495049504950494</v>
      </c>
      <c r="S5" s="55">
        <f t="shared" si="7"/>
        <v>-2.7503686538866674</v>
      </c>
      <c r="T5" s="55">
        <f t="shared" si="8"/>
        <v>-2.7503686538866674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103</v>
      </c>
      <c r="O6" s="54">
        <f t="shared" si="3"/>
        <v>44.142857142857139</v>
      </c>
      <c r="P6" s="54">
        <f t="shared" si="4"/>
        <v>53.480769230769234</v>
      </c>
      <c r="Q6" s="54">
        <f t="shared" si="5"/>
        <v>49.519230769230766</v>
      </c>
      <c r="R6" s="54">
        <f t="shared" si="6"/>
        <v>58.857142857142854</v>
      </c>
      <c r="S6" s="55">
        <f t="shared" si="7"/>
        <v>-5.3763736263736277</v>
      </c>
      <c r="T6" s="55">
        <f t="shared" si="8"/>
        <v>-5.3763736263736206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104</v>
      </c>
      <c r="O7" s="54">
        <f t="shared" si="3"/>
        <v>47.783783783783782</v>
      </c>
      <c r="P7" s="54">
        <f t="shared" si="4"/>
        <v>52.768472906403936</v>
      </c>
      <c r="Q7" s="54">
        <f t="shared" si="5"/>
        <v>51.231527093596064</v>
      </c>
      <c r="R7" s="54">
        <f t="shared" si="6"/>
        <v>56.21621621621621</v>
      </c>
      <c r="S7" s="55">
        <f t="shared" si="7"/>
        <v>-3.4477433098122816</v>
      </c>
      <c r="T7" s="55">
        <f t="shared" si="8"/>
        <v>-3.4477433098122745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105</v>
      </c>
      <c r="O8" s="54">
        <f t="shared" si="3"/>
        <v>65.377358490566039</v>
      </c>
      <c r="P8" s="54">
        <f t="shared" si="4"/>
        <v>35.463576158940405</v>
      </c>
      <c r="Q8" s="54">
        <f t="shared" si="5"/>
        <v>69.536423841059602</v>
      </c>
      <c r="R8" s="54">
        <f t="shared" si="6"/>
        <v>39.622641509433969</v>
      </c>
      <c r="S8" s="55">
        <f t="shared" si="7"/>
        <v>-4.1590653504935631</v>
      </c>
      <c r="T8" s="55">
        <f t="shared" si="8"/>
        <v>-4.1590653504935631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106</v>
      </c>
      <c r="O9" s="54">
        <f t="shared" ref="O9:O72" si="11">(1/A9)*((N9*A9)-N9)</f>
        <v>49.01075268817204</v>
      </c>
      <c r="P9" s="54">
        <f t="shared" ref="P9:P72" si="12">(1/B9)*((N9*B9)-N9)</f>
        <v>54.292682926829265</v>
      </c>
      <c r="Q9" s="54">
        <f t="shared" ref="Q9:Q72" si="13">(1/B9)*N9</f>
        <v>51.707317073170735</v>
      </c>
      <c r="R9" s="54">
        <f t="shared" ref="R9:R72" si="14">(1/A9)*N9</f>
        <v>56.989247311827953</v>
      </c>
      <c r="S9" s="55">
        <f t="shared" ref="S9:S72" si="15">O9-Q9</f>
        <v>-2.6965643849986947</v>
      </c>
      <c r="T9" s="55">
        <f t="shared" ref="T9:T72" si="16">P9-R9</f>
        <v>-2.6965643849986876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107</v>
      </c>
      <c r="O10" s="54">
        <f t="shared" si="11"/>
        <v>69.587412587412587</v>
      </c>
      <c r="P10" s="54">
        <f t="shared" si="12"/>
        <v>33.206896551724142</v>
      </c>
      <c r="Q10" s="54">
        <f t="shared" si="13"/>
        <v>73.793103448275872</v>
      </c>
      <c r="R10" s="54">
        <f t="shared" si="14"/>
        <v>37.412587412587413</v>
      </c>
      <c r="S10" s="55">
        <f t="shared" si="15"/>
        <v>-4.2056908608632853</v>
      </c>
      <c r="T10" s="55">
        <f t="shared" si="16"/>
        <v>-4.205690860863271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108</v>
      </c>
      <c r="O11" s="54">
        <f t="shared" si="11"/>
        <v>45.931034482758612</v>
      </c>
      <c r="P11" s="54">
        <f t="shared" si="12"/>
        <v>58.230414746543772</v>
      </c>
      <c r="Q11" s="54">
        <f t="shared" si="13"/>
        <v>49.769585253456221</v>
      </c>
      <c r="R11" s="54">
        <f t="shared" si="14"/>
        <v>62.068965517241374</v>
      </c>
      <c r="S11" s="55">
        <f t="shared" si="15"/>
        <v>-3.8385507706976085</v>
      </c>
      <c r="T11" s="55">
        <f t="shared" si="16"/>
        <v>-3.8385507706976014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109</v>
      </c>
      <c r="O12" s="54">
        <f t="shared" si="11"/>
        <v>54.226130653266324</v>
      </c>
      <c r="P12" s="54">
        <f t="shared" si="12"/>
        <v>52.229166666666671</v>
      </c>
      <c r="Q12" s="54">
        <f t="shared" si="13"/>
        <v>56.770833333333336</v>
      </c>
      <c r="R12" s="54">
        <f t="shared" si="14"/>
        <v>54.773869346733662</v>
      </c>
      <c r="S12" s="55">
        <f t="shared" si="15"/>
        <v>-2.5447026800670116</v>
      </c>
      <c r="T12" s="55">
        <f t="shared" si="16"/>
        <v>-2.5447026800669903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110</v>
      </c>
      <c r="O13" s="54">
        <f t="shared" si="11"/>
        <v>43.333333333333336</v>
      </c>
      <c r="P13" s="54">
        <f t="shared" si="12"/>
        <v>63.191489361702125</v>
      </c>
      <c r="Q13" s="54">
        <f t="shared" si="13"/>
        <v>46.808510638297875</v>
      </c>
      <c r="R13" s="54">
        <f t="shared" si="14"/>
        <v>66.666666666666671</v>
      </c>
      <c r="S13" s="55">
        <f t="shared" si="15"/>
        <v>-3.4751773049645394</v>
      </c>
      <c r="T13" s="55">
        <f t="shared" si="16"/>
        <v>-3.4751773049645465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111</v>
      </c>
      <c r="O14" s="54">
        <f t="shared" si="11"/>
        <v>51.000000000000007</v>
      </c>
      <c r="P14" s="54">
        <f t="shared" si="12"/>
        <v>56.853658536585364</v>
      </c>
      <c r="Q14" s="54">
        <f t="shared" si="13"/>
        <v>54.146341463414636</v>
      </c>
      <c r="R14" s="54">
        <f t="shared" si="14"/>
        <v>59.999999999999993</v>
      </c>
      <c r="S14" s="55">
        <f t="shared" si="15"/>
        <v>-3.1463414634146289</v>
      </c>
      <c r="T14" s="55">
        <f t="shared" si="16"/>
        <v>-3.1463414634146289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112</v>
      </c>
      <c r="O15" s="54">
        <f t="shared" si="11"/>
        <v>71.999999999999986</v>
      </c>
      <c r="P15" s="54">
        <f t="shared" si="12"/>
        <v>36.324324324324316</v>
      </c>
      <c r="Q15" s="54">
        <f t="shared" si="13"/>
        <v>75.675675675675677</v>
      </c>
      <c r="R15" s="54">
        <f t="shared" si="14"/>
        <v>40</v>
      </c>
      <c r="S15" s="55">
        <f t="shared" si="15"/>
        <v>-3.6756756756756914</v>
      </c>
      <c r="T15" s="55">
        <f t="shared" si="16"/>
        <v>-3.6756756756756843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113</v>
      </c>
      <c r="O16" s="54">
        <f t="shared" si="11"/>
        <v>61.868778280542983</v>
      </c>
      <c r="P16" s="54">
        <f t="shared" si="12"/>
        <v>48.057471264367813</v>
      </c>
      <c r="Q16" s="54">
        <f t="shared" si="13"/>
        <v>64.94252873563218</v>
      </c>
      <c r="R16" s="54">
        <f t="shared" si="14"/>
        <v>51.131221719457017</v>
      </c>
      <c r="S16" s="55">
        <f t="shared" si="15"/>
        <v>-3.073750455089197</v>
      </c>
      <c r="T16" s="55">
        <f t="shared" si="16"/>
        <v>-3.0737504550892041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114</v>
      </c>
      <c r="O17" s="54">
        <f t="shared" si="11"/>
        <v>65.282051282051285</v>
      </c>
      <c r="P17" s="54">
        <f t="shared" si="12"/>
        <v>44.909090909090907</v>
      </c>
      <c r="Q17" s="54">
        <f t="shared" si="13"/>
        <v>69.090909090909093</v>
      </c>
      <c r="R17" s="54">
        <f t="shared" si="14"/>
        <v>48.717948717948723</v>
      </c>
      <c r="S17" s="55">
        <f t="shared" si="15"/>
        <v>-3.8088578088578089</v>
      </c>
      <c r="T17" s="55">
        <f t="shared" si="16"/>
        <v>-3.808857808857816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115</v>
      </c>
      <c r="O18" s="54">
        <f t="shared" si="11"/>
        <v>56.919191919191917</v>
      </c>
      <c r="P18" s="54">
        <f t="shared" si="12"/>
        <v>54.790575916230353</v>
      </c>
      <c r="Q18" s="54">
        <f t="shared" si="13"/>
        <v>60.209424083769633</v>
      </c>
      <c r="R18" s="54">
        <f t="shared" si="14"/>
        <v>58.080808080808083</v>
      </c>
      <c r="S18" s="55">
        <f t="shared" si="15"/>
        <v>-3.2902321645777164</v>
      </c>
      <c r="T18" s="55">
        <f t="shared" si="16"/>
        <v>-3.2902321645777306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116</v>
      </c>
      <c r="O19" s="54">
        <f t="shared" si="11"/>
        <v>53.634408602150543</v>
      </c>
      <c r="P19" s="54">
        <f t="shared" si="12"/>
        <v>58.857142857142861</v>
      </c>
      <c r="Q19" s="54">
        <f t="shared" si="13"/>
        <v>57.142857142857153</v>
      </c>
      <c r="R19" s="54">
        <f t="shared" si="14"/>
        <v>62.365591397849457</v>
      </c>
      <c r="S19" s="55">
        <f t="shared" si="15"/>
        <v>-3.5084485407066097</v>
      </c>
      <c r="T19" s="55">
        <f t="shared" si="16"/>
        <v>-3.5084485407065955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117</v>
      </c>
      <c r="O20" s="54">
        <f t="shared" si="11"/>
        <v>66.130434782608688</v>
      </c>
      <c r="P20" s="54">
        <f t="shared" si="12"/>
        <v>46.940119760479035</v>
      </c>
      <c r="Q20" s="54">
        <f t="shared" si="13"/>
        <v>70.059880239520965</v>
      </c>
      <c r="R20" s="54">
        <f t="shared" si="14"/>
        <v>50.869565217391312</v>
      </c>
      <c r="S20" s="55">
        <f t="shared" si="15"/>
        <v>-3.9294454569122763</v>
      </c>
      <c r="T20" s="55">
        <f t="shared" si="16"/>
        <v>-3.9294454569122763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118</v>
      </c>
      <c r="O21" s="54">
        <f t="shared" si="11"/>
        <v>46.484848484848477</v>
      </c>
      <c r="P21" s="54">
        <f t="shared" si="12"/>
        <v>66.917748917748909</v>
      </c>
      <c r="Q21" s="54">
        <f t="shared" si="13"/>
        <v>51.082251082251084</v>
      </c>
      <c r="R21" s="54">
        <f t="shared" si="14"/>
        <v>71.515151515151516</v>
      </c>
      <c r="S21" s="55">
        <f t="shared" si="15"/>
        <v>-4.5974025974026063</v>
      </c>
      <c r="T21" s="55">
        <f t="shared" si="16"/>
        <v>-4.5974025974026063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119</v>
      </c>
      <c r="O22" s="54">
        <f t="shared" si="11"/>
        <v>62.333333333333336</v>
      </c>
      <c r="P22" s="54">
        <f t="shared" si="12"/>
        <v>53.254143646408849</v>
      </c>
      <c r="Q22" s="54">
        <f t="shared" si="13"/>
        <v>65.745856353591165</v>
      </c>
      <c r="R22" s="54">
        <f t="shared" si="14"/>
        <v>56.666666666666664</v>
      </c>
      <c r="S22" s="55">
        <f t="shared" si="15"/>
        <v>-3.4125230202578294</v>
      </c>
      <c r="T22" s="55">
        <f t="shared" si="16"/>
        <v>-3.4125230202578152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120</v>
      </c>
      <c r="O23" s="54">
        <f t="shared" si="11"/>
        <v>72</v>
      </c>
      <c r="P23" s="54">
        <f t="shared" si="12"/>
        <v>44.050632911392412</v>
      </c>
      <c r="Q23" s="54">
        <f t="shared" si="13"/>
        <v>75.949367088607588</v>
      </c>
      <c r="R23" s="54">
        <f t="shared" si="14"/>
        <v>48</v>
      </c>
      <c r="S23" s="55">
        <f t="shared" si="15"/>
        <v>-3.9493670886075876</v>
      </c>
      <c r="T23" s="55">
        <f t="shared" si="16"/>
        <v>-3.9493670886075876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121</v>
      </c>
      <c r="O24" s="54">
        <f t="shared" si="11"/>
        <v>76.350553505535046</v>
      </c>
      <c r="P24" s="54">
        <f t="shared" si="12"/>
        <v>40.333333333333329</v>
      </c>
      <c r="Q24" s="54">
        <f t="shared" si="13"/>
        <v>80.666666666666657</v>
      </c>
      <c r="R24" s="54">
        <f t="shared" si="14"/>
        <v>44.649446494464947</v>
      </c>
      <c r="S24" s="55">
        <f t="shared" si="15"/>
        <v>-4.3161131611316108</v>
      </c>
      <c r="T24" s="55">
        <f t="shared" si="16"/>
        <v>-4.3161131611316179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122</v>
      </c>
      <c r="O25" s="54">
        <f t="shared" si="11"/>
        <v>63.904761904761898</v>
      </c>
      <c r="P25" s="54">
        <f t="shared" si="12"/>
        <v>53.460674157303373</v>
      </c>
      <c r="Q25" s="54">
        <f t="shared" si="13"/>
        <v>68.539325842696627</v>
      </c>
      <c r="R25" s="54">
        <f t="shared" si="14"/>
        <v>58.095238095238095</v>
      </c>
      <c r="S25" s="55">
        <f t="shared" si="15"/>
        <v>-4.634563937934729</v>
      </c>
      <c r="T25" s="55">
        <f t="shared" si="16"/>
        <v>-4.6345639379347219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123</v>
      </c>
      <c r="O26" s="54">
        <f t="shared" si="11"/>
        <v>71.962655601659748</v>
      </c>
      <c r="P26" s="54">
        <f t="shared" si="12"/>
        <v>46.125000000000007</v>
      </c>
      <c r="Q26" s="54">
        <f t="shared" si="13"/>
        <v>76.875</v>
      </c>
      <c r="R26" s="54">
        <f t="shared" si="14"/>
        <v>51.037344398340245</v>
      </c>
      <c r="S26" s="55">
        <f t="shared" si="15"/>
        <v>-4.9123443983402524</v>
      </c>
      <c r="T26" s="55">
        <f t="shared" si="16"/>
        <v>-4.9123443983402382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124</v>
      </c>
      <c r="O27" s="54">
        <f t="shared" si="11"/>
        <v>42.421052631578945</v>
      </c>
      <c r="P27" s="54">
        <f t="shared" si="12"/>
        <v>76.671755725190835</v>
      </c>
      <c r="Q27" s="54">
        <f t="shared" si="13"/>
        <v>47.328244274809158</v>
      </c>
      <c r="R27" s="54">
        <f t="shared" si="14"/>
        <v>81.578947368421055</v>
      </c>
      <c r="S27" s="55">
        <f t="shared" si="15"/>
        <v>-4.9071916432302132</v>
      </c>
      <c r="T27" s="55">
        <f t="shared" si="16"/>
        <v>-4.9071916432302203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125</v>
      </c>
      <c r="O28" s="54">
        <f t="shared" si="11"/>
        <v>53.977272727272734</v>
      </c>
      <c r="P28" s="54">
        <f t="shared" si="12"/>
        <v>65.476190476190467</v>
      </c>
      <c r="Q28" s="54">
        <f t="shared" si="13"/>
        <v>59.523809523809518</v>
      </c>
      <c r="R28" s="54">
        <f t="shared" si="14"/>
        <v>71.02272727272728</v>
      </c>
      <c r="S28" s="55">
        <f t="shared" si="15"/>
        <v>-5.5465367965367847</v>
      </c>
      <c r="T28" s="55">
        <f t="shared" si="16"/>
        <v>-5.5465367965368131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126</v>
      </c>
      <c r="O29" s="54">
        <f t="shared" si="11"/>
        <v>55.608938547486026</v>
      </c>
      <c r="P29" s="54">
        <f t="shared" si="12"/>
        <v>64.834951456310677</v>
      </c>
      <c r="Q29" s="54">
        <f t="shared" si="13"/>
        <v>61.165048543689323</v>
      </c>
      <c r="R29" s="54">
        <f t="shared" si="14"/>
        <v>70.391061452513966</v>
      </c>
      <c r="S29" s="55">
        <f t="shared" si="15"/>
        <v>-5.5561099962032969</v>
      </c>
      <c r="T29" s="55">
        <f t="shared" si="16"/>
        <v>-5.5561099962032898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127</v>
      </c>
      <c r="O30" s="54">
        <f t="shared" si="11"/>
        <v>50.030303030303024</v>
      </c>
      <c r="P30" s="54">
        <f t="shared" si="12"/>
        <v>71.782608695652172</v>
      </c>
      <c r="Q30" s="54">
        <f t="shared" si="13"/>
        <v>55.217391304347835</v>
      </c>
      <c r="R30" s="54">
        <f t="shared" si="14"/>
        <v>76.969696969696969</v>
      </c>
      <c r="S30" s="55">
        <f t="shared" si="15"/>
        <v>-5.187088274044811</v>
      </c>
      <c r="T30" s="55">
        <f t="shared" si="16"/>
        <v>-5.1870882740447968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128</v>
      </c>
      <c r="O31" s="54">
        <f t="shared" si="11"/>
        <v>29.53846153846154</v>
      </c>
      <c r="P31" s="54">
        <f t="shared" si="12"/>
        <v>92.640883977900558</v>
      </c>
      <c r="Q31" s="54">
        <f t="shared" si="13"/>
        <v>35.35911602209945</v>
      </c>
      <c r="R31" s="54">
        <f t="shared" si="14"/>
        <v>98.461538461538453</v>
      </c>
      <c r="S31" s="55">
        <f t="shared" si="15"/>
        <v>-5.8206544836379095</v>
      </c>
      <c r="T31" s="55">
        <f t="shared" si="16"/>
        <v>-5.8206544836378953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129</v>
      </c>
      <c r="O32" s="54">
        <f t="shared" si="11"/>
        <v>38.790209790209794</v>
      </c>
      <c r="P32" s="54">
        <f t="shared" si="12"/>
        <v>84.363321799307954</v>
      </c>
      <c r="Q32" s="54">
        <f t="shared" si="13"/>
        <v>44.636678200692039</v>
      </c>
      <c r="R32" s="54">
        <f t="shared" si="14"/>
        <v>90.209790209790214</v>
      </c>
      <c r="S32" s="55">
        <f t="shared" si="15"/>
        <v>-5.8464684104822453</v>
      </c>
      <c r="T32" s="55">
        <f t="shared" si="16"/>
        <v>-5.8464684104822595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130</v>
      </c>
      <c r="O33" s="54">
        <f t="shared" si="11"/>
        <v>48.75</v>
      </c>
      <c r="P33" s="54">
        <f t="shared" si="12"/>
        <v>77.58064516129032</v>
      </c>
      <c r="Q33" s="54">
        <f t="shared" si="13"/>
        <v>52.41935483870968</v>
      </c>
      <c r="R33" s="54">
        <f t="shared" si="14"/>
        <v>81.25</v>
      </c>
      <c r="S33" s="55">
        <f t="shared" si="15"/>
        <v>-3.6693548387096797</v>
      </c>
      <c r="T33" s="55">
        <f t="shared" si="16"/>
        <v>-3.6693548387096797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131</v>
      </c>
      <c r="O34" s="54">
        <f t="shared" si="11"/>
        <v>59.021978021978022</v>
      </c>
      <c r="P34" s="54">
        <f t="shared" si="12"/>
        <v>68.019230769230774</v>
      </c>
      <c r="Q34" s="54">
        <f t="shared" si="13"/>
        <v>62.980769230769226</v>
      </c>
      <c r="R34" s="54">
        <f t="shared" si="14"/>
        <v>71.978021978021971</v>
      </c>
      <c r="S34" s="55">
        <f t="shared" si="15"/>
        <v>-3.9587912087912045</v>
      </c>
      <c r="T34" s="55">
        <f t="shared" si="16"/>
        <v>-3.9587912087911974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132</v>
      </c>
      <c r="O35" s="54">
        <f t="shared" si="11"/>
        <v>54.807017543859644</v>
      </c>
      <c r="P35" s="54">
        <f t="shared" si="12"/>
        <v>73.333333333333329</v>
      </c>
      <c r="Q35" s="54">
        <f t="shared" si="13"/>
        <v>58.666666666666664</v>
      </c>
      <c r="R35" s="54">
        <f t="shared" si="14"/>
        <v>77.192982456140342</v>
      </c>
      <c r="S35" s="55">
        <f t="shared" si="15"/>
        <v>-3.8596491228070207</v>
      </c>
      <c r="T35" s="55">
        <f t="shared" si="16"/>
        <v>-3.8596491228070136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133</v>
      </c>
      <c r="O36" s="54">
        <f t="shared" si="11"/>
        <v>54.764705882352942</v>
      </c>
      <c r="P36" s="54">
        <f t="shared" si="12"/>
        <v>73.625</v>
      </c>
      <c r="Q36" s="54">
        <f t="shared" si="13"/>
        <v>59.374999999999993</v>
      </c>
      <c r="R36" s="54">
        <f t="shared" si="14"/>
        <v>78.235294117647058</v>
      </c>
      <c r="S36" s="55">
        <f t="shared" si="15"/>
        <v>-4.6102941176470509</v>
      </c>
      <c r="T36" s="55">
        <f t="shared" si="16"/>
        <v>-4.610294117647058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135</v>
      </c>
      <c r="O38" s="54">
        <f t="shared" si="11"/>
        <v>57.413793103448278</v>
      </c>
      <c r="P38" s="54">
        <f t="shared" si="12"/>
        <v>72.788018433179715</v>
      </c>
      <c r="Q38" s="54">
        <f t="shared" si="13"/>
        <v>62.211981566820278</v>
      </c>
      <c r="R38" s="54">
        <f t="shared" si="14"/>
        <v>77.586206896551715</v>
      </c>
      <c r="S38" s="55">
        <f t="shared" si="15"/>
        <v>-4.798188463372</v>
      </c>
      <c r="T38" s="55">
        <f t="shared" si="16"/>
        <v>-4.798188463372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136</v>
      </c>
      <c r="O39" s="54">
        <f t="shared" si="11"/>
        <v>48.258064516129039</v>
      </c>
      <c r="P39" s="54">
        <f t="shared" si="12"/>
        <v>83.081712062256798</v>
      </c>
      <c r="Q39" s="54">
        <f t="shared" si="13"/>
        <v>52.918287937743195</v>
      </c>
      <c r="R39" s="54">
        <f t="shared" si="14"/>
        <v>87.741935483870961</v>
      </c>
      <c r="S39" s="55">
        <f t="shared" si="15"/>
        <v>-4.6602234216141554</v>
      </c>
      <c r="T39" s="55">
        <f t="shared" si="16"/>
        <v>-4.6602234216141625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137</v>
      </c>
      <c r="O40" s="54">
        <f t="shared" si="11"/>
        <v>74.727272727272734</v>
      </c>
      <c r="P40" s="54">
        <f t="shared" si="12"/>
        <v>58.264367816091948</v>
      </c>
      <c r="Q40" s="54">
        <f t="shared" si="13"/>
        <v>78.735632183908038</v>
      </c>
      <c r="R40" s="54">
        <f t="shared" si="14"/>
        <v>62.272727272727273</v>
      </c>
      <c r="S40" s="55">
        <f t="shared" si="15"/>
        <v>-4.0083594566353042</v>
      </c>
      <c r="T40" s="55">
        <f t="shared" si="16"/>
        <v>-4.0083594566353256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138</v>
      </c>
      <c r="O41" s="54">
        <f t="shared" si="11"/>
        <v>53.337423312883438</v>
      </c>
      <c r="P41" s="54">
        <f t="shared" si="12"/>
        <v>80.5</v>
      </c>
      <c r="Q41" s="54">
        <f t="shared" si="13"/>
        <v>57.5</v>
      </c>
      <c r="R41" s="54">
        <f t="shared" si="14"/>
        <v>84.662576687116569</v>
      </c>
      <c r="S41" s="55">
        <f t="shared" si="15"/>
        <v>-4.1625766871165624</v>
      </c>
      <c r="T41" s="55">
        <f t="shared" si="16"/>
        <v>-4.1625766871165695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139</v>
      </c>
      <c r="O42" s="54">
        <f t="shared" si="11"/>
        <v>82.032786885245898</v>
      </c>
      <c r="P42" s="54">
        <f t="shared" si="12"/>
        <v>52.664596273291934</v>
      </c>
      <c r="Q42" s="54">
        <f t="shared" si="13"/>
        <v>86.335403726708066</v>
      </c>
      <c r="R42" s="54">
        <f t="shared" si="14"/>
        <v>56.967213114754102</v>
      </c>
      <c r="S42" s="55">
        <f t="shared" si="15"/>
        <v>-4.3026168414621679</v>
      </c>
      <c r="T42" s="55">
        <f t="shared" si="16"/>
        <v>-4.3026168414621679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140</v>
      </c>
      <c r="O43" s="54">
        <f t="shared" si="11"/>
        <v>74.272300469483568</v>
      </c>
      <c r="P43" s="54">
        <f t="shared" si="12"/>
        <v>60.903954802259896</v>
      </c>
      <c r="Q43" s="54">
        <f t="shared" si="13"/>
        <v>79.096045197740111</v>
      </c>
      <c r="R43" s="54">
        <f t="shared" si="14"/>
        <v>65.727699530516432</v>
      </c>
      <c r="S43" s="55">
        <f t="shared" si="15"/>
        <v>-4.8237447282565427</v>
      </c>
      <c r="T43" s="55">
        <f t="shared" si="16"/>
        <v>-4.8237447282565356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141</v>
      </c>
      <c r="O44" s="54">
        <f t="shared" si="11"/>
        <v>82.735537190082638</v>
      </c>
      <c r="P44" s="54">
        <f t="shared" si="12"/>
        <v>53.422360248447212</v>
      </c>
      <c r="Q44" s="54">
        <f t="shared" si="13"/>
        <v>87.577639751552795</v>
      </c>
      <c r="R44" s="54">
        <f t="shared" si="14"/>
        <v>58.264462809917354</v>
      </c>
      <c r="S44" s="55">
        <f t="shared" si="15"/>
        <v>-4.8421025614701563</v>
      </c>
      <c r="T44" s="55">
        <f t="shared" si="16"/>
        <v>-4.8421025614701421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142</v>
      </c>
      <c r="O45" s="54">
        <f t="shared" si="11"/>
        <v>79.444933920704827</v>
      </c>
      <c r="P45" s="54">
        <f t="shared" si="12"/>
        <v>57.476190476190474</v>
      </c>
      <c r="Q45" s="54">
        <f t="shared" si="13"/>
        <v>84.523809523809518</v>
      </c>
      <c r="R45" s="54">
        <f t="shared" si="14"/>
        <v>62.555066079295152</v>
      </c>
      <c r="S45" s="55">
        <f t="shared" si="15"/>
        <v>-5.0788756031046915</v>
      </c>
      <c r="T45" s="55">
        <f t="shared" si="16"/>
        <v>-5.0788756031046773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143</v>
      </c>
      <c r="O46" s="54">
        <f t="shared" si="11"/>
        <v>75.547169811320757</v>
      </c>
      <c r="P46" s="54">
        <f t="shared" si="12"/>
        <v>62.662921348314605</v>
      </c>
      <c r="Q46" s="54">
        <f t="shared" si="13"/>
        <v>80.337078651685403</v>
      </c>
      <c r="R46" s="54">
        <f t="shared" si="14"/>
        <v>67.452830188679243</v>
      </c>
      <c r="S46" s="55">
        <f t="shared" si="15"/>
        <v>-4.7899088403646459</v>
      </c>
      <c r="T46" s="55">
        <f t="shared" si="16"/>
        <v>-4.7899088403646388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144</v>
      </c>
      <c r="O47" s="54">
        <f t="shared" si="11"/>
        <v>78.841628959276022</v>
      </c>
      <c r="P47" s="54">
        <f t="shared" si="12"/>
        <v>60.279069767441868</v>
      </c>
      <c r="Q47" s="54">
        <f t="shared" si="13"/>
        <v>83.720930232558146</v>
      </c>
      <c r="R47" s="54">
        <f t="shared" si="14"/>
        <v>65.158371040723978</v>
      </c>
      <c r="S47" s="55">
        <f t="shared" si="15"/>
        <v>-4.8793012732821239</v>
      </c>
      <c r="T47" s="55">
        <f t="shared" si="16"/>
        <v>-4.8793012732821097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145</v>
      </c>
      <c r="O48" s="54">
        <f t="shared" si="11"/>
        <v>86.056910569105682</v>
      </c>
      <c r="P48" s="54">
        <f t="shared" si="12"/>
        <v>53.805031446540887</v>
      </c>
      <c r="Q48" s="54">
        <f t="shared" si="13"/>
        <v>91.19496855345912</v>
      </c>
      <c r="R48" s="54">
        <f t="shared" si="14"/>
        <v>58.943089430894311</v>
      </c>
      <c r="S48" s="55">
        <f t="shared" si="15"/>
        <v>-5.1380579843534377</v>
      </c>
      <c r="T48" s="55">
        <f t="shared" si="16"/>
        <v>-5.1380579843534235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146</v>
      </c>
      <c r="O49" s="54">
        <f t="shared" si="11"/>
        <v>83.872340425531931</v>
      </c>
      <c r="P49" s="54">
        <f t="shared" si="12"/>
        <v>57.515151515151501</v>
      </c>
      <c r="Q49" s="54">
        <f t="shared" si="13"/>
        <v>88.484848484848484</v>
      </c>
      <c r="R49" s="54">
        <f t="shared" si="14"/>
        <v>62.127659574468083</v>
      </c>
      <c r="S49" s="55">
        <f t="shared" si="15"/>
        <v>-4.6125080593165535</v>
      </c>
      <c r="T49" s="55">
        <f t="shared" si="16"/>
        <v>-4.6125080593165819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147</v>
      </c>
      <c r="O50" s="54">
        <f t="shared" si="11"/>
        <v>77.98591549295773</v>
      </c>
      <c r="P50" s="54">
        <f t="shared" si="12"/>
        <v>63.949152542372879</v>
      </c>
      <c r="Q50" s="54">
        <f t="shared" si="13"/>
        <v>83.050847457627114</v>
      </c>
      <c r="R50" s="54">
        <f t="shared" si="14"/>
        <v>69.014084507042256</v>
      </c>
      <c r="S50" s="55">
        <f t="shared" si="15"/>
        <v>-5.064931964669384</v>
      </c>
      <c r="T50" s="55">
        <f t="shared" si="16"/>
        <v>-5.0649319646693769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148</v>
      </c>
      <c r="O51" s="54">
        <f t="shared" si="11"/>
        <v>82.222222222222214</v>
      </c>
      <c r="P51" s="54">
        <f t="shared" si="12"/>
        <v>60.941176470588232</v>
      </c>
      <c r="Q51" s="54">
        <f t="shared" si="13"/>
        <v>87.058823529411768</v>
      </c>
      <c r="R51" s="54">
        <f t="shared" si="14"/>
        <v>65.777777777777771</v>
      </c>
      <c r="S51" s="55">
        <f t="shared" si="15"/>
        <v>-4.8366013071895537</v>
      </c>
      <c r="T51" s="55">
        <f t="shared" si="16"/>
        <v>-4.8366013071895395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149</v>
      </c>
      <c r="O52" s="54">
        <f t="shared" si="11"/>
        <v>82.183856502242151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66.816143497757849</v>
      </c>
      <c r="S52" s="55">
        <f t="shared" si="15"/>
        <v>-5.4632023212872696</v>
      </c>
      <c r="T52" s="55">
        <f t="shared" si="16"/>
        <v>-5.4632023212872696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150</v>
      </c>
      <c r="O53" s="54">
        <f t="shared" si="11"/>
        <v>73.07692307692308</v>
      </c>
      <c r="P53" s="54">
        <f t="shared" si="12"/>
        <v>71.05263157894737</v>
      </c>
      <c r="Q53" s="54">
        <f t="shared" si="13"/>
        <v>78.94736842105263</v>
      </c>
      <c r="R53" s="54">
        <f t="shared" si="14"/>
        <v>76.923076923076934</v>
      </c>
      <c r="S53" s="55">
        <f t="shared" si="15"/>
        <v>-5.8704453441295499</v>
      </c>
      <c r="T53" s="55">
        <f t="shared" si="16"/>
        <v>-5.8704453441295641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151</v>
      </c>
      <c r="O54" s="54">
        <f t="shared" si="11"/>
        <v>82.363636363636388</v>
      </c>
      <c r="P54" s="54">
        <f t="shared" si="12"/>
        <v>62.17647058823529</v>
      </c>
      <c r="Q54" s="54">
        <f t="shared" si="13"/>
        <v>88.82352941176471</v>
      </c>
      <c r="R54" s="54">
        <f t="shared" si="14"/>
        <v>68.63636363636364</v>
      </c>
      <c r="S54" s="55">
        <f t="shared" si="15"/>
        <v>-6.4598930481283219</v>
      </c>
      <c r="T54" s="55">
        <f t="shared" si="16"/>
        <v>-6.4598930481283503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152</v>
      </c>
      <c r="O55" s="54">
        <f t="shared" si="11"/>
        <v>79.272727272727252</v>
      </c>
      <c r="P55" s="54">
        <f t="shared" si="12"/>
        <v>66.124293785310741</v>
      </c>
      <c r="Q55" s="54">
        <f t="shared" si="13"/>
        <v>85.875706214689274</v>
      </c>
      <c r="R55" s="54">
        <f t="shared" si="14"/>
        <v>72.727272727272734</v>
      </c>
      <c r="S55" s="55">
        <f t="shared" si="15"/>
        <v>-6.6029789419620215</v>
      </c>
      <c r="T55" s="55">
        <f t="shared" si="16"/>
        <v>-6.6029789419619931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153</v>
      </c>
      <c r="O56" s="54">
        <f t="shared" si="11"/>
        <v>77.257425742574256</v>
      </c>
      <c r="P56" s="54">
        <f t="shared" si="12"/>
        <v>69.847826086956545</v>
      </c>
      <c r="Q56" s="54">
        <f t="shared" si="13"/>
        <v>83.15217391304347</v>
      </c>
      <c r="R56" s="54">
        <f t="shared" si="14"/>
        <v>75.742574257425744</v>
      </c>
      <c r="S56" s="55">
        <f t="shared" si="15"/>
        <v>-5.8947481704692137</v>
      </c>
      <c r="T56" s="55">
        <f t="shared" si="16"/>
        <v>-5.8947481704691995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154</v>
      </c>
      <c r="O57" s="54">
        <f t="shared" si="11"/>
        <v>87.333333333333343</v>
      </c>
      <c r="P57" s="54">
        <f t="shared" si="12"/>
        <v>60.097560975609738</v>
      </c>
      <c r="Q57" s="54">
        <f t="shared" si="13"/>
        <v>93.902439024390247</v>
      </c>
      <c r="R57" s="54">
        <f t="shared" si="14"/>
        <v>66.666666666666671</v>
      </c>
      <c r="S57" s="55">
        <f t="shared" si="15"/>
        <v>-6.5691056910569046</v>
      </c>
      <c r="T57" s="55">
        <f t="shared" si="16"/>
        <v>-6.569105691056933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155</v>
      </c>
      <c r="O58" s="54">
        <f t="shared" si="11"/>
        <v>83.899082568807344</v>
      </c>
      <c r="P58" s="54">
        <f t="shared" si="12"/>
        <v>64.356725146198841</v>
      </c>
      <c r="Q58" s="54">
        <f t="shared" si="13"/>
        <v>90.643274853801159</v>
      </c>
      <c r="R58" s="54">
        <f t="shared" si="14"/>
        <v>71.100917431192656</v>
      </c>
      <c r="S58" s="55">
        <f t="shared" si="15"/>
        <v>-6.7441922849938152</v>
      </c>
      <c r="T58" s="55">
        <f t="shared" si="16"/>
        <v>-6.7441922849938152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156</v>
      </c>
      <c r="O59" s="54">
        <f t="shared" si="11"/>
        <v>75.170984455958546</v>
      </c>
      <c r="P59" s="54">
        <f t="shared" si="12"/>
        <v>74.75</v>
      </c>
      <c r="Q59" s="54">
        <f t="shared" si="13"/>
        <v>81.25</v>
      </c>
      <c r="R59" s="54">
        <f t="shared" si="14"/>
        <v>80.829015544041454</v>
      </c>
      <c r="S59" s="55">
        <f t="shared" si="15"/>
        <v>-6.0790155440414537</v>
      </c>
      <c r="T59" s="55">
        <f t="shared" si="16"/>
        <v>-6.0790155440414537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157</v>
      </c>
      <c r="O60" s="54">
        <f t="shared" si="11"/>
        <v>67.795454545454547</v>
      </c>
      <c r="P60" s="54">
        <f t="shared" si="12"/>
        <v>82.592417061611371</v>
      </c>
      <c r="Q60" s="54">
        <f t="shared" si="13"/>
        <v>74.407582938388629</v>
      </c>
      <c r="R60" s="54">
        <f t="shared" si="14"/>
        <v>89.204545454545467</v>
      </c>
      <c r="S60" s="55">
        <f t="shared" si="15"/>
        <v>-6.6121283929340819</v>
      </c>
      <c r="T60" s="55">
        <f t="shared" si="16"/>
        <v>-6.6121283929340962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158</v>
      </c>
      <c r="O61" s="54">
        <f t="shared" si="11"/>
        <v>79.393034825870643</v>
      </c>
      <c r="P61" s="54">
        <f t="shared" si="12"/>
        <v>72.594594594594597</v>
      </c>
      <c r="Q61" s="54">
        <f t="shared" si="13"/>
        <v>85.405405405405389</v>
      </c>
      <c r="R61" s="54">
        <f t="shared" si="14"/>
        <v>78.606965174129357</v>
      </c>
      <c r="S61" s="55">
        <f t="shared" si="15"/>
        <v>-6.0123705795347462</v>
      </c>
      <c r="T61" s="55">
        <f t="shared" si="16"/>
        <v>-6.0123705795347604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159</v>
      </c>
      <c r="O62" s="54">
        <f t="shared" si="11"/>
        <v>81.815533980582529</v>
      </c>
      <c r="P62" s="54">
        <f t="shared" si="12"/>
        <v>70.173184357541899</v>
      </c>
      <c r="Q62" s="54">
        <f t="shared" si="13"/>
        <v>88.826815642458101</v>
      </c>
      <c r="R62" s="54">
        <f t="shared" si="14"/>
        <v>77.184466019417471</v>
      </c>
      <c r="S62" s="55">
        <f t="shared" si="15"/>
        <v>-7.0112816618755716</v>
      </c>
      <c r="T62" s="55">
        <f t="shared" si="16"/>
        <v>-7.0112816618755716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160</v>
      </c>
      <c r="O63" s="54">
        <f t="shared" si="11"/>
        <v>73.043478260869577</v>
      </c>
      <c r="P63" s="54">
        <f t="shared" si="12"/>
        <v>80.792079207920793</v>
      </c>
      <c r="Q63" s="54">
        <f t="shared" si="13"/>
        <v>79.207920792079207</v>
      </c>
      <c r="R63" s="54">
        <f t="shared" si="14"/>
        <v>86.956521739130437</v>
      </c>
      <c r="S63" s="55">
        <f t="shared" si="15"/>
        <v>-6.1644425312096303</v>
      </c>
      <c r="T63" s="55">
        <f t="shared" si="16"/>
        <v>-6.1644425312096445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161</v>
      </c>
      <c r="O64" s="54">
        <f t="shared" si="11"/>
        <v>83.59615384615384</v>
      </c>
      <c r="P64" s="54">
        <f t="shared" si="12"/>
        <v>70.550561797752806</v>
      </c>
      <c r="Q64" s="54">
        <f t="shared" si="13"/>
        <v>90.449438202247194</v>
      </c>
      <c r="R64" s="54">
        <f t="shared" si="14"/>
        <v>77.403846153846146</v>
      </c>
      <c r="S64" s="55">
        <f t="shared" si="15"/>
        <v>-6.8532843560933543</v>
      </c>
      <c r="T64" s="55">
        <f t="shared" si="16"/>
        <v>-6.8532843560933401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162</v>
      </c>
      <c r="O65" s="54">
        <f t="shared" si="11"/>
        <v>74.903225806451601</v>
      </c>
      <c r="P65" s="54">
        <f t="shared" si="12"/>
        <v>80.5929648241206</v>
      </c>
      <c r="Q65" s="54">
        <f t="shared" si="13"/>
        <v>81.407035175879386</v>
      </c>
      <c r="R65" s="54">
        <f t="shared" si="14"/>
        <v>87.096774193548384</v>
      </c>
      <c r="S65" s="55">
        <f t="shared" si="15"/>
        <v>-6.5038093694277848</v>
      </c>
      <c r="T65" s="55">
        <f t="shared" si="16"/>
        <v>-6.5038093694277848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163</v>
      </c>
      <c r="O66" s="54">
        <f t="shared" si="11"/>
        <v>84.634615384615387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78.365384615384613</v>
      </c>
      <c r="S66" s="55">
        <f t="shared" si="15"/>
        <v>-6.9384183232497918</v>
      </c>
      <c r="T66" s="55">
        <f t="shared" si="16"/>
        <v>-6.9384183232497776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164</v>
      </c>
      <c r="O67" s="54">
        <f t="shared" si="11"/>
        <v>70.818181818181813</v>
      </c>
      <c r="P67" s="54">
        <f t="shared" si="12"/>
        <v>86.274881516587655</v>
      </c>
      <c r="Q67" s="54">
        <f t="shared" si="13"/>
        <v>77.725118483412331</v>
      </c>
      <c r="R67" s="54">
        <f t="shared" si="14"/>
        <v>93.181818181818187</v>
      </c>
      <c r="S67" s="55">
        <f t="shared" si="15"/>
        <v>-6.9069366652305177</v>
      </c>
      <c r="T67" s="55">
        <f t="shared" si="16"/>
        <v>-6.906936665230532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165</v>
      </c>
      <c r="O68" s="54">
        <f t="shared" si="11"/>
        <v>85.673076923076906</v>
      </c>
      <c r="P68" s="54">
        <f t="shared" si="12"/>
        <v>72.303370786516851</v>
      </c>
      <c r="Q68" s="54">
        <f t="shared" si="13"/>
        <v>92.696629213483149</v>
      </c>
      <c r="R68" s="54">
        <f t="shared" si="14"/>
        <v>79.326923076923066</v>
      </c>
      <c r="S68" s="55">
        <f t="shared" si="15"/>
        <v>-7.0235522904062435</v>
      </c>
      <c r="T68" s="55">
        <f t="shared" si="16"/>
        <v>-7.0235522904062151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166</v>
      </c>
      <c r="O69" s="54">
        <f t="shared" si="11"/>
        <v>90.88687782805431</v>
      </c>
      <c r="P69" s="54">
        <f t="shared" si="12"/>
        <v>67.775147928994059</v>
      </c>
      <c r="Q69" s="54">
        <f t="shared" si="13"/>
        <v>98.224852071005927</v>
      </c>
      <c r="R69" s="54">
        <f t="shared" si="14"/>
        <v>75.113122171945705</v>
      </c>
      <c r="S69" s="55">
        <f t="shared" si="15"/>
        <v>-7.337974242951617</v>
      </c>
      <c r="T69" s="55">
        <f t="shared" si="16"/>
        <v>-7.3379742429516455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167</v>
      </c>
      <c r="O70" s="54">
        <f t="shared" si="11"/>
        <v>81.358974358974365</v>
      </c>
      <c r="P70" s="54">
        <f t="shared" si="12"/>
        <v>79.10526315789474</v>
      </c>
      <c r="Q70" s="54">
        <f t="shared" si="13"/>
        <v>87.89473684210526</v>
      </c>
      <c r="R70" s="54">
        <f t="shared" si="14"/>
        <v>85.641025641025649</v>
      </c>
      <c r="S70" s="55">
        <f t="shared" si="15"/>
        <v>-6.5357624831308954</v>
      </c>
      <c r="T70" s="55">
        <f t="shared" si="16"/>
        <v>-6.5357624831309096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168</v>
      </c>
      <c r="O71" s="54">
        <f t="shared" si="11"/>
        <v>99.707317073170714</v>
      </c>
      <c r="P71" s="54">
        <f t="shared" si="12"/>
        <v>60.993630573248396</v>
      </c>
      <c r="Q71" s="54">
        <f t="shared" si="13"/>
        <v>107.00636942675159</v>
      </c>
      <c r="R71" s="54">
        <f t="shared" si="14"/>
        <v>68.292682926829272</v>
      </c>
      <c r="S71" s="55">
        <f t="shared" si="15"/>
        <v>-7.2990523535808762</v>
      </c>
      <c r="T71" s="55">
        <f t="shared" si="16"/>
        <v>-7.2990523535808762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169</v>
      </c>
      <c r="O72" s="54">
        <f t="shared" si="11"/>
        <v>86.961165048543677</v>
      </c>
      <c r="P72" s="54">
        <f t="shared" si="12"/>
        <v>74.586592178770942</v>
      </c>
      <c r="Q72" s="54">
        <f t="shared" si="13"/>
        <v>94.413407821229043</v>
      </c>
      <c r="R72" s="54">
        <f t="shared" si="14"/>
        <v>82.038834951456309</v>
      </c>
      <c r="S72" s="55">
        <f t="shared" si="15"/>
        <v>-7.4522427726853664</v>
      </c>
      <c r="T72" s="55">
        <f t="shared" si="16"/>
        <v>-7.4522427726853664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170</v>
      </c>
      <c r="O73" s="54">
        <f t="shared" ref="O73:O136" si="20">(1/A73)*((N73*A73)-N73)</f>
        <v>99.166666666666671</v>
      </c>
      <c r="P73" s="54">
        <f t="shared" ref="P73:P136" si="21">(1/B73)*((N73*B73)-N73)</f>
        <v>63.75</v>
      </c>
      <c r="Q73" s="54">
        <f t="shared" ref="Q73:Q136" si="22">(1/B73)*N73</f>
        <v>106.25</v>
      </c>
      <c r="R73" s="54">
        <f t="shared" ref="R73:R136" si="23">(1/A73)*N73</f>
        <v>70.833333333333343</v>
      </c>
      <c r="S73" s="55">
        <f t="shared" ref="S73:S136" si="24">O73-Q73</f>
        <v>-7.0833333333333286</v>
      </c>
      <c r="T73" s="55">
        <f t="shared" ref="T73:T136" si="25">P73-R73</f>
        <v>-7.0833333333333428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171</v>
      </c>
      <c r="O74" s="54">
        <f t="shared" si="20"/>
        <v>95.669603524229075</v>
      </c>
      <c r="P74" s="54">
        <f t="shared" si="21"/>
        <v>67.987951807228924</v>
      </c>
      <c r="Q74" s="54">
        <f t="shared" si="22"/>
        <v>103.01204819277109</v>
      </c>
      <c r="R74" s="54">
        <f t="shared" si="23"/>
        <v>75.330396475770925</v>
      </c>
      <c r="S74" s="55">
        <f t="shared" si="24"/>
        <v>-7.3424446685420151</v>
      </c>
      <c r="T74" s="55">
        <f t="shared" si="25"/>
        <v>-7.3424446685420008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172</v>
      </c>
      <c r="O75" s="54">
        <f t="shared" si="20"/>
        <v>91.248826291079794</v>
      </c>
      <c r="P75" s="54">
        <f t="shared" si="21"/>
        <v>73.149425287356308</v>
      </c>
      <c r="Q75" s="54">
        <f t="shared" si="22"/>
        <v>98.850574712643677</v>
      </c>
      <c r="R75" s="54">
        <f t="shared" si="23"/>
        <v>80.751173708920192</v>
      </c>
      <c r="S75" s="55">
        <f t="shared" si="24"/>
        <v>-7.6017484215638831</v>
      </c>
      <c r="T75" s="55">
        <f t="shared" si="25"/>
        <v>-7.6017484215638831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173</v>
      </c>
      <c r="O76" s="54">
        <f t="shared" si="20"/>
        <v>89.42512077294684</v>
      </c>
      <c r="P76" s="54">
        <f t="shared" si="21"/>
        <v>76.351955307262571</v>
      </c>
      <c r="Q76" s="54">
        <f t="shared" si="22"/>
        <v>96.648044692737429</v>
      </c>
      <c r="R76" s="54">
        <f t="shared" si="23"/>
        <v>83.574879227053145</v>
      </c>
      <c r="S76" s="55">
        <f t="shared" si="24"/>
        <v>-7.2229239197905883</v>
      </c>
      <c r="T76" s="55">
        <f t="shared" si="25"/>
        <v>-7.2229239197905741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174</v>
      </c>
      <c r="O77" s="54">
        <f t="shared" si="20"/>
        <v>100.89075630252101</v>
      </c>
      <c r="P77" s="54">
        <f t="shared" si="21"/>
        <v>63.87341772151899</v>
      </c>
      <c r="Q77" s="54">
        <f t="shared" si="22"/>
        <v>110.126582278481</v>
      </c>
      <c r="R77" s="54">
        <f t="shared" si="23"/>
        <v>73.109243697478988</v>
      </c>
      <c r="S77" s="55">
        <f t="shared" si="24"/>
        <v>-9.2358259759599832</v>
      </c>
      <c r="T77" s="55">
        <f t="shared" si="25"/>
        <v>-9.2358259759599974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175</v>
      </c>
      <c r="O78" s="54">
        <f t="shared" si="20"/>
        <v>78.314917127071823</v>
      </c>
      <c r="P78" s="54">
        <f t="shared" si="21"/>
        <v>88.793103448275843</v>
      </c>
      <c r="Q78" s="54">
        <f t="shared" si="22"/>
        <v>86.206896551724142</v>
      </c>
      <c r="R78" s="54">
        <f t="shared" si="23"/>
        <v>96.685082872928177</v>
      </c>
      <c r="S78" s="55">
        <f t="shared" si="24"/>
        <v>-7.8919794246523196</v>
      </c>
      <c r="T78" s="55">
        <f t="shared" si="25"/>
        <v>-7.8919794246523338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176</v>
      </c>
      <c r="O79" s="54">
        <f t="shared" si="20"/>
        <v>84.333333333333314</v>
      </c>
      <c r="P79" s="54">
        <f t="shared" si="21"/>
        <v>81.882352941176464</v>
      </c>
      <c r="Q79" s="54">
        <f t="shared" si="22"/>
        <v>94.117647058823508</v>
      </c>
      <c r="R79" s="54">
        <f t="shared" si="23"/>
        <v>91.666666666666671</v>
      </c>
      <c r="S79" s="55">
        <f t="shared" si="24"/>
        <v>-9.7843137254901933</v>
      </c>
      <c r="T79" s="55">
        <f t="shared" si="25"/>
        <v>-9.7843137254902075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177</v>
      </c>
      <c r="O80" s="54">
        <f t="shared" si="20"/>
        <v>72.882352941176464</v>
      </c>
      <c r="P80" s="54">
        <f t="shared" si="21"/>
        <v>94.289719626168235</v>
      </c>
      <c r="Q80" s="54">
        <f t="shared" si="22"/>
        <v>82.710280373831779</v>
      </c>
      <c r="R80" s="54">
        <f t="shared" si="23"/>
        <v>104.11764705882354</v>
      </c>
      <c r="S80" s="55">
        <f t="shared" si="24"/>
        <v>-9.827927432655315</v>
      </c>
      <c r="T80" s="55">
        <f t="shared" si="25"/>
        <v>-9.8279274326553008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178</v>
      </c>
      <c r="O81" s="54">
        <f t="shared" si="20"/>
        <v>82.301075268817215</v>
      </c>
      <c r="P81" s="54">
        <f t="shared" si="21"/>
        <v>87.183673469387756</v>
      </c>
      <c r="Q81" s="54">
        <f t="shared" si="22"/>
        <v>90.816326530612244</v>
      </c>
      <c r="R81" s="54">
        <f t="shared" si="23"/>
        <v>95.698924731182785</v>
      </c>
      <c r="S81" s="55">
        <f t="shared" si="24"/>
        <v>-8.5152512617950293</v>
      </c>
      <c r="T81" s="55">
        <f t="shared" si="25"/>
        <v>-8.5152512617950293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179</v>
      </c>
      <c r="O82" s="54">
        <f t="shared" si="20"/>
        <v>86.253886010362692</v>
      </c>
      <c r="P82" s="54">
        <f t="shared" si="21"/>
        <v>84.291005291005305</v>
      </c>
      <c r="Q82" s="54">
        <f t="shared" si="22"/>
        <v>94.708994708994723</v>
      </c>
      <c r="R82" s="54">
        <f t="shared" si="23"/>
        <v>92.746113989637323</v>
      </c>
      <c r="S82" s="55">
        <f t="shared" si="24"/>
        <v>-8.4551086986320314</v>
      </c>
      <c r="T82" s="55">
        <f t="shared" si="25"/>
        <v>-8.4551086986320172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180</v>
      </c>
      <c r="O83" s="54">
        <f t="shared" si="20"/>
        <v>77.142857142857139</v>
      </c>
      <c r="P83" s="54">
        <f t="shared" si="21"/>
        <v>93.875598086124413</v>
      </c>
      <c r="Q83" s="54">
        <f t="shared" si="22"/>
        <v>86.124401913875602</v>
      </c>
      <c r="R83" s="54">
        <f t="shared" si="23"/>
        <v>102.85714285714285</v>
      </c>
      <c r="S83" s="55">
        <f t="shared" si="24"/>
        <v>-8.9815447710184628</v>
      </c>
      <c r="T83" s="55">
        <f t="shared" si="25"/>
        <v>-8.9815447710184344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181</v>
      </c>
      <c r="O84" s="54">
        <f t="shared" si="20"/>
        <v>109.74015748031495</v>
      </c>
      <c r="P84" s="54">
        <f t="shared" si="21"/>
        <v>65.713375796178354</v>
      </c>
      <c r="Q84" s="54">
        <f t="shared" si="22"/>
        <v>115.28662420382165</v>
      </c>
      <c r="R84" s="54">
        <f t="shared" si="23"/>
        <v>71.259842519685037</v>
      </c>
      <c r="S84" s="55">
        <f t="shared" si="24"/>
        <v>-5.5464667235066969</v>
      </c>
      <c r="T84" s="55">
        <f t="shared" si="25"/>
        <v>-5.5464667235066827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182</v>
      </c>
      <c r="O85" s="54">
        <f t="shared" si="20"/>
        <v>53.83098591549296</v>
      </c>
      <c r="P85" s="54">
        <f t="shared" si="21"/>
        <v>119.24137931034483</v>
      </c>
      <c r="Q85" s="54">
        <f t="shared" si="22"/>
        <v>62.758620689655174</v>
      </c>
      <c r="R85" s="54">
        <f t="shared" si="23"/>
        <v>128.16901408450704</v>
      </c>
      <c r="S85" s="55">
        <f t="shared" si="24"/>
        <v>-8.9276347741622146</v>
      </c>
      <c r="T85" s="55">
        <f t="shared" si="25"/>
        <v>-8.9276347741622146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183</v>
      </c>
      <c r="O86" s="54">
        <f t="shared" si="20"/>
        <v>98.668202764976968</v>
      </c>
      <c r="P86" s="54">
        <f t="shared" si="21"/>
        <v>75.982456140350877</v>
      </c>
      <c r="Q86" s="54">
        <f t="shared" si="22"/>
        <v>107.01754385964912</v>
      </c>
      <c r="R86" s="54">
        <f t="shared" si="23"/>
        <v>84.331797235023046</v>
      </c>
      <c r="S86" s="55">
        <f t="shared" si="24"/>
        <v>-8.3493410946721554</v>
      </c>
      <c r="T86" s="55">
        <f t="shared" si="25"/>
        <v>-8.3493410946721696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184</v>
      </c>
      <c r="O87" s="54">
        <f t="shared" si="20"/>
        <v>95.538461538461547</v>
      </c>
      <c r="P87" s="54">
        <f t="shared" si="21"/>
        <v>80.62921348314606</v>
      </c>
      <c r="Q87" s="54">
        <f t="shared" si="22"/>
        <v>103.37078651685394</v>
      </c>
      <c r="R87" s="54">
        <f t="shared" si="23"/>
        <v>88.461538461538453</v>
      </c>
      <c r="S87" s="55">
        <f t="shared" si="24"/>
        <v>-7.8323249783923927</v>
      </c>
      <c r="T87" s="55">
        <f t="shared" si="25"/>
        <v>-7.8323249783923927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185</v>
      </c>
      <c r="O88" s="54">
        <f t="shared" si="20"/>
        <v>105.94017094017094</v>
      </c>
      <c r="P88" s="54">
        <f t="shared" si="21"/>
        <v>71.503067484662552</v>
      </c>
      <c r="Q88" s="54">
        <f t="shared" si="22"/>
        <v>113.49693251533742</v>
      </c>
      <c r="R88" s="54">
        <f t="shared" si="23"/>
        <v>79.05982905982907</v>
      </c>
      <c r="S88" s="55">
        <f t="shared" si="24"/>
        <v>-7.5567615751664761</v>
      </c>
      <c r="T88" s="55">
        <f t="shared" si="25"/>
        <v>-7.5567615751665187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186</v>
      </c>
      <c r="O89" s="54">
        <f t="shared" si="20"/>
        <v>105.13043478260869</v>
      </c>
      <c r="P89" s="54">
        <f t="shared" si="21"/>
        <v>72.585365853658516</v>
      </c>
      <c r="Q89" s="54">
        <f t="shared" si="22"/>
        <v>113.41463414634146</v>
      </c>
      <c r="R89" s="54">
        <f t="shared" si="23"/>
        <v>80.869565217391312</v>
      </c>
      <c r="S89" s="55">
        <f t="shared" si="24"/>
        <v>-8.2841993637327676</v>
      </c>
      <c r="T89" s="55">
        <f t="shared" si="25"/>
        <v>-8.284199363732796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187</v>
      </c>
      <c r="O90" s="54">
        <f t="shared" si="20"/>
        <v>110.67346938775511</v>
      </c>
      <c r="P90" s="54">
        <f t="shared" si="21"/>
        <v>67.891719745222943</v>
      </c>
      <c r="Q90" s="54">
        <f t="shared" si="22"/>
        <v>119.10828025477707</v>
      </c>
      <c r="R90" s="54">
        <f t="shared" si="23"/>
        <v>76.326530612244895</v>
      </c>
      <c r="S90" s="55">
        <f t="shared" si="24"/>
        <v>-8.4348108670219659</v>
      </c>
      <c r="T90" s="55">
        <f t="shared" si="25"/>
        <v>-8.4348108670219517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188</v>
      </c>
      <c r="O91" s="54">
        <f t="shared" si="20"/>
        <v>82.972067039106136</v>
      </c>
      <c r="P91" s="54">
        <f t="shared" si="21"/>
        <v>96.737864077669911</v>
      </c>
      <c r="Q91" s="54">
        <f t="shared" si="22"/>
        <v>91.262135922330103</v>
      </c>
      <c r="R91" s="54">
        <f t="shared" si="23"/>
        <v>105.02793296089385</v>
      </c>
      <c r="S91" s="55">
        <f t="shared" si="24"/>
        <v>-8.2900688832239666</v>
      </c>
      <c r="T91" s="55">
        <f t="shared" si="25"/>
        <v>-8.2900688832239382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189</v>
      </c>
      <c r="O92" s="54">
        <f t="shared" si="20"/>
        <v>107.1818181818182</v>
      </c>
      <c r="P92" s="54">
        <f t="shared" si="21"/>
        <v>73.75609756097559</v>
      </c>
      <c r="Q92" s="54">
        <f t="shared" si="22"/>
        <v>115.24390243902438</v>
      </c>
      <c r="R92" s="54">
        <f t="shared" si="23"/>
        <v>81.818181818181813</v>
      </c>
      <c r="S92" s="55">
        <f t="shared" si="24"/>
        <v>-8.0620842572061804</v>
      </c>
      <c r="T92" s="55">
        <f t="shared" si="25"/>
        <v>-8.062084257206223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190</v>
      </c>
      <c r="O93" s="54">
        <f t="shared" si="20"/>
        <v>96.403940886699516</v>
      </c>
      <c r="P93" s="54">
        <f t="shared" si="21"/>
        <v>86.174863387978121</v>
      </c>
      <c r="Q93" s="54">
        <f t="shared" si="22"/>
        <v>103.82513661202185</v>
      </c>
      <c r="R93" s="54">
        <f t="shared" si="23"/>
        <v>93.596059113300498</v>
      </c>
      <c r="S93" s="55">
        <f t="shared" si="24"/>
        <v>-7.4211957253223346</v>
      </c>
      <c r="T93" s="55">
        <f t="shared" si="25"/>
        <v>-7.4211957253223773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191</v>
      </c>
      <c r="O94" s="54">
        <f t="shared" si="20"/>
        <v>121.54545454545455</v>
      </c>
      <c r="P94" s="54">
        <f t="shared" si="21"/>
        <v>61.068027210884338</v>
      </c>
      <c r="Q94" s="54">
        <f t="shared" si="22"/>
        <v>129.93197278911563</v>
      </c>
      <c r="R94" s="54">
        <f t="shared" si="23"/>
        <v>69.454545454545453</v>
      </c>
      <c r="S94" s="55">
        <f t="shared" si="24"/>
        <v>-8.3865182436610866</v>
      </c>
      <c r="T94" s="55">
        <f t="shared" si="25"/>
        <v>-8.386518243661115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192</v>
      </c>
      <c r="O95" s="54">
        <f t="shared" si="20"/>
        <v>109.94871794871794</v>
      </c>
      <c r="P95" s="54">
        <f t="shared" si="21"/>
        <v>73.481481481481495</v>
      </c>
      <c r="Q95" s="54">
        <f t="shared" si="22"/>
        <v>118.5185185185185</v>
      </c>
      <c r="R95" s="54">
        <f t="shared" si="23"/>
        <v>82.051282051282058</v>
      </c>
      <c r="S95" s="55">
        <f t="shared" si="24"/>
        <v>-8.569800569800563</v>
      </c>
      <c r="T95" s="55">
        <f t="shared" si="25"/>
        <v>-8.569800569800563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193</v>
      </c>
      <c r="O96" s="54">
        <f t="shared" si="20"/>
        <v>107.97797356828194</v>
      </c>
      <c r="P96" s="54">
        <f t="shared" si="21"/>
        <v>74.595092024539866</v>
      </c>
      <c r="Q96" s="54">
        <f t="shared" si="22"/>
        <v>118.40490797546012</v>
      </c>
      <c r="R96" s="54">
        <f t="shared" si="23"/>
        <v>85.022026431718061</v>
      </c>
      <c r="S96" s="55">
        <f t="shared" si="24"/>
        <v>-10.42693440717818</v>
      </c>
      <c r="T96" s="55">
        <f t="shared" si="25"/>
        <v>-10.426934407178194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194</v>
      </c>
      <c r="O97" s="54">
        <f t="shared" si="20"/>
        <v>97.482587064676594</v>
      </c>
      <c r="P97" s="54">
        <f t="shared" si="21"/>
        <v>86.817679558011051</v>
      </c>
      <c r="Q97" s="54">
        <f t="shared" si="22"/>
        <v>107.18232044198896</v>
      </c>
      <c r="R97" s="54">
        <f t="shared" si="23"/>
        <v>96.517412935323392</v>
      </c>
      <c r="S97" s="55">
        <f t="shared" si="24"/>
        <v>-9.69973337731237</v>
      </c>
      <c r="T97" s="55">
        <f t="shared" si="25"/>
        <v>-9.6997333773123415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195</v>
      </c>
      <c r="O98" s="54">
        <f t="shared" si="20"/>
        <v>98.940886699507388</v>
      </c>
      <c r="P98" s="54">
        <f t="shared" si="21"/>
        <v>87.857142857142861</v>
      </c>
      <c r="Q98" s="54">
        <f t="shared" si="22"/>
        <v>107.14285714285712</v>
      </c>
      <c r="R98" s="54">
        <f t="shared" si="23"/>
        <v>96.059113300492626</v>
      </c>
      <c r="S98" s="55">
        <f t="shared" si="24"/>
        <v>-8.2019704433497367</v>
      </c>
      <c r="T98" s="55">
        <f t="shared" si="25"/>
        <v>-8.2019704433497651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196</v>
      </c>
      <c r="O99" s="54">
        <f t="shared" si="20"/>
        <v>87.712707182320443</v>
      </c>
      <c r="P99" s="54">
        <f t="shared" si="21"/>
        <v>102.66666666666667</v>
      </c>
      <c r="Q99" s="54">
        <f t="shared" si="22"/>
        <v>93.333333333333329</v>
      </c>
      <c r="R99" s="54">
        <f t="shared" si="23"/>
        <v>108.28729281767957</v>
      </c>
      <c r="S99" s="55">
        <f t="shared" si="24"/>
        <v>-5.6206261510128854</v>
      </c>
      <c r="T99" s="55">
        <f t="shared" si="25"/>
        <v>-5.6206261510128996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197</v>
      </c>
      <c r="O100" s="54">
        <f t="shared" si="20"/>
        <v>86.944134078212286</v>
      </c>
      <c r="P100" s="54">
        <f t="shared" si="21"/>
        <v>104.07547169811322</v>
      </c>
      <c r="Q100" s="54">
        <f t="shared" si="22"/>
        <v>92.924528301886781</v>
      </c>
      <c r="R100" s="54">
        <f t="shared" si="23"/>
        <v>110.0558659217877</v>
      </c>
      <c r="S100" s="55">
        <f t="shared" si="24"/>
        <v>-5.9803942236744945</v>
      </c>
      <c r="T100" s="55">
        <f t="shared" si="25"/>
        <v>-5.9803942236744803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198</v>
      </c>
      <c r="O101" s="54">
        <f t="shared" si="20"/>
        <v>114.10169491525424</v>
      </c>
      <c r="P101" s="54">
        <f t="shared" si="21"/>
        <v>77.268292682926813</v>
      </c>
      <c r="Q101" s="54">
        <f t="shared" si="22"/>
        <v>120.73170731707317</v>
      </c>
      <c r="R101" s="54">
        <f t="shared" si="23"/>
        <v>83.898305084745772</v>
      </c>
      <c r="S101" s="55">
        <f t="shared" si="24"/>
        <v>-6.6300124018189308</v>
      </c>
      <c r="T101" s="55">
        <f t="shared" si="25"/>
        <v>-6.6300124018189592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199</v>
      </c>
      <c r="O102" s="54">
        <f t="shared" si="20"/>
        <v>115.73640167364017</v>
      </c>
      <c r="P102" s="54">
        <f t="shared" si="21"/>
        <v>76.914110429447859</v>
      </c>
      <c r="Q102" s="54">
        <f t="shared" si="22"/>
        <v>122.08588957055215</v>
      </c>
      <c r="R102" s="54">
        <f t="shared" si="23"/>
        <v>83.263598326359826</v>
      </c>
      <c r="S102" s="55">
        <f t="shared" si="24"/>
        <v>-6.349487896911981</v>
      </c>
      <c r="T102" s="55">
        <f t="shared" si="25"/>
        <v>-6.3494878969119668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200</v>
      </c>
      <c r="O103" s="54">
        <f t="shared" si="20"/>
        <v>102.91262135922331</v>
      </c>
      <c r="P103" s="54">
        <f t="shared" si="21"/>
        <v>91.304347826086953</v>
      </c>
      <c r="Q103" s="54">
        <f t="shared" si="22"/>
        <v>108.69565217391303</v>
      </c>
      <c r="R103" s="54">
        <f t="shared" si="23"/>
        <v>97.087378640776706</v>
      </c>
      <c r="S103" s="55">
        <f t="shared" si="24"/>
        <v>-5.7830308146897238</v>
      </c>
      <c r="T103" s="55">
        <f t="shared" si="25"/>
        <v>-5.7830308146897522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201</v>
      </c>
      <c r="O104" s="54">
        <f t="shared" si="20"/>
        <v>109.21917808219179</v>
      </c>
      <c r="P104" s="54">
        <f t="shared" si="21"/>
        <v>84.815028901734124</v>
      </c>
      <c r="Q104" s="54">
        <f t="shared" si="22"/>
        <v>116.1849710982659</v>
      </c>
      <c r="R104" s="54">
        <f t="shared" si="23"/>
        <v>91.780821917808225</v>
      </c>
      <c r="S104" s="55">
        <f t="shared" si="24"/>
        <v>-6.9657930160741159</v>
      </c>
      <c r="T104" s="55">
        <f t="shared" si="25"/>
        <v>-6.9657930160741017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202</v>
      </c>
      <c r="O105" s="54">
        <f t="shared" si="20"/>
        <v>114.17391304347825</v>
      </c>
      <c r="P105" s="54">
        <f t="shared" si="21"/>
        <v>81.041916167664667</v>
      </c>
      <c r="Q105" s="54">
        <f t="shared" si="22"/>
        <v>120.95808383233535</v>
      </c>
      <c r="R105" s="54">
        <f t="shared" si="23"/>
        <v>87.826086956521749</v>
      </c>
      <c r="S105" s="55">
        <f t="shared" si="24"/>
        <v>-6.7841707888570966</v>
      </c>
      <c r="T105" s="55">
        <f t="shared" si="25"/>
        <v>-6.7841707888570824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203</v>
      </c>
      <c r="O106" s="54">
        <f t="shared" si="20"/>
        <v>115.12121212121212</v>
      </c>
      <c r="P106" s="54">
        <f t="shared" si="21"/>
        <v>80.710843373493958</v>
      </c>
      <c r="Q106" s="54">
        <f t="shared" si="22"/>
        <v>122.28915662650603</v>
      </c>
      <c r="R106" s="54">
        <f t="shared" si="23"/>
        <v>87.878787878787875</v>
      </c>
      <c r="S106" s="55">
        <f t="shared" si="24"/>
        <v>-7.167944505293903</v>
      </c>
      <c r="T106" s="55">
        <f t="shared" si="25"/>
        <v>-7.1679445052939172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204</v>
      </c>
      <c r="O107" s="54">
        <f t="shared" si="20"/>
        <v>114.13215859030836</v>
      </c>
      <c r="P107" s="54">
        <f t="shared" si="21"/>
        <v>82.571428571428555</v>
      </c>
      <c r="Q107" s="54">
        <f t="shared" si="22"/>
        <v>121.42857142857143</v>
      </c>
      <c r="R107" s="54">
        <f t="shared" si="23"/>
        <v>89.867841409691621</v>
      </c>
      <c r="S107" s="55">
        <f t="shared" si="24"/>
        <v>-7.2964128382630662</v>
      </c>
      <c r="T107" s="55">
        <f t="shared" si="25"/>
        <v>-7.2964128382630662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205</v>
      </c>
      <c r="O108" s="54">
        <f t="shared" si="20"/>
        <v>101.98492462311556</v>
      </c>
      <c r="P108" s="54">
        <f t="shared" si="21"/>
        <v>97.105263157894726</v>
      </c>
      <c r="Q108" s="54">
        <f t="shared" si="22"/>
        <v>107.89473684210526</v>
      </c>
      <c r="R108" s="54">
        <f t="shared" si="23"/>
        <v>103.01507537688441</v>
      </c>
      <c r="S108" s="55">
        <f t="shared" si="24"/>
        <v>-5.9098122189896998</v>
      </c>
      <c r="T108" s="55">
        <f t="shared" si="25"/>
        <v>-5.9098122189896856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206</v>
      </c>
      <c r="O109" s="54">
        <f t="shared" si="20"/>
        <v>65.863945578231281</v>
      </c>
      <c r="P109" s="54">
        <f t="shared" si="21"/>
        <v>130.81751824817519</v>
      </c>
      <c r="Q109" s="54">
        <f t="shared" si="22"/>
        <v>75.182481751824824</v>
      </c>
      <c r="R109" s="54">
        <f t="shared" si="23"/>
        <v>140.1360544217687</v>
      </c>
      <c r="S109" s="55">
        <f t="shared" si="24"/>
        <v>-9.318536173593543</v>
      </c>
      <c r="T109" s="55">
        <f t="shared" si="25"/>
        <v>-9.3185361735935146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207</v>
      </c>
      <c r="O110" s="54">
        <f t="shared" si="20"/>
        <v>105.02955665024631</v>
      </c>
      <c r="P110" s="54">
        <f t="shared" si="21"/>
        <v>96.304812834224606</v>
      </c>
      <c r="Q110" s="54">
        <f t="shared" si="22"/>
        <v>110.69518716577538</v>
      </c>
      <c r="R110" s="54">
        <f t="shared" si="23"/>
        <v>101.97044334975371</v>
      </c>
      <c r="S110" s="55">
        <f t="shared" si="24"/>
        <v>-5.6656305155290738</v>
      </c>
      <c r="T110" s="55">
        <f t="shared" si="25"/>
        <v>-5.6656305155291022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208</v>
      </c>
      <c r="O111" s="54">
        <f t="shared" si="20"/>
        <v>76.354430379746816</v>
      </c>
      <c r="P111" s="54">
        <f t="shared" si="21"/>
        <v>124.46586345381527</v>
      </c>
      <c r="Q111" s="54">
        <f t="shared" si="22"/>
        <v>83.534136546184726</v>
      </c>
      <c r="R111" s="54">
        <f t="shared" si="23"/>
        <v>131.64556962025316</v>
      </c>
      <c r="S111" s="55">
        <f t="shared" si="24"/>
        <v>-7.17970616643791</v>
      </c>
      <c r="T111" s="55">
        <f t="shared" si="25"/>
        <v>-7.1797061664378816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209</v>
      </c>
      <c r="O112" s="54">
        <f t="shared" si="20"/>
        <v>100.70984455958551</v>
      </c>
      <c r="P112" s="54">
        <f t="shared" si="21"/>
        <v>102.36734693877551</v>
      </c>
      <c r="Q112" s="54">
        <f t="shared" si="22"/>
        <v>106.63265306122449</v>
      </c>
      <c r="R112" s="54">
        <f t="shared" si="23"/>
        <v>108.29015544041452</v>
      </c>
      <c r="S112" s="55">
        <f t="shared" si="24"/>
        <v>-5.9228085016389826</v>
      </c>
      <c r="T112" s="55">
        <f t="shared" si="25"/>
        <v>-5.9228085016390111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210</v>
      </c>
      <c r="O113" s="54">
        <f t="shared" si="20"/>
        <v>114.54545454545456</v>
      </c>
      <c r="P113" s="54">
        <f t="shared" si="21"/>
        <v>87.906976744186039</v>
      </c>
      <c r="Q113" s="54">
        <f t="shared" si="22"/>
        <v>122.09302325581396</v>
      </c>
      <c r="R113" s="54">
        <f t="shared" si="23"/>
        <v>95.454545454545453</v>
      </c>
      <c r="S113" s="55">
        <f t="shared" si="24"/>
        <v>-7.5475687103593998</v>
      </c>
      <c r="T113" s="55">
        <f t="shared" si="25"/>
        <v>-7.547568710359414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211</v>
      </c>
      <c r="O114" s="54">
        <f t="shared" si="20"/>
        <v>129.84615384615384</v>
      </c>
      <c r="P114" s="54">
        <f t="shared" si="21"/>
        <v>73.987012987012989</v>
      </c>
      <c r="Q114" s="54">
        <f t="shared" si="22"/>
        <v>137.01298701298703</v>
      </c>
      <c r="R114" s="54">
        <f t="shared" si="23"/>
        <v>81.153846153846146</v>
      </c>
      <c r="S114" s="55">
        <f t="shared" si="24"/>
        <v>-7.1668331668331859</v>
      </c>
      <c r="T114" s="55">
        <f t="shared" si="25"/>
        <v>-7.1668331668331575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212</v>
      </c>
      <c r="O115" s="54">
        <f t="shared" si="20"/>
        <v>120.62068965517241</v>
      </c>
      <c r="P115" s="54">
        <f t="shared" si="21"/>
        <v>84.289156626506013</v>
      </c>
      <c r="Q115" s="54">
        <f t="shared" si="22"/>
        <v>127.71084337349399</v>
      </c>
      <c r="R115" s="54">
        <f t="shared" si="23"/>
        <v>91.379310344827587</v>
      </c>
      <c r="S115" s="55">
        <f t="shared" si="24"/>
        <v>-7.0901537183215737</v>
      </c>
      <c r="T115" s="55">
        <f t="shared" si="25"/>
        <v>-7.0901537183215737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213</v>
      </c>
      <c r="O116" s="54">
        <f t="shared" si="20"/>
        <v>108.07389162561577</v>
      </c>
      <c r="P116" s="54">
        <f t="shared" si="21"/>
        <v>98.483870967741936</v>
      </c>
      <c r="Q116" s="54">
        <f t="shared" si="22"/>
        <v>114.51612903225806</v>
      </c>
      <c r="R116" s="54">
        <f t="shared" si="23"/>
        <v>104.92610837438426</v>
      </c>
      <c r="S116" s="55">
        <f t="shared" si="24"/>
        <v>-6.4422374066422918</v>
      </c>
      <c r="T116" s="55">
        <f t="shared" si="25"/>
        <v>-6.4422374066423203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214</v>
      </c>
      <c r="O117" s="54">
        <f t="shared" si="20"/>
        <v>111.60765550239235</v>
      </c>
      <c r="P117" s="54">
        <f t="shared" si="21"/>
        <v>95.767955801104989</v>
      </c>
      <c r="Q117" s="54">
        <f t="shared" si="22"/>
        <v>118.23204419889504</v>
      </c>
      <c r="R117" s="54">
        <f t="shared" si="23"/>
        <v>102.39234449760767</v>
      </c>
      <c r="S117" s="55">
        <f t="shared" si="24"/>
        <v>-6.6243886965026917</v>
      </c>
      <c r="T117" s="55">
        <f t="shared" si="25"/>
        <v>-6.6243886965026775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215</v>
      </c>
      <c r="O118" s="54">
        <f t="shared" si="20"/>
        <v>119.86725663716814</v>
      </c>
      <c r="P118" s="54">
        <f t="shared" si="21"/>
        <v>87.781065088757373</v>
      </c>
      <c r="Q118" s="54">
        <f t="shared" si="22"/>
        <v>127.21893491124261</v>
      </c>
      <c r="R118" s="54">
        <f t="shared" si="23"/>
        <v>95.13274336283186</v>
      </c>
      <c r="S118" s="55">
        <f t="shared" si="24"/>
        <v>-7.3516782740744731</v>
      </c>
      <c r="T118" s="55">
        <f t="shared" si="25"/>
        <v>-7.3516782740744873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216</v>
      </c>
      <c r="O119" s="54">
        <f t="shared" si="20"/>
        <v>125.62343096234309</v>
      </c>
      <c r="P119" s="54">
        <f t="shared" si="21"/>
        <v>83.484662576687114</v>
      </c>
      <c r="Q119" s="54">
        <f t="shared" si="22"/>
        <v>132.51533742331287</v>
      </c>
      <c r="R119" s="54">
        <f t="shared" si="23"/>
        <v>90.376569037656907</v>
      </c>
      <c r="S119" s="55">
        <f t="shared" si="24"/>
        <v>-6.8919064609697784</v>
      </c>
      <c r="T119" s="55">
        <f t="shared" si="25"/>
        <v>-6.8919064609697926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217</v>
      </c>
      <c r="O120" s="54">
        <f t="shared" si="20"/>
        <v>113.17224880382776</v>
      </c>
      <c r="P120" s="54">
        <f t="shared" si="21"/>
        <v>94.401129943502852</v>
      </c>
      <c r="Q120" s="54">
        <f t="shared" si="22"/>
        <v>122.59887005649718</v>
      </c>
      <c r="R120" s="54">
        <f t="shared" si="23"/>
        <v>103.82775119617226</v>
      </c>
      <c r="S120" s="55">
        <f t="shared" si="24"/>
        <v>-9.4266212526694204</v>
      </c>
      <c r="T120" s="55">
        <f t="shared" si="25"/>
        <v>-9.4266212526694062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218</v>
      </c>
      <c r="O121" s="54">
        <f t="shared" si="20"/>
        <v>102.04255319148935</v>
      </c>
      <c r="P121" s="54">
        <f t="shared" si="21"/>
        <v>107.34010152284262</v>
      </c>
      <c r="Q121" s="54">
        <f t="shared" si="22"/>
        <v>110.65989847715736</v>
      </c>
      <c r="R121" s="54">
        <f t="shared" si="23"/>
        <v>115.95744680851064</v>
      </c>
      <c r="S121" s="55">
        <f t="shared" si="24"/>
        <v>-8.6173452856680086</v>
      </c>
      <c r="T121" s="55">
        <f t="shared" si="25"/>
        <v>-8.6173452856680228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219</v>
      </c>
      <c r="O122" s="54">
        <f t="shared" si="20"/>
        <v>108.94974874371859</v>
      </c>
      <c r="P122" s="54">
        <f t="shared" si="21"/>
        <v>101.25806451612904</v>
      </c>
      <c r="Q122" s="54">
        <f t="shared" si="22"/>
        <v>117.74193548387096</v>
      </c>
      <c r="R122" s="54">
        <f t="shared" si="23"/>
        <v>110.0502512562814</v>
      </c>
      <c r="S122" s="55">
        <f t="shared" si="24"/>
        <v>-8.7921867401523741</v>
      </c>
      <c r="T122" s="55">
        <f t="shared" si="25"/>
        <v>-8.7921867401523599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220</v>
      </c>
      <c r="O123" s="54">
        <f t="shared" si="20"/>
        <v>95</v>
      </c>
      <c r="P123" s="54">
        <f t="shared" si="21"/>
        <v>115.7345971563981</v>
      </c>
      <c r="Q123" s="54">
        <f t="shared" si="22"/>
        <v>104.26540284360189</v>
      </c>
      <c r="R123" s="54">
        <f t="shared" si="23"/>
        <v>125.00000000000001</v>
      </c>
      <c r="S123" s="55">
        <f t="shared" si="24"/>
        <v>-9.2654028436018905</v>
      </c>
      <c r="T123" s="55">
        <f t="shared" si="25"/>
        <v>-9.2654028436019189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221</v>
      </c>
      <c r="O124" s="54">
        <f t="shared" si="20"/>
        <v>130.42622950819674</v>
      </c>
      <c r="P124" s="54">
        <f t="shared" si="21"/>
        <v>83.732919254658384</v>
      </c>
      <c r="Q124" s="54">
        <f t="shared" si="22"/>
        <v>137.26708074534162</v>
      </c>
      <c r="R124" s="54">
        <f t="shared" si="23"/>
        <v>90.573770491803288</v>
      </c>
      <c r="S124" s="55">
        <f t="shared" si="24"/>
        <v>-6.8408512371448751</v>
      </c>
      <c r="T124" s="55">
        <f t="shared" si="25"/>
        <v>-6.8408512371449035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222</v>
      </c>
      <c r="O125" s="54">
        <f t="shared" si="20"/>
        <v>88.265060240963848</v>
      </c>
      <c r="P125" s="54">
        <f t="shared" si="21"/>
        <v>126.72103004291846</v>
      </c>
      <c r="Q125" s="54">
        <f t="shared" si="22"/>
        <v>95.278969957081543</v>
      </c>
      <c r="R125" s="54">
        <f t="shared" si="23"/>
        <v>133.73493975903617</v>
      </c>
      <c r="S125" s="55">
        <f t="shared" si="24"/>
        <v>-7.0139097161176949</v>
      </c>
      <c r="T125" s="55">
        <f t="shared" si="25"/>
        <v>-7.0139097161177091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223</v>
      </c>
      <c r="O126" s="54">
        <f t="shared" si="20"/>
        <v>138.84905660377356</v>
      </c>
      <c r="P126" s="54">
        <f t="shared" si="21"/>
        <v>77.248366013071902</v>
      </c>
      <c r="Q126" s="54">
        <f t="shared" si="22"/>
        <v>145.75163398692811</v>
      </c>
      <c r="R126" s="54">
        <f t="shared" si="23"/>
        <v>84.150943396226424</v>
      </c>
      <c r="S126" s="55">
        <f t="shared" si="24"/>
        <v>-6.9025773831545507</v>
      </c>
      <c r="T126" s="55">
        <f t="shared" si="25"/>
        <v>-6.9025773831545223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224</v>
      </c>
      <c r="O127" s="54">
        <f t="shared" si="20"/>
        <v>144.84805653710251</v>
      </c>
      <c r="P127" s="54">
        <f t="shared" si="21"/>
        <v>72.648648648648631</v>
      </c>
      <c r="Q127" s="54">
        <f t="shared" si="22"/>
        <v>151.35135135135135</v>
      </c>
      <c r="R127" s="54">
        <f t="shared" si="23"/>
        <v>79.151943462897535</v>
      </c>
      <c r="S127" s="55">
        <f t="shared" si="24"/>
        <v>-6.5032948142488465</v>
      </c>
      <c r="T127" s="55">
        <f t="shared" si="25"/>
        <v>-6.5032948142489033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225</v>
      </c>
      <c r="O128" s="54">
        <f t="shared" si="20"/>
        <v>132.40740740740739</v>
      </c>
      <c r="P128" s="54">
        <f t="shared" si="21"/>
        <v>84.375</v>
      </c>
      <c r="Q128" s="54">
        <f t="shared" si="22"/>
        <v>140.625</v>
      </c>
      <c r="R128" s="54">
        <f t="shared" si="23"/>
        <v>92.592592592592581</v>
      </c>
      <c r="S128" s="55">
        <f t="shared" si="24"/>
        <v>-8.2175925925926094</v>
      </c>
      <c r="T128" s="55">
        <f t="shared" si="25"/>
        <v>-8.217592592592581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226</v>
      </c>
      <c r="O129" s="54">
        <f t="shared" si="20"/>
        <v>129.82978723404256</v>
      </c>
      <c r="P129" s="54">
        <f t="shared" si="21"/>
        <v>87.349693251533736</v>
      </c>
      <c r="Q129" s="54">
        <f t="shared" si="22"/>
        <v>138.65030674846625</v>
      </c>
      <c r="R129" s="54">
        <f t="shared" si="23"/>
        <v>96.170212765957444</v>
      </c>
      <c r="S129" s="55">
        <f t="shared" si="24"/>
        <v>-8.8205195144236939</v>
      </c>
      <c r="T129" s="55">
        <f t="shared" si="25"/>
        <v>-8.8205195144237081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227</v>
      </c>
      <c r="O130" s="54">
        <f t="shared" si="20"/>
        <v>144.15328467153284</v>
      </c>
      <c r="P130" s="54">
        <f t="shared" si="21"/>
        <v>73.6216216216216</v>
      </c>
      <c r="Q130" s="54">
        <f t="shared" si="22"/>
        <v>153.37837837837839</v>
      </c>
      <c r="R130" s="54">
        <f t="shared" si="23"/>
        <v>82.846715328467155</v>
      </c>
      <c r="S130" s="55">
        <f t="shared" si="24"/>
        <v>-9.2250937068455414</v>
      </c>
      <c r="T130" s="55">
        <f t="shared" si="25"/>
        <v>-9.2250937068455556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228</v>
      </c>
      <c r="O131" s="54">
        <f t="shared" si="20"/>
        <v>146.27956989247312</v>
      </c>
      <c r="P131" s="54">
        <f t="shared" si="21"/>
        <v>72.89795918367345</v>
      </c>
      <c r="Q131" s="54">
        <f t="shared" si="22"/>
        <v>155.10204081632654</v>
      </c>
      <c r="R131" s="54">
        <f t="shared" si="23"/>
        <v>81.72043010752688</v>
      </c>
      <c r="S131" s="55">
        <f t="shared" si="24"/>
        <v>-8.822470923853416</v>
      </c>
      <c r="T131" s="55">
        <f t="shared" si="25"/>
        <v>-8.8224709238534302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229</v>
      </c>
      <c r="O132" s="54">
        <f t="shared" si="20"/>
        <v>106.54010695187165</v>
      </c>
      <c r="P132" s="54">
        <f t="shared" si="21"/>
        <v>113.92462311557787</v>
      </c>
      <c r="Q132" s="54">
        <f t="shared" si="22"/>
        <v>115.0753768844221</v>
      </c>
      <c r="R132" s="54">
        <f t="shared" si="23"/>
        <v>122.45989304812832</v>
      </c>
      <c r="S132" s="55">
        <f t="shared" si="24"/>
        <v>-8.5352699325504489</v>
      </c>
      <c r="T132" s="55">
        <f t="shared" si="25"/>
        <v>-8.5352699325504489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230</v>
      </c>
      <c r="O133" s="54">
        <f t="shared" si="20"/>
        <v>102.22222222222223</v>
      </c>
      <c r="P133" s="54">
        <f t="shared" si="21"/>
        <v>117.80487804878047</v>
      </c>
      <c r="Q133" s="54">
        <f t="shared" si="22"/>
        <v>112.19512195121952</v>
      </c>
      <c r="R133" s="54">
        <f t="shared" si="23"/>
        <v>127.77777777777779</v>
      </c>
      <c r="S133" s="55">
        <f t="shared" si="24"/>
        <v>-9.9728997289972909</v>
      </c>
      <c r="T133" s="55">
        <f t="shared" si="25"/>
        <v>-9.9728997289973194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231</v>
      </c>
      <c r="O134" s="54">
        <f t="shared" si="20"/>
        <v>127.87500000000001</v>
      </c>
      <c r="P134" s="54">
        <f t="shared" si="21"/>
        <v>93.499999999999986</v>
      </c>
      <c r="Q134" s="54">
        <f t="shared" si="22"/>
        <v>137.5</v>
      </c>
      <c r="R134" s="54">
        <f t="shared" si="23"/>
        <v>103.12499999999999</v>
      </c>
      <c r="S134" s="55">
        <f t="shared" si="24"/>
        <v>-9.6249999999999858</v>
      </c>
      <c r="T134" s="55">
        <f t="shared" si="25"/>
        <v>-9.625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232</v>
      </c>
      <c r="O135" s="54">
        <f t="shared" si="20"/>
        <v>129.3451327433628</v>
      </c>
      <c r="P135" s="54">
        <f t="shared" si="21"/>
        <v>93.077844311377248</v>
      </c>
      <c r="Q135" s="54">
        <f t="shared" si="22"/>
        <v>138.92215568862278</v>
      </c>
      <c r="R135" s="54">
        <f t="shared" si="23"/>
        <v>102.65486725663717</v>
      </c>
      <c r="S135" s="55">
        <f t="shared" si="24"/>
        <v>-9.5770229452599835</v>
      </c>
      <c r="T135" s="55">
        <f t="shared" si="25"/>
        <v>-9.5770229452599267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233</v>
      </c>
      <c r="O136" s="54">
        <f t="shared" si="20"/>
        <v>80.712418300653596</v>
      </c>
      <c r="P136" s="54">
        <f t="shared" si="21"/>
        <v>142.33852140077818</v>
      </c>
      <c r="Q136" s="54">
        <f t="shared" si="22"/>
        <v>90.661478599221795</v>
      </c>
      <c r="R136" s="54">
        <f t="shared" si="23"/>
        <v>152.28758169934642</v>
      </c>
      <c r="S136" s="55">
        <f t="shared" si="24"/>
        <v>-9.9490602985681988</v>
      </c>
      <c r="T136" s="55">
        <f t="shared" si="25"/>
        <v>-9.9490602985682415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234</v>
      </c>
      <c r="O137" s="54">
        <f t="shared" ref="O137:O186" si="29">(1/A137)*((N137*A137)-N137)</f>
        <v>119.85365853658534</v>
      </c>
      <c r="P137" s="54">
        <f t="shared" ref="P137:P186" si="30">(1/B137)*((N137*B137)-N137)</f>
        <v>105.42857142857142</v>
      </c>
      <c r="Q137" s="54">
        <f t="shared" ref="Q137:Q186" si="31">(1/B137)*N137</f>
        <v>128.57142857142856</v>
      </c>
      <c r="R137" s="54">
        <f t="shared" ref="R137:R186" si="32">(1/A137)*N137</f>
        <v>114.14634146341464</v>
      </c>
      <c r="S137" s="55">
        <f t="shared" ref="S137:S186" si="33">O137-Q137</f>
        <v>-8.7177700348432126</v>
      </c>
      <c r="T137" s="55">
        <f t="shared" ref="T137:T186" si="34">P137-R137</f>
        <v>-8.7177700348432268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235</v>
      </c>
      <c r="O138" s="54">
        <f t="shared" si="29"/>
        <v>108.65591397849462</v>
      </c>
      <c r="P138" s="54">
        <f t="shared" si="30"/>
        <v>117.5</v>
      </c>
      <c r="Q138" s="54">
        <f t="shared" si="31"/>
        <v>117.5</v>
      </c>
      <c r="R138" s="54">
        <f t="shared" si="32"/>
        <v>126.34408602150536</v>
      </c>
      <c r="S138" s="55">
        <f t="shared" si="33"/>
        <v>-8.844086021505376</v>
      </c>
      <c r="T138" s="55">
        <f t="shared" si="34"/>
        <v>-8.8440860215053618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236</v>
      </c>
      <c r="O139" s="54">
        <f t="shared" si="29"/>
        <v>108.43243243243244</v>
      </c>
      <c r="P139" s="54">
        <f t="shared" si="30"/>
        <v>118.5870646766169</v>
      </c>
      <c r="Q139" s="54">
        <f t="shared" si="31"/>
        <v>117.4129353233831</v>
      </c>
      <c r="R139" s="54">
        <f t="shared" si="32"/>
        <v>127.56756756756755</v>
      </c>
      <c r="S139" s="55">
        <f t="shared" si="33"/>
        <v>-8.9805028909506603</v>
      </c>
      <c r="T139" s="55">
        <f t="shared" si="34"/>
        <v>-8.9805028909506461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237</v>
      </c>
      <c r="O140" s="54">
        <f t="shared" si="29"/>
        <v>111.60317460317459</v>
      </c>
      <c r="P140" s="54">
        <f t="shared" si="30"/>
        <v>116.08163265306122</v>
      </c>
      <c r="Q140" s="54">
        <f t="shared" si="31"/>
        <v>120.91836734693878</v>
      </c>
      <c r="R140" s="54">
        <f t="shared" si="32"/>
        <v>125.39682539682542</v>
      </c>
      <c r="S140" s="55">
        <f t="shared" si="33"/>
        <v>-9.3151927437641859</v>
      </c>
      <c r="T140" s="55">
        <f t="shared" si="34"/>
        <v>-9.3151927437642001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238</v>
      </c>
      <c r="O141" s="54">
        <f t="shared" si="29"/>
        <v>110.72727272727271</v>
      </c>
      <c r="P141" s="54">
        <f t="shared" si="30"/>
        <v>121.33333333333331</v>
      </c>
      <c r="Q141" s="54">
        <f t="shared" si="31"/>
        <v>116.66666666666666</v>
      </c>
      <c r="R141" s="54">
        <f t="shared" si="32"/>
        <v>127.27272727272725</v>
      </c>
      <c r="S141" s="55">
        <f t="shared" si="33"/>
        <v>-5.9393939393939519</v>
      </c>
      <c r="T141" s="55">
        <f t="shared" si="34"/>
        <v>-5.9393939393939377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239</v>
      </c>
      <c r="O142" s="54">
        <f t="shared" si="29"/>
        <v>121.84313725490196</v>
      </c>
      <c r="P142" s="54">
        <f t="shared" si="30"/>
        <v>111.8723404255319</v>
      </c>
      <c r="Q142" s="54">
        <f t="shared" si="31"/>
        <v>127.12765957446808</v>
      </c>
      <c r="R142" s="54">
        <f t="shared" si="32"/>
        <v>117.15686274509804</v>
      </c>
      <c r="S142" s="55">
        <f t="shared" si="33"/>
        <v>-5.284522319566122</v>
      </c>
      <c r="T142" s="55">
        <f t="shared" si="34"/>
        <v>-5.2845223195661362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240</v>
      </c>
      <c r="O143" s="54">
        <f t="shared" si="29"/>
        <v>99.64912280701752</v>
      </c>
      <c r="P143" s="54">
        <f t="shared" si="30"/>
        <v>133.80530973451326</v>
      </c>
      <c r="Q143" s="54">
        <f t="shared" si="31"/>
        <v>106.19469026548673</v>
      </c>
      <c r="R143" s="54">
        <f t="shared" si="32"/>
        <v>140.35087719298244</v>
      </c>
      <c r="S143" s="55">
        <f t="shared" si="33"/>
        <v>-6.5455674584692076</v>
      </c>
      <c r="T143" s="55">
        <f t="shared" si="34"/>
        <v>-6.5455674584691792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241</v>
      </c>
      <c r="O144" s="54">
        <f t="shared" si="29"/>
        <v>127.32075471698113</v>
      </c>
      <c r="P144" s="54">
        <f t="shared" si="30"/>
        <v>105.60674157303373</v>
      </c>
      <c r="Q144" s="54">
        <f t="shared" si="31"/>
        <v>135.3932584269663</v>
      </c>
      <c r="R144" s="54">
        <f t="shared" si="32"/>
        <v>113.67924528301886</v>
      </c>
      <c r="S144" s="55">
        <f t="shared" si="33"/>
        <v>-8.0725037099851704</v>
      </c>
      <c r="T144" s="55">
        <f t="shared" si="34"/>
        <v>-8.0725037099851278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242</v>
      </c>
      <c r="O145" s="54">
        <f t="shared" si="29"/>
        <v>117.25773195876288</v>
      </c>
      <c r="P145" s="54">
        <f t="shared" si="30"/>
        <v>117.25773195876288</v>
      </c>
      <c r="Q145" s="54">
        <f t="shared" si="31"/>
        <v>124.74226804123712</v>
      </c>
      <c r="R145" s="54">
        <f t="shared" si="32"/>
        <v>124.74226804123712</v>
      </c>
      <c r="S145" s="55">
        <f t="shared" si="33"/>
        <v>-7.48453608247425</v>
      </c>
      <c r="T145" s="55">
        <f t="shared" si="34"/>
        <v>-7.48453608247425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243</v>
      </c>
      <c r="O146" s="54">
        <f t="shared" si="29"/>
        <v>122.70297029702971</v>
      </c>
      <c r="P146" s="54">
        <f t="shared" si="30"/>
        <v>113.74468085106382</v>
      </c>
      <c r="Q146" s="54">
        <f t="shared" si="31"/>
        <v>129.25531914893617</v>
      </c>
      <c r="R146" s="54">
        <f t="shared" si="32"/>
        <v>120.29702970297029</v>
      </c>
      <c r="S146" s="55">
        <f t="shared" si="33"/>
        <v>-6.5523488519064585</v>
      </c>
      <c r="T146" s="55">
        <f t="shared" si="34"/>
        <v>-6.5523488519064728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244</v>
      </c>
      <c r="O147" s="54">
        <f t="shared" si="29"/>
        <v>143.17355371900828</v>
      </c>
      <c r="P147" s="54">
        <f t="shared" si="30"/>
        <v>94.306748466257659</v>
      </c>
      <c r="Q147" s="54">
        <f t="shared" si="31"/>
        <v>149.69325153374234</v>
      </c>
      <c r="R147" s="54">
        <f t="shared" si="32"/>
        <v>100.82644628099173</v>
      </c>
      <c r="S147" s="55">
        <f t="shared" si="33"/>
        <v>-6.5196978147340587</v>
      </c>
      <c r="T147" s="55">
        <f t="shared" si="34"/>
        <v>-6.5196978147340729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245</v>
      </c>
      <c r="O148" s="54">
        <f t="shared" si="29"/>
        <v>124.31034482758621</v>
      </c>
      <c r="P148" s="54">
        <f t="shared" si="30"/>
        <v>114.68085106382976</v>
      </c>
      <c r="Q148" s="54">
        <f t="shared" si="31"/>
        <v>130.31914893617022</v>
      </c>
      <c r="R148" s="54">
        <f t="shared" si="32"/>
        <v>120.68965517241381</v>
      </c>
      <c r="S148" s="55">
        <f t="shared" si="33"/>
        <v>-6.008804108584016</v>
      </c>
      <c r="T148" s="55">
        <f t="shared" si="34"/>
        <v>-6.0088041085840445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246</v>
      </c>
      <c r="O149" s="54">
        <f t="shared" si="29"/>
        <v>118.53886010362694</v>
      </c>
      <c r="P149" s="54">
        <f t="shared" si="30"/>
        <v>121.75757575757575</v>
      </c>
      <c r="Q149" s="54">
        <f t="shared" si="31"/>
        <v>124.24242424242425</v>
      </c>
      <c r="R149" s="54">
        <f t="shared" si="32"/>
        <v>127.46113989637307</v>
      </c>
      <c r="S149" s="55">
        <f t="shared" si="33"/>
        <v>-5.7035641387973044</v>
      </c>
      <c r="T149" s="55">
        <f t="shared" si="34"/>
        <v>-5.7035641387973186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247</v>
      </c>
      <c r="O150" s="54">
        <f t="shared" si="29"/>
        <v>124.11442786069652</v>
      </c>
      <c r="P150" s="54">
        <f t="shared" si="30"/>
        <v>116.99999999999997</v>
      </c>
      <c r="Q150" s="54">
        <f t="shared" si="31"/>
        <v>130</v>
      </c>
      <c r="R150" s="54">
        <f t="shared" si="32"/>
        <v>122.88557213930351</v>
      </c>
      <c r="S150" s="55">
        <f t="shared" si="33"/>
        <v>-5.885572139303477</v>
      </c>
      <c r="T150" s="55">
        <f t="shared" si="34"/>
        <v>-5.8855721393035338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248</v>
      </c>
      <c r="O151" s="54">
        <f t="shared" si="29"/>
        <v>100.38095238095237</v>
      </c>
      <c r="P151" s="54">
        <f t="shared" si="30"/>
        <v>139.70305676855895</v>
      </c>
      <c r="Q151" s="54">
        <f t="shared" si="31"/>
        <v>108.29694323144105</v>
      </c>
      <c r="R151" s="54">
        <f t="shared" si="32"/>
        <v>147.61904761904762</v>
      </c>
      <c r="S151" s="55">
        <f t="shared" si="33"/>
        <v>-7.9159908504886829</v>
      </c>
      <c r="T151" s="55">
        <f t="shared" si="34"/>
        <v>-7.9159908504886687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249</v>
      </c>
      <c r="O152" s="54">
        <f t="shared" si="29"/>
        <v>108.32203389830509</v>
      </c>
      <c r="P152" s="54">
        <f t="shared" si="30"/>
        <v>132.64485981308411</v>
      </c>
      <c r="Q152" s="54">
        <f t="shared" si="31"/>
        <v>116.35514018691589</v>
      </c>
      <c r="R152" s="54">
        <f t="shared" si="32"/>
        <v>140.67796610169492</v>
      </c>
      <c r="S152" s="55">
        <f t="shared" si="33"/>
        <v>-8.0331062886107958</v>
      </c>
      <c r="T152" s="55">
        <f t="shared" si="34"/>
        <v>-8.03310628861081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250</v>
      </c>
      <c r="O153" s="54">
        <f t="shared" si="29"/>
        <v>86.601307189542482</v>
      </c>
      <c r="P153" s="54">
        <f t="shared" si="30"/>
        <v>156.36704119850188</v>
      </c>
      <c r="Q153" s="54">
        <f t="shared" si="31"/>
        <v>93.632958801498134</v>
      </c>
      <c r="R153" s="54">
        <f t="shared" si="32"/>
        <v>163.39869281045753</v>
      </c>
      <c r="S153" s="55">
        <f t="shared" si="33"/>
        <v>-7.0316516119556525</v>
      </c>
      <c r="T153" s="55">
        <f t="shared" si="34"/>
        <v>-7.0316516119556525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251</v>
      </c>
      <c r="O154" s="54">
        <f t="shared" si="29"/>
        <v>146.85062240663902</v>
      </c>
      <c r="P154" s="54">
        <f t="shared" si="30"/>
        <v>97.012269938650306</v>
      </c>
      <c r="Q154" s="54">
        <f t="shared" si="31"/>
        <v>153.98773006134971</v>
      </c>
      <c r="R154" s="54">
        <f t="shared" si="32"/>
        <v>104.14937759336098</v>
      </c>
      <c r="S154" s="55">
        <f t="shared" si="33"/>
        <v>-7.1371076547106895</v>
      </c>
      <c r="T154" s="55">
        <f t="shared" si="34"/>
        <v>-7.1371076547106753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252</v>
      </c>
      <c r="O155" s="54">
        <f t="shared" si="29"/>
        <v>131.42583732057415</v>
      </c>
      <c r="P155" s="54">
        <f t="shared" si="30"/>
        <v>114.29508196721312</v>
      </c>
      <c r="Q155" s="54">
        <f t="shared" si="31"/>
        <v>137.70491803278688</v>
      </c>
      <c r="R155" s="54">
        <f t="shared" si="32"/>
        <v>120.57416267942585</v>
      </c>
      <c r="S155" s="55">
        <f t="shared" si="33"/>
        <v>-6.2790807122127319</v>
      </c>
      <c r="T155" s="55">
        <f t="shared" si="34"/>
        <v>-6.2790807122127319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253</v>
      </c>
      <c r="O156" s="54">
        <f t="shared" si="29"/>
        <v>135.87037037037035</v>
      </c>
      <c r="P156" s="54">
        <f t="shared" si="30"/>
        <v>110.06214689265538</v>
      </c>
      <c r="Q156" s="54">
        <f t="shared" si="31"/>
        <v>142.93785310734464</v>
      </c>
      <c r="R156" s="54">
        <f t="shared" si="32"/>
        <v>117.12962962962962</v>
      </c>
      <c r="S156" s="55">
        <f t="shared" si="33"/>
        <v>-7.0674827369742843</v>
      </c>
      <c r="T156" s="55">
        <f t="shared" si="34"/>
        <v>-7.0674827369742417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254</v>
      </c>
      <c r="O157" s="54">
        <f t="shared" si="29"/>
        <v>135.86046511627907</v>
      </c>
      <c r="P157" s="54">
        <f t="shared" si="30"/>
        <v>111.30337078651687</v>
      </c>
      <c r="Q157" s="54">
        <f t="shared" si="31"/>
        <v>142.69662921348316</v>
      </c>
      <c r="R157" s="54">
        <f t="shared" si="32"/>
        <v>118.13953488372093</v>
      </c>
      <c r="S157" s="55">
        <f t="shared" si="33"/>
        <v>-6.8361640972040902</v>
      </c>
      <c r="T157" s="55">
        <f t="shared" si="34"/>
        <v>-6.8361640972040618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255</v>
      </c>
      <c r="O158" s="54">
        <f t="shared" si="29"/>
        <v>142.16814159292034</v>
      </c>
      <c r="P158" s="54">
        <f t="shared" si="30"/>
        <v>105.87719298245614</v>
      </c>
      <c r="Q158" s="54">
        <f t="shared" si="31"/>
        <v>149.12280701754386</v>
      </c>
      <c r="R158" s="54">
        <f t="shared" si="32"/>
        <v>112.83185840707965</v>
      </c>
      <c r="S158" s="55">
        <f t="shared" si="33"/>
        <v>-6.9546654246235278</v>
      </c>
      <c r="T158" s="55">
        <f t="shared" si="34"/>
        <v>-6.9546654246235136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256</v>
      </c>
      <c r="O159" s="54">
        <f t="shared" si="29"/>
        <v>107.16279069767442</v>
      </c>
      <c r="P159" s="54">
        <f t="shared" si="30"/>
        <v>141.2017937219731</v>
      </c>
      <c r="Q159" s="54">
        <f t="shared" si="31"/>
        <v>114.79820627802691</v>
      </c>
      <c r="R159" s="54">
        <f t="shared" si="32"/>
        <v>148.83720930232559</v>
      </c>
      <c r="S159" s="55">
        <f t="shared" si="33"/>
        <v>-7.6354155803524861</v>
      </c>
      <c r="T159" s="55">
        <f t="shared" si="34"/>
        <v>-7.6354155803524861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257</v>
      </c>
      <c r="O160" s="54">
        <f t="shared" si="29"/>
        <v>145.74458874458873</v>
      </c>
      <c r="P160" s="54">
        <f t="shared" si="30"/>
        <v>97.372670807453432</v>
      </c>
      <c r="Q160" s="54">
        <f t="shared" si="31"/>
        <v>159.62732919254657</v>
      </c>
      <c r="R160" s="54">
        <f t="shared" si="32"/>
        <v>111.25541125541126</v>
      </c>
      <c r="S160" s="55">
        <f t="shared" si="33"/>
        <v>-13.882740447957843</v>
      </c>
      <c r="T160" s="55">
        <f t="shared" si="34"/>
        <v>-13.882740447957829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258</v>
      </c>
      <c r="O161" s="54">
        <f t="shared" si="29"/>
        <v>165.19424460431654</v>
      </c>
      <c r="P161" s="54">
        <f t="shared" si="30"/>
        <v>78.833333333333314</v>
      </c>
      <c r="Q161" s="54">
        <f t="shared" si="31"/>
        <v>179.16666666666666</v>
      </c>
      <c r="R161" s="54">
        <f t="shared" si="32"/>
        <v>92.805755395683462</v>
      </c>
      <c r="S161" s="55">
        <f t="shared" si="33"/>
        <v>-13.97242206235012</v>
      </c>
      <c r="T161" s="55">
        <f t="shared" si="34"/>
        <v>-13.972422062350148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259</v>
      </c>
      <c r="O162" s="54">
        <f t="shared" si="29"/>
        <v>159.76628352490422</v>
      </c>
      <c r="P162" s="54">
        <f t="shared" si="30"/>
        <v>85.174496644295317</v>
      </c>
      <c r="Q162" s="54">
        <f t="shared" si="31"/>
        <v>173.82550335570471</v>
      </c>
      <c r="R162" s="54">
        <f t="shared" si="32"/>
        <v>99.23371647509579</v>
      </c>
      <c r="S162" s="55">
        <f t="shared" si="33"/>
        <v>-14.059219830800487</v>
      </c>
      <c r="T162" s="55">
        <f t="shared" si="34"/>
        <v>-14.059219830800473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260</v>
      </c>
      <c r="O163" s="54">
        <f t="shared" si="29"/>
        <v>154.3089430894309</v>
      </c>
      <c r="P163" s="54">
        <f t="shared" si="30"/>
        <v>92.258064516129025</v>
      </c>
      <c r="Q163" s="54">
        <f t="shared" si="31"/>
        <v>167.74193548387098</v>
      </c>
      <c r="R163" s="54">
        <f t="shared" si="32"/>
        <v>105.6910569105691</v>
      </c>
      <c r="S163" s="55">
        <f t="shared" si="33"/>
        <v>-13.432992394440078</v>
      </c>
      <c r="T163" s="55">
        <f t="shared" si="34"/>
        <v>-13.432992394440078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261</v>
      </c>
      <c r="O164" s="54">
        <f t="shared" si="29"/>
        <v>96.84905660377359</v>
      </c>
      <c r="P164" s="54">
        <f t="shared" si="30"/>
        <v>156.60000000000002</v>
      </c>
      <c r="Q164" s="54">
        <f t="shared" si="31"/>
        <v>104.4</v>
      </c>
      <c r="R164" s="54">
        <f t="shared" si="32"/>
        <v>164.15094339622641</v>
      </c>
      <c r="S164" s="55">
        <f t="shared" si="33"/>
        <v>-7.5509433962264154</v>
      </c>
      <c r="T164" s="55">
        <f t="shared" si="34"/>
        <v>-7.550943396226387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262</v>
      </c>
      <c r="O165" s="54">
        <f t="shared" si="29"/>
        <v>126.24870466321244</v>
      </c>
      <c r="P165" s="54">
        <f t="shared" si="30"/>
        <v>129.67676767676767</v>
      </c>
      <c r="Q165" s="54">
        <f t="shared" si="31"/>
        <v>132.32323232323233</v>
      </c>
      <c r="R165" s="54">
        <f t="shared" si="32"/>
        <v>135.75129533678759</v>
      </c>
      <c r="S165" s="55">
        <f t="shared" si="33"/>
        <v>-6.0745276600198963</v>
      </c>
      <c r="T165" s="55">
        <f t="shared" si="34"/>
        <v>-6.0745276600199247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263</v>
      </c>
      <c r="O166" s="54">
        <f t="shared" si="29"/>
        <v>87.666666666666657</v>
      </c>
      <c r="P166" s="54">
        <f t="shared" si="30"/>
        <v>164.86567164179104</v>
      </c>
      <c r="Q166" s="54">
        <f t="shared" si="31"/>
        <v>98.134328358208947</v>
      </c>
      <c r="R166" s="54">
        <f t="shared" si="32"/>
        <v>175.33333333333331</v>
      </c>
      <c r="S166" s="55">
        <f t="shared" si="33"/>
        <v>-10.46766169154229</v>
      </c>
      <c r="T166" s="55">
        <f t="shared" si="34"/>
        <v>-10.467661691542276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264</v>
      </c>
      <c r="O167" s="54">
        <f t="shared" si="29"/>
        <v>147.18584070796462</v>
      </c>
      <c r="P167" s="54">
        <f t="shared" si="30"/>
        <v>108.70588235294119</v>
      </c>
      <c r="Q167" s="54">
        <f t="shared" si="31"/>
        <v>155.29411764705884</v>
      </c>
      <c r="R167" s="54">
        <f t="shared" si="32"/>
        <v>116.8141592920354</v>
      </c>
      <c r="S167" s="55">
        <f t="shared" si="33"/>
        <v>-8.1082769390942246</v>
      </c>
      <c r="T167" s="55">
        <f t="shared" si="34"/>
        <v>-8.1082769390942104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265</v>
      </c>
      <c r="O168" s="54">
        <f t="shared" si="29"/>
        <v>100.40372670807454</v>
      </c>
      <c r="P168" s="54">
        <f t="shared" si="30"/>
        <v>156.39344262295083</v>
      </c>
      <c r="Q168" s="54">
        <f t="shared" si="31"/>
        <v>108.60655737704919</v>
      </c>
      <c r="R168" s="54">
        <f t="shared" si="32"/>
        <v>164.59627329192546</v>
      </c>
      <c r="S168" s="55">
        <f t="shared" si="33"/>
        <v>-8.2028306689746415</v>
      </c>
      <c r="T168" s="55">
        <f t="shared" si="34"/>
        <v>-8.2028306689746273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266</v>
      </c>
      <c r="O169" s="54">
        <f t="shared" si="29"/>
        <v>102.80981595092024</v>
      </c>
      <c r="P169" s="54">
        <f t="shared" si="30"/>
        <v>155.16666666666666</v>
      </c>
      <c r="Q169" s="54">
        <f t="shared" si="31"/>
        <v>110.83333333333334</v>
      </c>
      <c r="R169" s="54">
        <f t="shared" si="32"/>
        <v>163.19018404907976</v>
      </c>
      <c r="S169" s="55">
        <f t="shared" si="33"/>
        <v>-8.0235173824131039</v>
      </c>
      <c r="T169" s="55">
        <f t="shared" si="34"/>
        <v>-8.0235173824131039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267</v>
      </c>
      <c r="O170" s="54">
        <f t="shared" si="29"/>
        <v>109.01183431952661</v>
      </c>
      <c r="P170" s="54">
        <f t="shared" si="30"/>
        <v>147.26905829596413</v>
      </c>
      <c r="Q170" s="54">
        <f t="shared" si="31"/>
        <v>119.73094170403589</v>
      </c>
      <c r="R170" s="54">
        <f t="shared" si="32"/>
        <v>157.98816568047337</v>
      </c>
      <c r="S170" s="55">
        <f t="shared" si="33"/>
        <v>-10.719107384509272</v>
      </c>
      <c r="T170" s="55">
        <f t="shared" si="34"/>
        <v>-10.719107384509243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268</v>
      </c>
      <c r="O171" s="54">
        <f t="shared" si="29"/>
        <v>126.20105820105822</v>
      </c>
      <c r="P171" s="54">
        <f t="shared" si="30"/>
        <v>134</v>
      </c>
      <c r="Q171" s="54">
        <f t="shared" si="31"/>
        <v>134</v>
      </c>
      <c r="R171" s="54">
        <f t="shared" si="32"/>
        <v>141.79894179894183</v>
      </c>
      <c r="S171" s="55">
        <f t="shared" si="33"/>
        <v>-7.7989417989417831</v>
      </c>
      <c r="T171" s="55">
        <f t="shared" si="34"/>
        <v>-7.7989417989418257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269</v>
      </c>
      <c r="O172" s="54">
        <f t="shared" si="29"/>
        <v>93.183006535947712</v>
      </c>
      <c r="P172" s="54">
        <f t="shared" si="30"/>
        <v>167.10606060606062</v>
      </c>
      <c r="Q172" s="54">
        <f t="shared" si="31"/>
        <v>101.89393939393939</v>
      </c>
      <c r="R172" s="54">
        <f t="shared" si="32"/>
        <v>175.8169934640523</v>
      </c>
      <c r="S172" s="55">
        <f t="shared" si="33"/>
        <v>-8.7109328579916792</v>
      </c>
      <c r="T172" s="55">
        <f t="shared" si="34"/>
        <v>-8.7109328579916792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270</v>
      </c>
      <c r="O173" s="54">
        <f t="shared" si="29"/>
        <v>99.113924050632917</v>
      </c>
      <c r="P173" s="54">
        <f t="shared" si="30"/>
        <v>161.12903225806454</v>
      </c>
      <c r="Q173" s="54">
        <f t="shared" si="31"/>
        <v>108.87096774193549</v>
      </c>
      <c r="R173" s="54">
        <f t="shared" si="32"/>
        <v>170.88607594936707</v>
      </c>
      <c r="S173" s="55">
        <f t="shared" si="33"/>
        <v>-9.7570436913025702</v>
      </c>
      <c r="T173" s="55">
        <f t="shared" si="34"/>
        <v>-9.7570436913025276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271</v>
      </c>
      <c r="O174" s="54">
        <f t="shared" si="29"/>
        <v>161.72580645161293</v>
      </c>
      <c r="P174" s="54">
        <f t="shared" si="30"/>
        <v>99.48101265822784</v>
      </c>
      <c r="Q174" s="54">
        <f t="shared" si="31"/>
        <v>171.51898734177215</v>
      </c>
      <c r="R174" s="54">
        <f t="shared" si="32"/>
        <v>109.2741935483871</v>
      </c>
      <c r="S174" s="55">
        <f t="shared" si="33"/>
        <v>-9.7931808901592206</v>
      </c>
      <c r="T174" s="55">
        <f t="shared" si="34"/>
        <v>-9.7931808901592632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272</v>
      </c>
      <c r="O175" s="54">
        <f t="shared" si="29"/>
        <v>164.06349206349208</v>
      </c>
      <c r="P175" s="54">
        <f t="shared" si="30"/>
        <v>98.751592356687908</v>
      </c>
      <c r="Q175" s="54">
        <f t="shared" si="31"/>
        <v>173.24840764331211</v>
      </c>
      <c r="R175" s="54">
        <f t="shared" si="32"/>
        <v>107.93650793650794</v>
      </c>
      <c r="S175" s="55">
        <f t="shared" si="33"/>
        <v>-9.1849155798200286</v>
      </c>
      <c r="T175" s="55">
        <f t="shared" si="34"/>
        <v>-9.1849155798200286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273</v>
      </c>
      <c r="O176" s="54">
        <f t="shared" si="29"/>
        <v>131.54922279792748</v>
      </c>
      <c r="P176" s="54">
        <f t="shared" si="30"/>
        <v>133.00000000000003</v>
      </c>
      <c r="Q176" s="54">
        <f t="shared" si="31"/>
        <v>140.00000000000003</v>
      </c>
      <c r="R176" s="54">
        <f t="shared" si="32"/>
        <v>141.45077720207254</v>
      </c>
      <c r="S176" s="55">
        <f t="shared" si="33"/>
        <v>-8.450777202072544</v>
      </c>
      <c r="T176" s="55">
        <f t="shared" si="34"/>
        <v>-8.4507772020725156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274</v>
      </c>
      <c r="O177" s="54">
        <f t="shared" si="29"/>
        <v>143.52380952380952</v>
      </c>
      <c r="P177" s="54">
        <f t="shared" si="30"/>
        <v>122.61878453038675</v>
      </c>
      <c r="Q177" s="54">
        <f t="shared" si="31"/>
        <v>151.38121546961327</v>
      </c>
      <c r="R177" s="54">
        <f t="shared" si="32"/>
        <v>130.47619047619048</v>
      </c>
      <c r="S177" s="55">
        <f t="shared" si="33"/>
        <v>-7.8574059458037482</v>
      </c>
      <c r="T177" s="55">
        <f t="shared" si="34"/>
        <v>-7.857405945803734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275</v>
      </c>
      <c r="O178" s="54">
        <f t="shared" si="29"/>
        <v>151.12612612612611</v>
      </c>
      <c r="P178" s="54">
        <f t="shared" si="30"/>
        <v>116.04046242774568</v>
      </c>
      <c r="Q178" s="54">
        <f t="shared" si="31"/>
        <v>158.95953757225433</v>
      </c>
      <c r="R178" s="54">
        <f t="shared" si="32"/>
        <v>123.87387387387386</v>
      </c>
      <c r="S178" s="55">
        <f t="shared" si="33"/>
        <v>-7.833411446128224</v>
      </c>
      <c r="T178" s="55">
        <f t="shared" si="34"/>
        <v>-7.8334114461281814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276</v>
      </c>
      <c r="O179" s="54">
        <f t="shared" si="29"/>
        <v>160.03361344537817</v>
      </c>
      <c r="P179" s="54">
        <f t="shared" si="30"/>
        <v>107.70731707317073</v>
      </c>
      <c r="Q179" s="54">
        <f t="shared" si="31"/>
        <v>168.29268292682926</v>
      </c>
      <c r="R179" s="54">
        <f t="shared" si="32"/>
        <v>115.96638655462185</v>
      </c>
      <c r="S179" s="55">
        <f t="shared" si="33"/>
        <v>-8.2590694814510925</v>
      </c>
      <c r="T179" s="55">
        <f t="shared" si="34"/>
        <v>-8.259069481451121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277</v>
      </c>
      <c r="O180" s="54">
        <f t="shared" si="29"/>
        <v>167.51383399209487</v>
      </c>
      <c r="P180" s="54">
        <f t="shared" si="30"/>
        <v>101.68354430379748</v>
      </c>
      <c r="Q180" s="54">
        <f t="shared" si="31"/>
        <v>175.31645569620252</v>
      </c>
      <c r="R180" s="54">
        <f t="shared" si="32"/>
        <v>109.48616600790515</v>
      </c>
      <c r="S180" s="55">
        <f t="shared" si="33"/>
        <v>-7.8026217041076507</v>
      </c>
      <c r="T180" s="55">
        <f t="shared" si="34"/>
        <v>-7.8026217041076791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278</v>
      </c>
      <c r="O181" s="54">
        <f t="shared" si="29"/>
        <v>177.27536231884059</v>
      </c>
      <c r="P181" s="54">
        <f t="shared" si="30"/>
        <v>90.162162162162161</v>
      </c>
      <c r="Q181" s="54">
        <f t="shared" si="31"/>
        <v>187.83783783783784</v>
      </c>
      <c r="R181" s="54">
        <f t="shared" si="32"/>
        <v>100.72463768115944</v>
      </c>
      <c r="S181" s="55">
        <f t="shared" si="33"/>
        <v>-10.562475518997246</v>
      </c>
      <c r="T181" s="55">
        <f t="shared" si="34"/>
        <v>-10.562475518997275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279</v>
      </c>
      <c r="O182" s="54">
        <f t="shared" si="29"/>
        <v>173.71698113207549</v>
      </c>
      <c r="P182" s="54">
        <f t="shared" si="30"/>
        <v>94.231788079470221</v>
      </c>
      <c r="Q182" s="54">
        <f t="shared" si="31"/>
        <v>184.76821192052981</v>
      </c>
      <c r="R182" s="54">
        <f t="shared" si="32"/>
        <v>105.28301886792454</v>
      </c>
      <c r="S182" s="55">
        <f t="shared" si="33"/>
        <v>-11.051230788454319</v>
      </c>
      <c r="T182" s="55">
        <f t="shared" si="34"/>
        <v>-11.051230788454319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280</v>
      </c>
      <c r="O183" s="54">
        <f t="shared" si="29"/>
        <v>185.40540540540539</v>
      </c>
      <c r="P183" s="54">
        <f t="shared" si="30"/>
        <v>82.81690140845069</v>
      </c>
      <c r="Q183" s="54">
        <f t="shared" si="31"/>
        <v>197.18309859154931</v>
      </c>
      <c r="R183" s="54">
        <f t="shared" si="32"/>
        <v>94.594594594594597</v>
      </c>
      <c r="S183" s="55">
        <f t="shared" si="33"/>
        <v>-11.777693186143921</v>
      </c>
      <c r="T183" s="55">
        <f t="shared" si="34"/>
        <v>-11.777693186143907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281</v>
      </c>
      <c r="O184" s="54">
        <f t="shared" si="29"/>
        <v>182.40350877192984</v>
      </c>
      <c r="P184" s="54">
        <f t="shared" si="30"/>
        <v>87.206896551724142</v>
      </c>
      <c r="Q184" s="54">
        <f t="shared" si="31"/>
        <v>193.79310344827587</v>
      </c>
      <c r="R184" s="54">
        <f t="shared" si="32"/>
        <v>98.596491228070164</v>
      </c>
      <c r="S184" s="55">
        <f t="shared" si="33"/>
        <v>-11.389594676346036</v>
      </c>
      <c r="T184" s="55">
        <f t="shared" si="34"/>
        <v>-11.389594676346022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282</v>
      </c>
      <c r="O185" s="54">
        <f t="shared" si="29"/>
        <v>124.45810055865923</v>
      </c>
      <c r="P185" s="54">
        <f t="shared" si="30"/>
        <v>145.768115942029</v>
      </c>
      <c r="Q185" s="54">
        <f t="shared" si="31"/>
        <v>136.23188405797103</v>
      </c>
      <c r="R185" s="54">
        <f t="shared" si="32"/>
        <v>157.54189944134077</v>
      </c>
      <c r="S185" s="55">
        <f t="shared" si="33"/>
        <v>-11.773783499311804</v>
      </c>
      <c r="T185" s="55">
        <f t="shared" si="34"/>
        <v>-11.773783499311776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2">
        <f t="shared" si="27"/>
        <v>0.49090909090909085</v>
      </c>
      <c r="M186" s="72">
        <f t="shared" si="28"/>
        <v>0.50909090909090904</v>
      </c>
      <c r="N186" s="73">
        <v>283</v>
      </c>
      <c r="O186" s="73">
        <f t="shared" si="29"/>
        <v>138.61224489795916</v>
      </c>
      <c r="P186" s="73">
        <f t="shared" si="30"/>
        <v>133.26455026455028</v>
      </c>
      <c r="Q186" s="73">
        <f t="shared" si="31"/>
        <v>149.73544973544975</v>
      </c>
      <c r="R186" s="73">
        <f t="shared" si="32"/>
        <v>144.38775510204081</v>
      </c>
      <c r="S186" s="74">
        <f t="shared" si="33"/>
        <v>-11.12320483749059</v>
      </c>
      <c r="T186" s="74">
        <f t="shared" si="34"/>
        <v>-11.123204837490533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5" t="s">
        <v>484</v>
      </c>
    </row>
    <row r="187" spans="1:25" ht="15" x14ac:dyDescent="0.25">
      <c r="A187">
        <v>2.31</v>
      </c>
      <c r="B187">
        <v>1.66</v>
      </c>
      <c r="C187" s="43">
        <f t="shared" si="26"/>
        <v>3.5310071454649705E-2</v>
      </c>
      <c r="D187" s="44">
        <f>IF(OR($A187="",$B187=""),"",A187*'MPTO_working_2-way'!$G186)</f>
        <v>2.3915662650602409</v>
      </c>
      <c r="E187" s="46">
        <f>IF(OR($A187="",$B187=""),"",B187*'MPTO_working_2-way'!$G186)</f>
        <v>1.7186147186147185</v>
      </c>
      <c r="F187" s="44">
        <f>IF(OR($A187="",$B187=""),"",'MPTO_working_2-way'!D186)</f>
        <v>2.4082145324373547</v>
      </c>
      <c r="G187" s="46">
        <f>IF(OR($A187="",$B187=""),"",'MPTO_working_2-way'!E186)</f>
        <v>1.7101190741649199</v>
      </c>
      <c r="H187" s="44">
        <f>IF(OR($A187="",$B187=""),"",'OddsRatio_working_2-way'!M186)</f>
        <v>2.4088465086191913</v>
      </c>
      <c r="I187" s="44">
        <f>IF(OR($A187="",$B187=""),"",'OddsRatio_working_2-way'!N186)</f>
        <v>1.7098005310600506</v>
      </c>
      <c r="J187" s="44">
        <f>IF('Log_working_2-way'!$D186="","",A187^('Log_working_2-way'!$D186))</f>
        <v>2.4165541184191208</v>
      </c>
      <c r="K187" s="46">
        <f>IF('Log_working_2-way'!$D186="","",B187^('Log_working_2-way'!$D186))</f>
        <v>1.7059384368003565</v>
      </c>
      <c r="L187" s="53">
        <f t="shared" ref="L187:L250" si="35">(1/D187)</f>
        <v>0.41813602015113349</v>
      </c>
      <c r="M187" s="53">
        <f t="shared" ref="M187:M250" si="36">(1/E187)</f>
        <v>0.58186397984886651</v>
      </c>
      <c r="N187" s="54">
        <v>284</v>
      </c>
      <c r="O187" s="54">
        <f t="shared" ref="O187:O250" si="37">(1/A187)*((N187*A187)-N187)</f>
        <v>161.05627705627703</v>
      </c>
      <c r="P187" s="54">
        <f t="shared" ref="P187:P250" si="38">(1/B187)*((N187*B187)-N187)</f>
        <v>112.91566265060241</v>
      </c>
      <c r="Q187" s="54">
        <f t="shared" ref="Q187:Q250" si="39">(1/B187)*N187</f>
        <v>171.0843373493976</v>
      </c>
      <c r="R187" s="54">
        <f t="shared" ref="R187:R250" si="40">(1/A187)*N187</f>
        <v>122.94372294372295</v>
      </c>
      <c r="S187" s="55">
        <f t="shared" ref="S187:S250" si="41">O187-Q187</f>
        <v>-10.028060293120575</v>
      </c>
      <c r="T187" s="55">
        <f t="shared" ref="T187:T250" si="42">P187-R187</f>
        <v>-10.028060293120532</v>
      </c>
      <c r="U187" t="s">
        <v>132</v>
      </c>
      <c r="V187" t="s">
        <v>77</v>
      </c>
      <c r="W187" t="s">
        <v>433</v>
      </c>
      <c r="X187" s="38">
        <v>44231</v>
      </c>
      <c r="Y187" s="66"/>
    </row>
    <row r="188" spans="1:25" s="50" customFormat="1" ht="15" x14ac:dyDescent="0.25">
      <c r="A188">
        <v>2.34</v>
      </c>
      <c r="B188">
        <v>1.65</v>
      </c>
      <c r="C188" s="43">
        <f t="shared" si="26"/>
        <v>3.3411033411033575E-2</v>
      </c>
      <c r="D188" s="44">
        <f>IF(OR($A188="",$B188=""),"",A188*'MPTO_working_2-way'!$G187)</f>
        <v>2.4181818181818184</v>
      </c>
      <c r="E188" s="46">
        <f>IF(OR($A188="",$B188=""),"",B188*'MPTO_working_2-way'!$G187)</f>
        <v>1.7051282051282053</v>
      </c>
      <c r="F188" s="44">
        <f>IF(OR($A188="",$B188=""),"",'MPTO_working_2-way'!D187)</f>
        <v>2.4351939451277205</v>
      </c>
      <c r="G188" s="46">
        <f>IF(OR($A188="",$B188=""),"",'MPTO_working_2-way'!E187)</f>
        <v>1.6967699406723797</v>
      </c>
      <c r="H188" s="44">
        <f>IF(OR($A188="",$B188=""),"",'OddsRatio_working_2-way'!M187)</f>
        <v>2.4358058578855508</v>
      </c>
      <c r="I188" s="44">
        <f>IF(OR($A188="",$B188=""),"",'OddsRatio_working_2-way'!N187)</f>
        <v>1.6964729907653791</v>
      </c>
      <c r="J188" s="44">
        <f>IF('Log_working_2-way'!$D187="","",A188^('Log_working_2-way'!$D187))</f>
        <v>2.4436741668534787</v>
      </c>
      <c r="K188" s="46">
        <f>IF('Log_working_2-way'!$D187="","",B188^('Log_working_2-way'!$D187))</f>
        <v>1.6926770755893317</v>
      </c>
      <c r="L188" s="53">
        <f t="shared" si="35"/>
        <v>0.41353383458646614</v>
      </c>
      <c r="M188" s="53">
        <f t="shared" si="36"/>
        <v>0.5864661654135338</v>
      </c>
      <c r="N188" s="54">
        <v>285</v>
      </c>
      <c r="O188" s="54">
        <f t="shared" si="37"/>
        <v>163.2051282051282</v>
      </c>
      <c r="P188" s="54">
        <f t="shared" si="38"/>
        <v>112.27272727272728</v>
      </c>
      <c r="Q188" s="54">
        <f t="shared" si="39"/>
        <v>172.72727272727272</v>
      </c>
      <c r="R188" s="54">
        <f t="shared" si="40"/>
        <v>121.79487179487181</v>
      </c>
      <c r="S188" s="55">
        <f t="shared" si="41"/>
        <v>-9.5221445221445151</v>
      </c>
      <c r="T188" s="55">
        <f t="shared" si="42"/>
        <v>-9.5221445221445293</v>
      </c>
      <c r="U188" t="s">
        <v>82</v>
      </c>
      <c r="V188" t="s">
        <v>139</v>
      </c>
      <c r="W188" t="s">
        <v>433</v>
      </c>
      <c r="X188" s="38">
        <v>44231</v>
      </c>
      <c r="Y188" s="66"/>
    </row>
    <row r="189" spans="1:25" s="50" customFormat="1" ht="15" x14ac:dyDescent="0.25">
      <c r="A189">
        <v>2.5499999999999998</v>
      </c>
      <c r="B189">
        <v>1.56</v>
      </c>
      <c r="C189" s="43">
        <f t="shared" si="26"/>
        <v>3.3182503770738947E-2</v>
      </c>
      <c r="D189" s="44">
        <f>IF(OR($A189="",$B189=""),"",A189*'MPTO_working_2-way'!$G188)</f>
        <v>2.6346153846153841</v>
      </c>
      <c r="E189" s="46">
        <f>IF(OR($A189="",$B189=""),"",B189*'MPTO_working_2-way'!$G188)</f>
        <v>1.6117647058823528</v>
      </c>
      <c r="F189" s="44">
        <f>IF(OR($A189="",$B189=""),"",'MPTO_working_2-way'!D188)</f>
        <v>2.6626506024096379</v>
      </c>
      <c r="G189" s="46">
        <f>IF(OR($A189="",$B189=""),"",'MPTO_working_2-way'!E188)</f>
        <v>1.6014492753623186</v>
      </c>
      <c r="H189" s="44">
        <f>IF(OR($A189="",$B189=""),"",'OddsRatio_working_2-way'!M188)</f>
        <v>2.6636878141217299</v>
      </c>
      <c r="I189" s="44">
        <f>IF(OR($A189="",$B189=""),"",'OddsRatio_working_2-way'!N188)</f>
        <v>1.6010743070375286</v>
      </c>
      <c r="J189" s="44">
        <f>IF('Log_working_2-way'!$D188="","",A189^('Log_working_2-way'!$D188))</f>
        <v>2.6767893468305748</v>
      </c>
      <c r="K189" s="46">
        <f>IF('Log_working_2-way'!$D188="","",B189^('Log_working_2-way'!$D188))</f>
        <v>1.5963778347531083</v>
      </c>
      <c r="L189" s="53">
        <f t="shared" si="35"/>
        <v>0.37956204379562053</v>
      </c>
      <c r="M189" s="53">
        <f t="shared" si="36"/>
        <v>0.62043795620437958</v>
      </c>
      <c r="N189" s="54">
        <v>286</v>
      </c>
      <c r="O189" s="54">
        <f t="shared" si="37"/>
        <v>173.84313725490196</v>
      </c>
      <c r="P189" s="54">
        <f t="shared" si="38"/>
        <v>102.66666666666667</v>
      </c>
      <c r="Q189" s="54">
        <f t="shared" si="39"/>
        <v>183.33333333333331</v>
      </c>
      <c r="R189" s="54">
        <f t="shared" si="40"/>
        <v>112.15686274509805</v>
      </c>
      <c r="S189" s="55">
        <f t="shared" si="41"/>
        <v>-9.490196078431353</v>
      </c>
      <c r="T189" s="55">
        <f t="shared" si="42"/>
        <v>-9.4901960784313815</v>
      </c>
      <c r="U189" t="s">
        <v>48</v>
      </c>
      <c r="V189" t="s">
        <v>278</v>
      </c>
      <c r="W189" t="s">
        <v>433</v>
      </c>
      <c r="X189" s="38">
        <v>44231</v>
      </c>
      <c r="Y189" s="66"/>
    </row>
    <row r="190" spans="1:25" s="50" customFormat="1" ht="15" x14ac:dyDescent="0.25">
      <c r="A190">
        <v>2.4700000000000002</v>
      </c>
      <c r="B190">
        <v>1.59</v>
      </c>
      <c r="C190" s="43">
        <f t="shared" si="26"/>
        <v>3.37891172052045E-2</v>
      </c>
      <c r="D190" s="44">
        <f>IF(OR($A190="",$B190=""),"",A190*'MPTO_working_2-way'!$G189)</f>
        <v>2.5534591194968552</v>
      </c>
      <c r="E190" s="46">
        <f>IF(OR($A190="",$B190=""),"",B190*'MPTO_working_2-way'!$G189)</f>
        <v>1.6437246963562753</v>
      </c>
      <c r="F190" s="44">
        <f>IF(OR($A190="",$B190=""),"",'MPTO_working_2-way'!D189)</f>
        <v>2.5775604633610079</v>
      </c>
      <c r="G190" s="46">
        <f>IF(OR($A190="",$B190=""),"",'MPTO_working_2-way'!E189)</f>
        <v>1.6338901254342355</v>
      </c>
      <c r="H190" s="44">
        <f>IF(OR($A190="",$B190=""),"",'OddsRatio_working_2-way'!M189)</f>
        <v>2.5784566588059405</v>
      </c>
      <c r="I190" s="44">
        <f>IF(OR($A190="",$B190=""),"",'OddsRatio_working_2-way'!N189)</f>
        <v>1.6335302236023845</v>
      </c>
      <c r="J190" s="44">
        <f>IF('Log_working_2-way'!$D189="","",A190^('Log_working_2-way'!$D189))</f>
        <v>2.5896826442672194</v>
      </c>
      <c r="K190" s="46">
        <f>IF('Log_working_2-way'!$D189="","",B190^('Log_working_2-way'!$D189))</f>
        <v>1.6290563739914652</v>
      </c>
      <c r="L190" s="53">
        <f t="shared" si="35"/>
        <v>0.39162561576354682</v>
      </c>
      <c r="M190" s="53">
        <f t="shared" si="36"/>
        <v>0.60837438423645318</v>
      </c>
      <c r="N190" s="54">
        <v>287</v>
      </c>
      <c r="O190" s="54">
        <f t="shared" si="37"/>
        <v>170.80566801619437</v>
      </c>
      <c r="P190" s="54">
        <f t="shared" si="38"/>
        <v>106.49685534591197</v>
      </c>
      <c r="Q190" s="54">
        <f t="shared" si="39"/>
        <v>180.50314465408803</v>
      </c>
      <c r="R190" s="54">
        <f t="shared" si="40"/>
        <v>116.19433198380567</v>
      </c>
      <c r="S190" s="55">
        <f t="shared" si="41"/>
        <v>-9.6974766378936579</v>
      </c>
      <c r="T190" s="55">
        <f t="shared" si="42"/>
        <v>-9.6974766378937005</v>
      </c>
      <c r="U190" t="s">
        <v>79</v>
      </c>
      <c r="V190" t="s">
        <v>44</v>
      </c>
      <c r="W190" t="s">
        <v>433</v>
      </c>
      <c r="X190" s="38">
        <v>44231</v>
      </c>
      <c r="Y190" s="66"/>
    </row>
    <row r="191" spans="1:25" ht="15" x14ac:dyDescent="0.25">
      <c r="A191">
        <v>2.4500000000000002</v>
      </c>
      <c r="B191">
        <v>1.6</v>
      </c>
      <c r="C191" s="43">
        <f t="shared" si="26"/>
        <v>3.3163265306122458E-2</v>
      </c>
      <c r="D191" s="44">
        <f>IF(OR($A191="",$B191=""),"",A191*'MPTO_working_2-way'!$G190)</f>
        <v>2.53125</v>
      </c>
      <c r="E191" s="46">
        <f>IF(OR($A191="",$B191=""),"",B191*'MPTO_working_2-way'!$G190)</f>
        <v>1.653061224489796</v>
      </c>
      <c r="F191" s="44">
        <f>IF(OR($A191="",$B191=""),"",'MPTO_working_2-way'!D190)</f>
        <v>2.5537459283387625</v>
      </c>
      <c r="G191" s="46">
        <f>IF(OR($A191="",$B191=""),"",'MPTO_working_2-way'!E190)</f>
        <v>1.6436058700209644</v>
      </c>
      <c r="H191" s="44">
        <f>IF(OR($A191="",$B191=""),"",'OddsRatio_working_2-way'!M190)</f>
        <v>2.5545631755148031</v>
      </c>
      <c r="I191" s="44">
        <f>IF(OR($A191="",$B191=""),"",'OddsRatio_working_2-way'!N190)</f>
        <v>1.643267520902677</v>
      </c>
      <c r="J191" s="44">
        <f>IF('Log_working_2-way'!$D190="","",A191^('Log_working_2-way'!$D190))</f>
        <v>2.5650213685886376</v>
      </c>
      <c r="K191" s="46">
        <f>IF('Log_working_2-way'!$D190="","",B191^('Log_working_2-way'!$D190))</f>
        <v>1.6389689112690746</v>
      </c>
      <c r="L191" s="53">
        <f t="shared" si="35"/>
        <v>0.39506172839506171</v>
      </c>
      <c r="M191" s="53">
        <f t="shared" si="36"/>
        <v>0.60493827160493829</v>
      </c>
      <c r="N191" s="54">
        <v>288</v>
      </c>
      <c r="O191" s="54">
        <f t="shared" si="37"/>
        <v>170.44897959183672</v>
      </c>
      <c r="P191" s="54">
        <f t="shared" si="38"/>
        <v>108</v>
      </c>
      <c r="Q191" s="54">
        <f t="shared" si="39"/>
        <v>180</v>
      </c>
      <c r="R191" s="54">
        <f t="shared" si="40"/>
        <v>117.55102040816325</v>
      </c>
      <c r="S191" s="55">
        <f t="shared" si="41"/>
        <v>-9.5510204081632821</v>
      </c>
      <c r="T191" s="55">
        <f t="shared" si="42"/>
        <v>-9.5510204081632537</v>
      </c>
      <c r="U191" t="s">
        <v>76</v>
      </c>
      <c r="V191" t="s">
        <v>279</v>
      </c>
      <c r="W191" t="s">
        <v>433</v>
      </c>
      <c r="X191" s="38">
        <v>44231</v>
      </c>
      <c r="Y191" s="66"/>
    </row>
    <row r="192" spans="1:25" s="50" customFormat="1" ht="15" x14ac:dyDescent="0.25">
      <c r="A192">
        <v>2</v>
      </c>
      <c r="B192">
        <v>1.89</v>
      </c>
      <c r="C192" s="43">
        <f t="shared" si="26"/>
        <v>2.9100529100529293E-2</v>
      </c>
      <c r="D192" s="44">
        <f>IF(OR($A192="",$B192=""),"",A192*'MPTO_working_2-way'!$G191)</f>
        <v>2.0582010582010586</v>
      </c>
      <c r="E192" s="46">
        <f>IF(OR($A192="",$B192=""),"",B192*'MPTO_working_2-way'!$G191)</f>
        <v>1.9450000000000003</v>
      </c>
      <c r="F192" s="44">
        <f>IF(OR($A192="",$B192=""),"",'MPTO_working_2-way'!D191)</f>
        <v>2.0599455040871937</v>
      </c>
      <c r="G192" s="46">
        <f>IF(OR($A192="",$B192=""),"",'MPTO_working_2-way'!E191)</f>
        <v>1.9434447300771212</v>
      </c>
      <c r="H192" s="44">
        <f>IF(OR($A192="",$B192=""),"",'OddsRatio_working_2-way'!M191)</f>
        <v>2.0599978800063603</v>
      </c>
      <c r="I192" s="44">
        <f>IF(OR($A192="",$B192=""),"",'OddsRatio_working_2-way'!N191)</f>
        <v>1.9433981132056606</v>
      </c>
      <c r="J192" s="44">
        <f>IF('Log_working_2-way'!$D191="","",A192^('Log_working_2-way'!$D191))</f>
        <v>2.0607901501181232</v>
      </c>
      <c r="K192" s="46">
        <f>IF('Log_working_2-way'!$D191="","",B192^('Log_working_2-way'!$D191))</f>
        <v>1.9426935194379702</v>
      </c>
      <c r="L192" s="53">
        <f t="shared" si="35"/>
        <v>0.48586118251928012</v>
      </c>
      <c r="M192" s="53">
        <f t="shared" si="36"/>
        <v>0.51413881748071977</v>
      </c>
      <c r="N192" s="54">
        <v>289</v>
      </c>
      <c r="O192" s="54">
        <f t="shared" si="37"/>
        <v>144.5</v>
      </c>
      <c r="P192" s="54">
        <f t="shared" si="38"/>
        <v>136.08994708994706</v>
      </c>
      <c r="Q192" s="54">
        <f t="shared" si="39"/>
        <v>152.91005291005294</v>
      </c>
      <c r="R192" s="54">
        <f t="shared" si="40"/>
        <v>144.5</v>
      </c>
      <c r="S192" s="55">
        <f t="shared" si="41"/>
        <v>-8.41005291005294</v>
      </c>
      <c r="T192" s="55">
        <f t="shared" si="42"/>
        <v>-8.41005291005294</v>
      </c>
      <c r="U192" t="s">
        <v>87</v>
      </c>
      <c r="V192" t="s">
        <v>37</v>
      </c>
      <c r="W192" t="s">
        <v>433</v>
      </c>
      <c r="X192" s="38">
        <v>44231</v>
      </c>
      <c r="Y192" s="66"/>
    </row>
    <row r="193" spans="1:25" ht="15" x14ac:dyDescent="0.25">
      <c r="A193">
        <v>2.0699999999999998</v>
      </c>
      <c r="B193">
        <v>1.83</v>
      </c>
      <c r="C193" s="43">
        <f t="shared" si="26"/>
        <v>2.9539874871307603E-2</v>
      </c>
      <c r="D193" s="44">
        <f>IF(OR($A193="",$B193=""),"",A193*'MPTO_working_2-way'!$G192)</f>
        <v>2.1311475409836067</v>
      </c>
      <c r="E193" s="46">
        <f>IF(OR($A193="",$B193=""),"",B193*'MPTO_working_2-way'!$G192)</f>
        <v>1.8840579710144929</v>
      </c>
      <c r="F193" s="44">
        <f>IF(OR($A193="",$B193=""),"",'MPTO_working_2-way'!D192)</f>
        <v>2.1352836729517204</v>
      </c>
      <c r="G193" s="46">
        <f>IF(OR($A193="",$B193=""),"",'MPTO_working_2-way'!E192)</f>
        <v>1.8808371192373576</v>
      </c>
      <c r="H193" s="44">
        <f>IF(OR($A193="",$B193=""),"",'OddsRatio_working_2-way'!M192)</f>
        <v>2.1354103339788768</v>
      </c>
      <c r="I193" s="44">
        <f>IF(OR($A193="",$B193=""),"",'OddsRatio_working_2-way'!N192)</f>
        <v>1.8807388571985679</v>
      </c>
      <c r="J193" s="44">
        <f>IF('Log_working_2-way'!$D192="","",A193^('Log_working_2-way'!$D192))</f>
        <v>2.137293622577233</v>
      </c>
      <c r="K193" s="46">
        <f>IF('Log_working_2-way'!$D192="","",B193^('Log_working_2-way'!$D192))</f>
        <v>1.8792804075818812</v>
      </c>
      <c r="L193" s="53">
        <f t="shared" si="35"/>
        <v>0.46923076923076917</v>
      </c>
      <c r="M193" s="53">
        <f t="shared" si="36"/>
        <v>0.53076923076923077</v>
      </c>
      <c r="N193" s="54">
        <v>290</v>
      </c>
      <c r="O193" s="54">
        <f t="shared" si="37"/>
        <v>149.90338164251207</v>
      </c>
      <c r="P193" s="54">
        <f t="shared" si="38"/>
        <v>131.53005464480876</v>
      </c>
      <c r="Q193" s="54">
        <f t="shared" si="39"/>
        <v>158.46994535519124</v>
      </c>
      <c r="R193" s="54">
        <f t="shared" si="40"/>
        <v>140.09661835748793</v>
      </c>
      <c r="S193" s="55">
        <f t="shared" si="41"/>
        <v>-8.5665637126791694</v>
      </c>
      <c r="T193" s="55">
        <f t="shared" si="42"/>
        <v>-8.5665637126791694</v>
      </c>
      <c r="U193" t="s">
        <v>85</v>
      </c>
      <c r="V193" t="s">
        <v>208</v>
      </c>
      <c r="W193" t="s">
        <v>433</v>
      </c>
      <c r="X193" s="38">
        <v>44231</v>
      </c>
      <c r="Y193" s="66"/>
    </row>
    <row r="194" spans="1:25" ht="15" x14ac:dyDescent="0.25">
      <c r="A194">
        <v>2.14</v>
      </c>
      <c r="B194">
        <v>1.76</v>
      </c>
      <c r="C194" s="43">
        <f t="shared" si="26"/>
        <v>3.5471537807986397E-2</v>
      </c>
      <c r="D194" s="44">
        <f>IF(OR($A194="",$B194=""),"",A194*'MPTO_working_2-way'!$G193)</f>
        <v>2.2159090909090908</v>
      </c>
      <c r="E194" s="46">
        <f>IF(OR($A194="",$B194=""),"",B194*'MPTO_working_2-way'!$G193)</f>
        <v>1.8224299065420562</v>
      </c>
      <c r="F194" s="44">
        <f>IF(OR($A194="",$B194=""),"",'MPTO_working_2-way'!D193)</f>
        <v>2.2244271202456889</v>
      </c>
      <c r="G194" s="46">
        <f>IF(OR($A194="",$B194=""),"",'MPTO_working_2-way'!E193)</f>
        <v>1.8167084699980707</v>
      </c>
      <c r="H194" s="44">
        <f>IF(OR($A194="",$B194=""),"",'OddsRatio_working_2-way'!M193)</f>
        <v>2.2247448713915889</v>
      </c>
      <c r="I194" s="44">
        <f>IF(OR($A194="",$B194=""),"",'OddsRatio_working_2-way'!N193)</f>
        <v>1.8164965809277254</v>
      </c>
      <c r="J194" s="44">
        <f>IF('Log_working_2-way'!$D193="","",A194^('Log_working_2-way'!$D193))</f>
        <v>2.2286583340561452</v>
      </c>
      <c r="K194" s="46">
        <f>IF('Log_working_2-way'!$D193="","",B194^('Log_working_2-way'!$D193))</f>
        <v>1.8138959157983681</v>
      </c>
      <c r="L194" s="53">
        <f t="shared" si="35"/>
        <v>0.45128205128205129</v>
      </c>
      <c r="M194" s="53">
        <f t="shared" si="36"/>
        <v>0.54871794871794866</v>
      </c>
      <c r="N194" s="54">
        <v>291</v>
      </c>
      <c r="O194" s="54">
        <f t="shared" si="37"/>
        <v>155.01869158878506</v>
      </c>
      <c r="P194" s="54">
        <f t="shared" si="38"/>
        <v>125.65909090909091</v>
      </c>
      <c r="Q194" s="54">
        <f t="shared" si="39"/>
        <v>165.34090909090909</v>
      </c>
      <c r="R194" s="54">
        <f t="shared" si="40"/>
        <v>135.98130841121494</v>
      </c>
      <c r="S194" s="55">
        <f t="shared" si="41"/>
        <v>-10.322217502124033</v>
      </c>
      <c r="T194" s="55">
        <f t="shared" si="42"/>
        <v>-10.322217502124033</v>
      </c>
      <c r="U194" t="s">
        <v>36</v>
      </c>
      <c r="V194" t="s">
        <v>86</v>
      </c>
      <c r="W194" t="s">
        <v>433</v>
      </c>
      <c r="X194" s="38">
        <v>44231</v>
      </c>
      <c r="Y194" s="66"/>
    </row>
    <row r="195" spans="1:25" ht="15" x14ac:dyDescent="0.25">
      <c r="A195">
        <v>1.95</v>
      </c>
      <c r="B195">
        <v>1.93</v>
      </c>
      <c r="C195" s="43">
        <f t="shared" ref="C195:C258" si="43">IF(OR($A195="",$B195=""),"",(1/A195)+(1/B195)-1)</f>
        <v>3.0955227846419575E-2</v>
      </c>
      <c r="D195" s="44">
        <f>IF(OR($A195="",$B195=""),"",A195*'MPTO_working_2-way'!$G194)</f>
        <v>2.0103626943005182</v>
      </c>
      <c r="E195" s="46">
        <f>IF(OR($A195="",$B195=""),"",B195*'MPTO_working_2-way'!$G194)</f>
        <v>1.9897435897435898</v>
      </c>
      <c r="F195" s="44">
        <f>IF(OR($A195="",$B195=""),"",'MPTO_working_2-way'!D194)</f>
        <v>2.0106851876586083</v>
      </c>
      <c r="G195" s="46">
        <f>IF(OR($A195="",$B195=""),"",'MPTO_working_2-way'!E194)</f>
        <v>1.9894277785119598</v>
      </c>
      <c r="H195" s="44">
        <f>IF(OR($A195="",$B195=""),"",'OddsRatio_working_2-way'!M194)</f>
        <v>2.0106954914038573</v>
      </c>
      <c r="I195" s="44">
        <f>IF(OR($A195="",$B195=""),"",'OddsRatio_working_2-way'!N194)</f>
        <v>1.9894176915848294</v>
      </c>
      <c r="J195" s="44">
        <f>IF('Log_working_2-way'!$D194="","",A195^('Log_working_2-way'!$D194))</f>
        <v>2.0108420160403986</v>
      </c>
      <c r="K195" s="46">
        <f>IF('Log_working_2-way'!$D194="","",B195^('Log_working_2-way'!$D194))</f>
        <v>1.9892742724695103</v>
      </c>
      <c r="L195" s="53">
        <f t="shared" si="35"/>
        <v>0.49742268041237114</v>
      </c>
      <c r="M195" s="53">
        <f t="shared" si="36"/>
        <v>0.50257731958762886</v>
      </c>
      <c r="N195" s="54">
        <v>292</v>
      </c>
      <c r="O195" s="54">
        <f t="shared" si="37"/>
        <v>142.25641025641028</v>
      </c>
      <c r="P195" s="54">
        <f t="shared" si="38"/>
        <v>140.70466321243524</v>
      </c>
      <c r="Q195" s="54">
        <f t="shared" si="39"/>
        <v>151.29533678756479</v>
      </c>
      <c r="R195" s="54">
        <f t="shared" si="40"/>
        <v>149.74358974358975</v>
      </c>
      <c r="S195" s="55">
        <f t="shared" si="41"/>
        <v>-9.0389265311545159</v>
      </c>
      <c r="T195" s="55">
        <f t="shared" si="42"/>
        <v>-9.0389265311545159</v>
      </c>
      <c r="U195" t="s">
        <v>277</v>
      </c>
      <c r="V195" t="s">
        <v>49</v>
      </c>
      <c r="W195" t="s">
        <v>433</v>
      </c>
      <c r="X195" s="38">
        <v>44231</v>
      </c>
      <c r="Y195" s="66"/>
    </row>
    <row r="196" spans="1:25" ht="15" x14ac:dyDescent="0.25">
      <c r="A196">
        <v>2.4</v>
      </c>
      <c r="B196">
        <v>1.62</v>
      </c>
      <c r="C196" s="43">
        <f t="shared" si="43"/>
        <v>3.3950617283950546E-2</v>
      </c>
      <c r="D196" s="44">
        <f>IF(OR($A196="",$B196=""),"",A196*'MPTO_working_2-way'!$G195)</f>
        <v>2.4814814814814814</v>
      </c>
      <c r="E196" s="46">
        <f>IF(OR($A196="",$B196=""),"",B196*'MPTO_working_2-way'!$G195)</f>
        <v>1.675</v>
      </c>
      <c r="F196" s="44">
        <f>IF(OR($A196="",$B196=""),"",'MPTO_working_2-way'!D195)</f>
        <v>2.5019305019305014</v>
      </c>
      <c r="G196" s="46">
        <f>IF(OR($A196="",$B196=""),"",'MPTO_working_2-way'!E195)</f>
        <v>1.6658097686375322</v>
      </c>
      <c r="H196" s="44">
        <f>IF(OR($A196="",$B196=""),"",'OddsRatio_working_2-way'!M195)</f>
        <v>2.502685767593821</v>
      </c>
      <c r="I196" s="44">
        <f>IF(OR($A196="",$B196=""),"",'OddsRatio_working_2-way'!N195)</f>
        <v>1.6654751256486924</v>
      </c>
      <c r="J196" s="44">
        <f>IF('Log_working_2-way'!$D195="","",A196^('Log_working_2-way'!$D195))</f>
        <v>2.5121786003771214</v>
      </c>
      <c r="K196" s="46">
        <f>IF('Log_working_2-way'!$D195="","",B196^('Log_working_2-way'!$D195))</f>
        <v>1.6612975476246807</v>
      </c>
      <c r="L196" s="53">
        <f t="shared" si="35"/>
        <v>0.40298507462686567</v>
      </c>
      <c r="M196" s="53">
        <f t="shared" si="36"/>
        <v>0.59701492537313428</v>
      </c>
      <c r="N196" s="54">
        <v>293</v>
      </c>
      <c r="O196" s="54">
        <f t="shared" si="37"/>
        <v>170.91666666666666</v>
      </c>
      <c r="P196" s="54">
        <f t="shared" si="38"/>
        <v>112.13580246913581</v>
      </c>
      <c r="Q196" s="54">
        <f t="shared" si="39"/>
        <v>180.86419753086417</v>
      </c>
      <c r="R196" s="54">
        <f t="shared" si="40"/>
        <v>122.08333333333334</v>
      </c>
      <c r="S196" s="55">
        <f t="shared" si="41"/>
        <v>-9.9475308641975175</v>
      </c>
      <c r="T196" s="55">
        <f t="shared" si="42"/>
        <v>-9.9475308641975317</v>
      </c>
      <c r="U196" t="s">
        <v>45</v>
      </c>
      <c r="V196" t="s">
        <v>46</v>
      </c>
      <c r="W196" t="s">
        <v>433</v>
      </c>
      <c r="X196" s="38">
        <v>44231</v>
      </c>
      <c r="Y196" s="66"/>
    </row>
    <row r="197" spans="1:25" ht="15" x14ac:dyDescent="0.25">
      <c r="A197">
        <v>2.58</v>
      </c>
      <c r="B197">
        <v>1.55</v>
      </c>
      <c r="C197" s="43">
        <f t="shared" si="43"/>
        <v>3.275818954738674E-2</v>
      </c>
      <c r="D197" s="44">
        <f>IF(OR($A197="",$B197=""),"",A197*'MPTO_working_2-way'!$G196)</f>
        <v>2.6645161290322577</v>
      </c>
      <c r="E197" s="46">
        <f>IF(OR($A197="",$B197=""),"",B197*'MPTO_working_2-way'!$G196)</f>
        <v>1.6007751937984496</v>
      </c>
      <c r="F197" s="44">
        <f>IF(OR($A197="",$B197=""),"",'MPTO_working_2-way'!D196)</f>
        <v>2.6938363085213872</v>
      </c>
      <c r="G197" s="46">
        <f>IF(OR($A197="",$B197=""),"",'MPTO_working_2-way'!E196)</f>
        <v>1.5903758202425928</v>
      </c>
      <c r="H197" s="44">
        <f>IF(OR($A197="",$B197=""),"",'OddsRatio_working_2-way'!M196)</f>
        <v>2.6949121725703877</v>
      </c>
      <c r="I197" s="44">
        <f>IF(OR($A197="",$B197=""),"",'OddsRatio_working_2-way'!N196)</f>
        <v>1.5900010727301979</v>
      </c>
      <c r="J197" s="44">
        <f>IF('Log_working_2-way'!$D196="","",A197^('Log_working_2-way'!$D196))</f>
        <v>2.7086271490229712</v>
      </c>
      <c r="K197" s="46">
        <f>IF('Log_working_2-way'!$D196="","",B197^('Log_working_2-way'!$D196))</f>
        <v>1.5852651940897229</v>
      </c>
      <c r="L197" s="53">
        <f t="shared" si="35"/>
        <v>0.37530266343825669</v>
      </c>
      <c r="M197" s="53">
        <f t="shared" si="36"/>
        <v>0.62469733656174331</v>
      </c>
      <c r="N197" s="54">
        <v>294</v>
      </c>
      <c r="O197" s="54">
        <f t="shared" si="37"/>
        <v>180.04651162790697</v>
      </c>
      <c r="P197" s="54">
        <f t="shared" si="38"/>
        <v>104.32258064516128</v>
      </c>
      <c r="Q197" s="54">
        <f t="shared" si="39"/>
        <v>189.67741935483869</v>
      </c>
      <c r="R197" s="54">
        <f t="shared" si="40"/>
        <v>113.95348837209302</v>
      </c>
      <c r="S197" s="55">
        <f t="shared" si="41"/>
        <v>-9.6309077269317243</v>
      </c>
      <c r="T197" s="55">
        <f t="shared" si="42"/>
        <v>-9.6309077269317385</v>
      </c>
      <c r="U197" t="s">
        <v>80</v>
      </c>
      <c r="V197" t="s">
        <v>81</v>
      </c>
      <c r="W197" t="s">
        <v>433</v>
      </c>
      <c r="X197" s="38">
        <v>44231</v>
      </c>
      <c r="Y197" s="66"/>
    </row>
    <row r="198" spans="1:25" ht="15" x14ac:dyDescent="0.25">
      <c r="A198">
        <v>2.11</v>
      </c>
      <c r="B198">
        <v>1.76</v>
      </c>
      <c r="C198" s="43">
        <f t="shared" si="43"/>
        <v>4.2115467470917878E-2</v>
      </c>
      <c r="D198" s="44">
        <f>IF(OR($A198="",$B198=""),"",A198*'MPTO_working_2-way'!$G197)</f>
        <v>2.1988636363636367</v>
      </c>
      <c r="E198" s="46">
        <f>IF(OR($A198="",$B198=""),"",B198*'MPTO_working_2-way'!$G197)</f>
        <v>1.8341232227488156</v>
      </c>
      <c r="F198" s="44">
        <f>IF(OR($A198="",$B198=""),"",'MPTO_working_2-way'!D197)</f>
        <v>2.208110357949816</v>
      </c>
      <c r="G198" s="46">
        <f>IF(OR($A198="",$B198=""),"",'MPTO_working_2-way'!E197)</f>
        <v>1.8277389506841228</v>
      </c>
      <c r="H198" s="44">
        <f>IF(OR($A198="",$B198=""),"",'OddsRatio_working_2-way'!M197)</f>
        <v>2.208522368758425</v>
      </c>
      <c r="I198" s="44">
        <f>IF(OR($A198="",$B198=""),"",'OddsRatio_working_2-way'!N197)</f>
        <v>1.82745675698775</v>
      </c>
      <c r="J198" s="44">
        <f>IF('Log_working_2-way'!$D197="","",A198^('Log_working_2-way'!$D197))</f>
        <v>2.2127965940954506</v>
      </c>
      <c r="K198" s="46">
        <f>IF('Log_working_2-way'!$D197="","",B198^('Log_working_2-way'!$D197))</f>
        <v>1.8245405741311078</v>
      </c>
      <c r="L198" s="53">
        <f t="shared" si="35"/>
        <v>0.4547803617571059</v>
      </c>
      <c r="M198" s="53">
        <f t="shared" si="36"/>
        <v>0.54521963824289399</v>
      </c>
      <c r="N198" s="54">
        <v>295</v>
      </c>
      <c r="O198" s="54">
        <f t="shared" si="37"/>
        <v>155.1895734597156</v>
      </c>
      <c r="P198" s="54">
        <f t="shared" si="38"/>
        <v>127.38636363636367</v>
      </c>
      <c r="Q198" s="54">
        <f t="shared" si="39"/>
        <v>167.61363636363637</v>
      </c>
      <c r="R198" s="54">
        <f t="shared" si="40"/>
        <v>139.81042654028437</v>
      </c>
      <c r="S198" s="55">
        <f t="shared" si="41"/>
        <v>-12.42406290392077</v>
      </c>
      <c r="T198" s="55">
        <f t="shared" si="42"/>
        <v>-12.424062903920699</v>
      </c>
      <c r="U198" t="s">
        <v>289</v>
      </c>
      <c r="V198" t="s">
        <v>43</v>
      </c>
      <c r="W198" t="s">
        <v>444</v>
      </c>
      <c r="X198" s="38">
        <v>44231</v>
      </c>
      <c r="Y198" s="66"/>
    </row>
    <row r="199" spans="1:25" ht="15" x14ac:dyDescent="0.25">
      <c r="A199">
        <v>2.04</v>
      </c>
      <c r="B199">
        <v>1.82</v>
      </c>
      <c r="C199" s="43">
        <f t="shared" si="43"/>
        <v>3.9646627881921859E-2</v>
      </c>
      <c r="D199" s="44">
        <f>IF(OR($A199="",$B199=""),"",A199*'MPTO_working_2-way'!$G198)</f>
        <v>2.1208791208791204</v>
      </c>
      <c r="E199" s="46">
        <f>IF(OR($A199="",$B199=""),"",B199*'MPTO_working_2-way'!$G198)</f>
        <v>1.8921568627450978</v>
      </c>
      <c r="F199" s="44">
        <f>IF(OR($A199="",$B199=""),"",'MPTO_working_2-way'!D198)</f>
        <v>2.1259734310581764</v>
      </c>
      <c r="G199" s="46">
        <f>IF(OR($A199="",$B199=""),"",'MPTO_working_2-way'!E198)</f>
        <v>1.8881204231082178</v>
      </c>
      <c r="H199" s="44">
        <f>IF(OR($A199="",$B199=""),"",'OddsRatio_working_2-way'!M198)</f>
        <v>2.1261850127429458</v>
      </c>
      <c r="I199" s="44">
        <f>IF(OR($A199="",$B199=""),"",'OddsRatio_working_2-way'!N198)</f>
        <v>1.8879535677396304</v>
      </c>
      <c r="J199" s="44">
        <f>IF('Log_working_2-way'!$D198="","",A199^('Log_working_2-way'!$D198))</f>
        <v>2.1285262460371768</v>
      </c>
      <c r="K199" s="46">
        <f>IF('Log_working_2-way'!$D198="","",B199^('Log_working_2-way'!$D198))</f>
        <v>1.8861114249769011</v>
      </c>
      <c r="L199" s="53">
        <f t="shared" si="35"/>
        <v>0.47150259067357525</v>
      </c>
      <c r="M199" s="53">
        <f t="shared" si="36"/>
        <v>0.52849740932642497</v>
      </c>
      <c r="N199" s="54">
        <v>296</v>
      </c>
      <c r="O199" s="54">
        <f t="shared" si="37"/>
        <v>150.90196078431373</v>
      </c>
      <c r="P199" s="54">
        <f t="shared" si="38"/>
        <v>133.36263736263737</v>
      </c>
      <c r="Q199" s="54">
        <f t="shared" si="39"/>
        <v>162.63736263736263</v>
      </c>
      <c r="R199" s="54">
        <f t="shared" si="40"/>
        <v>145.09803921568627</v>
      </c>
      <c r="S199" s="55">
        <f t="shared" si="41"/>
        <v>-11.735401853048899</v>
      </c>
      <c r="T199" s="55">
        <f t="shared" si="42"/>
        <v>-11.735401853048899</v>
      </c>
      <c r="U199" t="s">
        <v>293</v>
      </c>
      <c r="V199" t="s">
        <v>455</v>
      </c>
      <c r="W199" t="s">
        <v>444</v>
      </c>
      <c r="X199" s="38">
        <v>44231</v>
      </c>
      <c r="Y199" s="66"/>
    </row>
    <row r="200" spans="1:25" ht="15" x14ac:dyDescent="0.25">
      <c r="A200">
        <v>2.06</v>
      </c>
      <c r="B200">
        <v>1.81</v>
      </c>
      <c r="C200" s="43">
        <f t="shared" si="43"/>
        <v>3.7923081049187513E-2</v>
      </c>
      <c r="D200" s="44">
        <f>IF(OR($A200="",$B200=""),"",A200*'MPTO_working_2-way'!$G199)</f>
        <v>2.1381215469613264</v>
      </c>
      <c r="E200" s="46">
        <f>IF(OR($A200="",$B200=""),"",B200*'MPTO_working_2-way'!$G199)</f>
        <v>1.8786407766990294</v>
      </c>
      <c r="F200" s="44">
        <f>IF(OR($A200="",$B200=""),"",'MPTO_working_2-way'!D199)</f>
        <v>2.1437359857413907</v>
      </c>
      <c r="G200" s="46">
        <f>IF(OR($A200="",$B200=""),"",'MPTO_working_2-way'!E199)</f>
        <v>1.8743276529432467</v>
      </c>
      <c r="H200" s="44">
        <f>IF(OR($A200="",$B200=""),"",'OddsRatio_working_2-way'!M199)</f>
        <v>2.1439589045541121</v>
      </c>
      <c r="I200" s="44">
        <f>IF(OR($A200="",$B200=""),"",'OddsRatio_working_2-way'!N199)</f>
        <v>1.8741572761215382</v>
      </c>
      <c r="J200" s="44">
        <f>IF('Log_working_2-way'!$D199="","",A200^('Log_working_2-way'!$D199))</f>
        <v>2.1465366309290381</v>
      </c>
      <c r="K200" s="46">
        <f>IF('Log_working_2-way'!$D199="","",B200^('Log_working_2-way'!$D199))</f>
        <v>1.8721919326638379</v>
      </c>
      <c r="L200" s="53">
        <f t="shared" si="35"/>
        <v>0.46770025839793272</v>
      </c>
      <c r="M200" s="53">
        <f t="shared" si="36"/>
        <v>0.53229974160206706</v>
      </c>
      <c r="N200" s="54">
        <v>297</v>
      </c>
      <c r="O200" s="54">
        <f t="shared" si="37"/>
        <v>152.82524271844662</v>
      </c>
      <c r="P200" s="54">
        <f t="shared" si="38"/>
        <v>132.91160220994479</v>
      </c>
      <c r="Q200" s="54">
        <f t="shared" si="39"/>
        <v>164.08839779005527</v>
      </c>
      <c r="R200" s="54">
        <f t="shared" si="40"/>
        <v>144.17475728155341</v>
      </c>
      <c r="S200" s="55">
        <f t="shared" si="41"/>
        <v>-11.263155071608651</v>
      </c>
      <c r="T200" s="55">
        <f t="shared" si="42"/>
        <v>-11.263155071608622</v>
      </c>
      <c r="U200" t="s">
        <v>467</v>
      </c>
      <c r="V200" t="s">
        <v>83</v>
      </c>
      <c r="W200" t="s">
        <v>444</v>
      </c>
      <c r="X200" s="38">
        <v>44231</v>
      </c>
      <c r="Y200" s="66"/>
    </row>
    <row r="201" spans="1:25" ht="15" x14ac:dyDescent="0.25">
      <c r="A201">
        <v>2.35</v>
      </c>
      <c r="B201">
        <v>1.62</v>
      </c>
      <c r="C201" s="43">
        <f t="shared" si="43"/>
        <v>4.2815865510900997E-2</v>
      </c>
      <c r="D201" s="44">
        <f>IF(OR($A201="",$B201=""),"",A201*'MPTO_working_2-way'!$G200)</f>
        <v>2.4506172839506175</v>
      </c>
      <c r="E201" s="46">
        <f>IF(OR($A201="",$B201=""),"",B201*'MPTO_working_2-way'!$G200)</f>
        <v>1.6893617021276597</v>
      </c>
      <c r="F201" s="44">
        <f>IF(OR($A201="",$B201=""),"",'MPTO_working_2-way'!D200)</f>
        <v>2.4744881377965555</v>
      </c>
      <c r="G201" s="46">
        <f>IF(OR($A201="",$B201=""),"",'MPTO_working_2-way'!E200)</f>
        <v>1.6782014547057529</v>
      </c>
      <c r="H201" s="44">
        <f>IF(OR($A201="",$B201=""),"",'OddsRatio_working_2-way'!M200)</f>
        <v>2.4756081305138942</v>
      </c>
      <c r="I201" s="44">
        <f>IF(OR($A201="",$B201=""),"",'OddsRatio_working_2-way'!N200)</f>
        <v>1.6776866969767514</v>
      </c>
      <c r="J201" s="44">
        <f>IF('Log_working_2-way'!$D200="","",A201^('Log_working_2-way'!$D200))</f>
        <v>2.4867940256326873</v>
      </c>
      <c r="K201" s="46">
        <f>IF('Log_working_2-way'!$D200="","",B201^('Log_working_2-way'!$D200))</f>
        <v>1.6725881209900304</v>
      </c>
      <c r="L201" s="53">
        <f t="shared" si="35"/>
        <v>0.40806045340050373</v>
      </c>
      <c r="M201" s="53">
        <f t="shared" si="36"/>
        <v>0.59193954659949621</v>
      </c>
      <c r="N201" s="54">
        <v>298</v>
      </c>
      <c r="O201" s="54">
        <f t="shared" si="37"/>
        <v>171.19148936170217</v>
      </c>
      <c r="P201" s="54">
        <f t="shared" si="38"/>
        <v>114.04938271604941</v>
      </c>
      <c r="Q201" s="54">
        <f t="shared" si="39"/>
        <v>183.95061728395061</v>
      </c>
      <c r="R201" s="54">
        <f t="shared" si="40"/>
        <v>126.80851063829788</v>
      </c>
      <c r="S201" s="55">
        <f t="shared" si="41"/>
        <v>-12.759127922248439</v>
      </c>
      <c r="T201" s="55">
        <f t="shared" si="42"/>
        <v>-12.759127922248467</v>
      </c>
      <c r="U201" t="s">
        <v>291</v>
      </c>
      <c r="V201" t="s">
        <v>295</v>
      </c>
      <c r="W201" t="s">
        <v>444</v>
      </c>
      <c r="X201" s="38">
        <v>44231</v>
      </c>
      <c r="Y201" s="66"/>
    </row>
    <row r="202" spans="1:25" ht="15" x14ac:dyDescent="0.25">
      <c r="A202">
        <v>2.15</v>
      </c>
      <c r="B202">
        <v>1.73</v>
      </c>
      <c r="C202" s="43">
        <f t="shared" si="43"/>
        <v>4.3150961150692391E-2</v>
      </c>
      <c r="D202" s="44">
        <f>IF(OR($A202="",$B202=""),"",A202*'MPTO_working_2-way'!$G201)</f>
        <v>2.2427745664739884</v>
      </c>
      <c r="E202" s="46">
        <f>IF(OR($A202="",$B202=""),"",B202*'MPTO_working_2-way'!$G201)</f>
        <v>1.8046511627906978</v>
      </c>
      <c r="F202" s="44">
        <f>IF(OR($A202="",$B202=""),"",'MPTO_working_2-way'!D201)</f>
        <v>2.2545840278830127</v>
      </c>
      <c r="G202" s="46">
        <f>IF(OR($A202="",$B202=""),"",'MPTO_working_2-way'!E201)</f>
        <v>1.7970769416596208</v>
      </c>
      <c r="H202" s="44">
        <f>IF(OR($A202="",$B202=""),"",'OddsRatio_working_2-way'!M201)</f>
        <v>2.2551264740070716</v>
      </c>
      <c r="I202" s="44">
        <f>IF(OR($A202="",$B202=""),"",'OddsRatio_working_2-way'!N201)</f>
        <v>1.7967324574131842</v>
      </c>
      <c r="J202" s="44">
        <f>IF('Log_working_2-way'!$D201="","",A202^('Log_working_2-way'!$D201))</f>
        <v>2.2606025771636125</v>
      </c>
      <c r="K202" s="46">
        <f>IF('Log_working_2-way'!$D201="","",B202^('Log_working_2-way'!$D201))</f>
        <v>1.7932714228219797</v>
      </c>
      <c r="L202" s="53">
        <f t="shared" si="35"/>
        <v>0.44587628865979384</v>
      </c>
      <c r="M202" s="53">
        <f t="shared" si="36"/>
        <v>0.5541237113402061</v>
      </c>
      <c r="N202" s="54">
        <v>299</v>
      </c>
      <c r="O202" s="54">
        <f t="shared" si="37"/>
        <v>159.93023255813955</v>
      </c>
      <c r="P202" s="54">
        <f t="shared" si="38"/>
        <v>126.16763005780346</v>
      </c>
      <c r="Q202" s="54">
        <f t="shared" si="39"/>
        <v>172.83236994219655</v>
      </c>
      <c r="R202" s="54">
        <f t="shared" si="40"/>
        <v>139.06976744186045</v>
      </c>
      <c r="S202" s="55">
        <f t="shared" si="41"/>
        <v>-12.902137384056999</v>
      </c>
      <c r="T202" s="55">
        <f t="shared" si="42"/>
        <v>-12.902137384056985</v>
      </c>
      <c r="U202" t="s">
        <v>286</v>
      </c>
      <c r="V202" t="s">
        <v>284</v>
      </c>
      <c r="W202" t="s">
        <v>444</v>
      </c>
      <c r="X202" s="38">
        <v>44231</v>
      </c>
      <c r="Y202" s="66"/>
    </row>
    <row r="203" spans="1:25" ht="15" x14ac:dyDescent="0.25">
      <c r="A203">
        <v>2.77</v>
      </c>
      <c r="B203">
        <v>1.47</v>
      </c>
      <c r="C203" s="43">
        <f t="shared" si="43"/>
        <v>4.1282939168447275E-2</v>
      </c>
      <c r="D203" s="44">
        <f>IF(OR($A203="",$B203=""),"",A203*'MPTO_working_2-way'!$G202)</f>
        <v>2.8843537414965992</v>
      </c>
      <c r="E203" s="46">
        <f>IF(OR($A203="",$B203=""),"",B203*'MPTO_working_2-way'!$G202)</f>
        <v>1.5306859205776175</v>
      </c>
      <c r="F203" s="44">
        <f>IF(OR($A203="",$B203=""),"",'MPTO_working_2-way'!D202)</f>
        <v>2.9379847757855626</v>
      </c>
      <c r="G203" s="46">
        <f>IF(OR($A203="",$B203=""),"",'MPTO_working_2-way'!E202)</f>
        <v>1.5159999255384502</v>
      </c>
      <c r="H203" s="44">
        <f>IF(OR($A203="",$B203=""),"",'OddsRatio_working_2-way'!M202)</f>
        <v>2.9406074942678422</v>
      </c>
      <c r="I203" s="44">
        <f>IF(OR($A203="",$B203=""),"",'OddsRatio_working_2-way'!N202)</f>
        <v>1.5153025549750767</v>
      </c>
      <c r="J203" s="44">
        <f>IF('Log_working_2-way'!$D202="","",A203^('Log_working_2-way'!$D202))</f>
        <v>2.9663306768709083</v>
      </c>
      <c r="K203" s="46">
        <f>IF('Log_working_2-way'!$D202="","",B203^('Log_working_2-way'!$D202))</f>
        <v>1.5085614600644057</v>
      </c>
      <c r="L203" s="53">
        <f t="shared" si="35"/>
        <v>0.34669811320754712</v>
      </c>
      <c r="M203" s="53">
        <f t="shared" si="36"/>
        <v>0.65330188679245271</v>
      </c>
      <c r="N203" s="54">
        <v>300</v>
      </c>
      <c r="O203" s="54">
        <f t="shared" si="37"/>
        <v>191.6967509025271</v>
      </c>
      <c r="P203" s="54">
        <f t="shared" si="38"/>
        <v>95.918367346938766</v>
      </c>
      <c r="Q203" s="54">
        <f t="shared" si="39"/>
        <v>204.08163265306121</v>
      </c>
      <c r="R203" s="54">
        <f t="shared" si="40"/>
        <v>108.30324909747293</v>
      </c>
      <c r="S203" s="55">
        <f t="shared" si="41"/>
        <v>-12.384881750534106</v>
      </c>
      <c r="T203" s="55">
        <f t="shared" si="42"/>
        <v>-12.384881750534163</v>
      </c>
      <c r="U203" t="s">
        <v>290</v>
      </c>
      <c r="V203" t="s">
        <v>294</v>
      </c>
      <c r="W203" t="s">
        <v>444</v>
      </c>
      <c r="X203" s="38">
        <v>44231</v>
      </c>
      <c r="Y203" s="66"/>
    </row>
    <row r="204" spans="1:25" ht="15" x14ac:dyDescent="0.25">
      <c r="A204">
        <v>1.92</v>
      </c>
      <c r="B204">
        <v>1.93</v>
      </c>
      <c r="C204" s="43">
        <f t="shared" si="43"/>
        <v>3.8968048359240282E-2</v>
      </c>
      <c r="D204" s="44">
        <f>IF(OR($A204="",$B204=""),"",A204*'MPTO_working_2-way'!$G203)</f>
        <v>1.9948186528497414</v>
      </c>
      <c r="E204" s="46">
        <f>IF(OR($A204="",$B204=""),"",B204*'MPTO_working_2-way'!$G203)</f>
        <v>2.0052083333333335</v>
      </c>
      <c r="F204" s="44">
        <f>IF(OR($A204="",$B204=""),"",'MPTO_working_2-way'!D203)</f>
        <v>1.9946172892668752</v>
      </c>
      <c r="G204" s="46">
        <f>IF(OR($A204="",$B204=""),"",'MPTO_working_2-way'!E203)</f>
        <v>2.0054118411083453</v>
      </c>
      <c r="H204" s="44">
        <f>IF(OR($A204="",$B204=""),"",'OddsRatio_working_2-way'!M203)</f>
        <v>1.9946091251481448</v>
      </c>
      <c r="I204" s="44">
        <f>IF(OR($A204="",$B204=""),"",'OddsRatio_working_2-way'!N203)</f>
        <v>2.0054200938997546</v>
      </c>
      <c r="J204" s="44">
        <f>IF('Log_working_2-way'!$D203="","",A204^('Log_working_2-way'!$D203))</f>
        <v>1.9945170440100763</v>
      </c>
      <c r="K204" s="46">
        <f>IF('Log_working_2-way'!$D203="","",B204^('Log_working_2-way'!$D203))</f>
        <v>2.0055131845379748</v>
      </c>
      <c r="L204" s="53">
        <f t="shared" si="35"/>
        <v>0.50129870129870124</v>
      </c>
      <c r="M204" s="53">
        <f t="shared" si="36"/>
        <v>0.49870129870129865</v>
      </c>
      <c r="N204" s="54">
        <v>301</v>
      </c>
      <c r="O204" s="54">
        <f t="shared" si="37"/>
        <v>144.22916666666666</v>
      </c>
      <c r="P204" s="54">
        <f t="shared" si="38"/>
        <v>145.04145077720207</v>
      </c>
      <c r="Q204" s="54">
        <f t="shared" si="39"/>
        <v>155.95854922279796</v>
      </c>
      <c r="R204" s="54">
        <f t="shared" si="40"/>
        <v>156.77083333333334</v>
      </c>
      <c r="S204" s="55">
        <f t="shared" si="41"/>
        <v>-11.729382556131299</v>
      </c>
      <c r="T204" s="55">
        <f t="shared" si="42"/>
        <v>-11.72938255613127</v>
      </c>
      <c r="U204" t="s">
        <v>292</v>
      </c>
      <c r="V204" t="s">
        <v>282</v>
      </c>
      <c r="W204" t="s">
        <v>444</v>
      </c>
      <c r="X204" s="38">
        <v>44231</v>
      </c>
      <c r="Y204" s="66"/>
    </row>
    <row r="205" spans="1:25" ht="15" x14ac:dyDescent="0.25">
      <c r="A205">
        <v>1.9</v>
      </c>
      <c r="B205">
        <v>1.95</v>
      </c>
      <c r="C205" s="43">
        <f t="shared" si="43"/>
        <v>3.9136302294197067E-2</v>
      </c>
      <c r="D205" s="44">
        <f>IF(OR($A205="",$B205=""),"",A205*'MPTO_working_2-way'!$G204)</f>
        <v>1.9743589743589742</v>
      </c>
      <c r="E205" s="46">
        <f>IF(OR($A205="",$B205=""),"",B205*'MPTO_working_2-way'!$G204)</f>
        <v>2.0263157894736841</v>
      </c>
      <c r="F205" s="44">
        <f>IF(OR($A205="",$B205=""),"",'MPTO_working_2-way'!D204)</f>
        <v>1.9733688415446073</v>
      </c>
      <c r="G205" s="46">
        <f>IF(OR($A205="",$B205=""),"",'MPTO_working_2-way'!E204)</f>
        <v>2.027359781121751</v>
      </c>
      <c r="H205" s="44">
        <f>IF(OR($A205="",$B205=""),"",'OddsRatio_working_2-way'!M204)</f>
        <v>1.9733285267845753</v>
      </c>
      <c r="I205" s="44">
        <f>IF(OR($A205="",$B205=""),"",'OddsRatio_working_2-way'!N204)</f>
        <v>2.0274023338281628</v>
      </c>
      <c r="J205" s="44">
        <f>IF('Log_working_2-way'!$D204="","",A205^('Log_working_2-way'!$D204))</f>
        <v>1.9728759519930477</v>
      </c>
      <c r="K205" s="46">
        <f>IF('Log_working_2-way'!$D204="","",B205^('Log_working_2-way'!$D204))</f>
        <v>2.02788027389437</v>
      </c>
      <c r="L205" s="53">
        <f t="shared" si="35"/>
        <v>0.50649350649350655</v>
      </c>
      <c r="M205" s="53">
        <f t="shared" si="36"/>
        <v>0.49350649350649356</v>
      </c>
      <c r="N205" s="54">
        <v>302</v>
      </c>
      <c r="O205" s="54">
        <f t="shared" si="37"/>
        <v>143.05263157894734</v>
      </c>
      <c r="P205" s="54">
        <f t="shared" si="38"/>
        <v>147.12820512820514</v>
      </c>
      <c r="Q205" s="54">
        <f t="shared" si="39"/>
        <v>154.87179487179489</v>
      </c>
      <c r="R205" s="54">
        <f t="shared" si="40"/>
        <v>158.94736842105263</v>
      </c>
      <c r="S205" s="55">
        <f t="shared" si="41"/>
        <v>-11.819163292847549</v>
      </c>
      <c r="T205" s="55">
        <f t="shared" si="42"/>
        <v>-11.819163292847492</v>
      </c>
      <c r="U205" t="s">
        <v>458</v>
      </c>
      <c r="V205" t="s">
        <v>285</v>
      </c>
      <c r="W205" t="s">
        <v>444</v>
      </c>
      <c r="X205" s="38">
        <v>44231</v>
      </c>
      <c r="Y205" s="66"/>
    </row>
    <row r="206" spans="1:25" ht="15" x14ac:dyDescent="0.25">
      <c r="A206">
        <v>2.2599999999999998</v>
      </c>
      <c r="B206">
        <v>1.67</v>
      </c>
      <c r="C206" s="43">
        <f t="shared" si="43"/>
        <v>4.1280271315775607E-2</v>
      </c>
      <c r="D206" s="44">
        <f>IF(OR($A206="",$B206=""),"",A206*'MPTO_working_2-way'!$G205)</f>
        <v>2.3532934131736525</v>
      </c>
      <c r="E206" s="46">
        <f>IF(OR($A206="",$B206=""),"",B206*'MPTO_working_2-way'!$G205)</f>
        <v>1.7389380530973453</v>
      </c>
      <c r="F206" s="44">
        <f>IF(OR($A206="",$B206=""),"",'MPTO_working_2-way'!D205)</f>
        <v>2.3705797374536774</v>
      </c>
      <c r="G206" s="46">
        <f>IF(OR($A206="",$B206=""),"",'MPTO_working_2-way'!E205)</f>
        <v>1.7296182576417214</v>
      </c>
      <c r="H206" s="44">
        <f>IF(OR($A206="",$B206=""),"",'OddsRatio_working_2-way'!M205)</f>
        <v>2.3713486117415123</v>
      </c>
      <c r="I206" s="44">
        <f>IF(OR($A206="",$B206=""),"",'OddsRatio_working_2-way'!N205)</f>
        <v>1.729209182433979</v>
      </c>
      <c r="J206" s="44">
        <f>IF('Log_working_2-way'!$D205="","",A206^('Log_working_2-way'!$D205))</f>
        <v>2.3793921576668016</v>
      </c>
      <c r="K206" s="46">
        <f>IF('Log_working_2-way'!$D205="","",B206^('Log_working_2-way'!$D205))</f>
        <v>1.7249569996766947</v>
      </c>
      <c r="L206" s="53">
        <f t="shared" si="35"/>
        <v>0.42493638676844786</v>
      </c>
      <c r="M206" s="53">
        <f t="shared" si="36"/>
        <v>0.57506361323155208</v>
      </c>
      <c r="N206" s="54">
        <v>303</v>
      </c>
      <c r="O206" s="54">
        <f t="shared" si="37"/>
        <v>168.92920353982299</v>
      </c>
      <c r="P206" s="54">
        <f t="shared" si="38"/>
        <v>121.56287425149701</v>
      </c>
      <c r="Q206" s="54">
        <f t="shared" si="39"/>
        <v>181.43712574850301</v>
      </c>
      <c r="R206" s="54">
        <f t="shared" si="40"/>
        <v>134.07079646017701</v>
      </c>
      <c r="S206" s="55">
        <f t="shared" si="41"/>
        <v>-12.507922208680014</v>
      </c>
      <c r="T206" s="55">
        <f t="shared" si="42"/>
        <v>-12.50792220868</v>
      </c>
      <c r="U206" t="s">
        <v>280</v>
      </c>
      <c r="V206" t="s">
        <v>466</v>
      </c>
      <c r="W206" t="s">
        <v>444</v>
      </c>
      <c r="X206" s="38">
        <v>44231</v>
      </c>
      <c r="Y206" s="66"/>
    </row>
    <row r="207" spans="1:25" ht="15" x14ac:dyDescent="0.25">
      <c r="A207">
        <v>2.16</v>
      </c>
      <c r="B207">
        <v>1.72</v>
      </c>
      <c r="C207" s="43">
        <f t="shared" si="43"/>
        <v>4.4358311800172245E-2</v>
      </c>
      <c r="D207" s="44">
        <f>IF(OR($A207="",$B207=""),"",A207*'MPTO_working_2-way'!$G206)</f>
        <v>2.2558139534883721</v>
      </c>
      <c r="E207" s="46">
        <f>IF(OR($A207="",$B207=""),"",B207*'MPTO_working_2-way'!$G206)</f>
        <v>1.7962962962962963</v>
      </c>
      <c r="F207" s="44">
        <f>IF(OR($A207="",$B207=""),"",'MPTO_working_2-way'!D206)</f>
        <v>2.2686858817782118</v>
      </c>
      <c r="G207" s="46">
        <f>IF(OR($A207="",$B207=""),"",'MPTO_working_2-way'!E206)</f>
        <v>1.7882171736619177</v>
      </c>
      <c r="H207" s="44">
        <f>IF(OR($A207="",$B207=""),"",'OddsRatio_working_2-way'!M206)</f>
        <v>2.2692955176439846</v>
      </c>
      <c r="I207" s="44">
        <f>IF(OR($A207="",$B207=""),"",'OddsRatio_working_2-way'!N206)</f>
        <v>1.7878385971583355</v>
      </c>
      <c r="J207" s="44">
        <f>IF('Log_working_2-way'!$D206="","",A207^('Log_working_2-way'!$D206))</f>
        <v>2.2752758866273552</v>
      </c>
      <c r="K207" s="46">
        <f>IF('Log_working_2-way'!$D206="","",B207^('Log_working_2-way'!$D206))</f>
        <v>1.7841440510917015</v>
      </c>
      <c r="L207" s="53">
        <f t="shared" si="35"/>
        <v>0.44329896907216493</v>
      </c>
      <c r="M207" s="53">
        <f t="shared" si="36"/>
        <v>0.55670103092783507</v>
      </c>
      <c r="N207" s="54">
        <v>304</v>
      </c>
      <c r="O207" s="54">
        <f t="shared" si="37"/>
        <v>163.2592592592593</v>
      </c>
      <c r="P207" s="54">
        <f t="shared" si="38"/>
        <v>127.25581395348837</v>
      </c>
      <c r="Q207" s="54">
        <f t="shared" si="39"/>
        <v>176.74418604651163</v>
      </c>
      <c r="R207" s="54">
        <f t="shared" si="40"/>
        <v>140.74074074074073</v>
      </c>
      <c r="S207" s="55">
        <f t="shared" si="41"/>
        <v>-13.484926787252334</v>
      </c>
      <c r="T207" s="55">
        <f t="shared" si="42"/>
        <v>-13.484926787252363</v>
      </c>
      <c r="U207" t="s">
        <v>287</v>
      </c>
      <c r="V207" t="s">
        <v>451</v>
      </c>
      <c r="W207" t="s">
        <v>444</v>
      </c>
      <c r="X207" s="38">
        <v>44231</v>
      </c>
      <c r="Y207" s="66"/>
    </row>
    <row r="208" spans="1:25" ht="15" x14ac:dyDescent="0.25">
      <c r="A208">
        <v>2.0699999999999998</v>
      </c>
      <c r="B208">
        <v>1.79</v>
      </c>
      <c r="C208" s="43">
        <f t="shared" si="43"/>
        <v>4.17510053167085E-2</v>
      </c>
      <c r="D208" s="44">
        <f>IF(OR($A208="",$B208=""),"",A208*'MPTO_working_2-way'!$G207)</f>
        <v>2.1564245810055866</v>
      </c>
      <c r="E208" s="46">
        <f>IF(OR($A208="",$B208=""),"",B208*'MPTO_working_2-way'!$G207)</f>
        <v>1.8647342995169083</v>
      </c>
      <c r="F208" s="44">
        <f>IF(OR($A208="",$B208=""),"",'MPTO_working_2-way'!D207)</f>
        <v>2.1634893294018038</v>
      </c>
      <c r="G208" s="46">
        <f>IF(OR($A208="",$B208=""),"",'MPTO_working_2-way'!E207)</f>
        <v>1.8594836022382255</v>
      </c>
      <c r="H208" s="44">
        <f>IF(OR($A208="",$B208=""),"",'OddsRatio_working_2-way'!M207)</f>
        <v>2.1637999741136076</v>
      </c>
      <c r="I208" s="44">
        <f>IF(OR($A208="",$B208=""),"",'OddsRatio_working_2-way'!N207)</f>
        <v>1.8592541864950944</v>
      </c>
      <c r="J208" s="44">
        <f>IF('Log_working_2-way'!$D207="","",A208^('Log_working_2-way'!$D207))</f>
        <v>2.167058235858538</v>
      </c>
      <c r="K208" s="46">
        <f>IF('Log_working_2-way'!$D207="","",B208^('Log_working_2-way'!$D207))</f>
        <v>1.8568552701777588</v>
      </c>
      <c r="L208" s="53">
        <f t="shared" si="35"/>
        <v>0.46373056994818651</v>
      </c>
      <c r="M208" s="53">
        <f t="shared" si="36"/>
        <v>0.53626943005181349</v>
      </c>
      <c r="N208" s="54">
        <v>305</v>
      </c>
      <c r="O208" s="54">
        <f t="shared" si="37"/>
        <v>157.65700483091786</v>
      </c>
      <c r="P208" s="54">
        <f t="shared" si="38"/>
        <v>134.60893854748605</v>
      </c>
      <c r="Q208" s="54">
        <f t="shared" si="39"/>
        <v>170.39106145251395</v>
      </c>
      <c r="R208" s="54">
        <f t="shared" si="40"/>
        <v>147.34299516908214</v>
      </c>
      <c r="S208" s="55">
        <f t="shared" si="41"/>
        <v>-12.734056621596096</v>
      </c>
      <c r="T208" s="55">
        <f t="shared" si="42"/>
        <v>-12.734056621596096</v>
      </c>
      <c r="U208" t="s">
        <v>296</v>
      </c>
      <c r="V208" t="s">
        <v>245</v>
      </c>
      <c r="W208" t="s">
        <v>439</v>
      </c>
      <c r="X208" s="38">
        <v>44231</v>
      </c>
      <c r="Y208" s="66"/>
    </row>
    <row r="209" spans="1:25" ht="15" x14ac:dyDescent="0.25">
      <c r="A209">
        <v>2.25</v>
      </c>
      <c r="B209">
        <v>1.67</v>
      </c>
      <c r="C209" s="43">
        <f t="shared" si="43"/>
        <v>4.3246839654025315E-2</v>
      </c>
      <c r="D209" s="44">
        <f>IF(OR($A209="",$B209=""),"",A209*'MPTO_working_2-way'!$G208)</f>
        <v>2.3473053892215567</v>
      </c>
      <c r="E209" s="46">
        <f>IF(OR($A209="",$B209=""),"",B209*'MPTO_working_2-way'!$G208)</f>
        <v>1.7422222222222221</v>
      </c>
      <c r="F209" s="44">
        <f>IF(OR($A209="",$B209=""),"",'MPTO_working_2-way'!D208)</f>
        <v>2.3650668764752165</v>
      </c>
      <c r="G209" s="46">
        <f>IF(OR($A209="",$B209=""),"",'MPTO_working_2-way'!E208)</f>
        <v>1.732564841498559</v>
      </c>
      <c r="H209" s="44">
        <f>IF(OR($A209="",$B209=""),"",'OddsRatio_working_2-way'!M208)</f>
        <v>2.3658959117703833</v>
      </c>
      <c r="I209" s="44">
        <f>IF(OR($A209="",$B209=""),"",'OddsRatio_working_2-way'!N208)</f>
        <v>1.7321202087089249</v>
      </c>
      <c r="J209" s="44">
        <f>IF('Log_working_2-way'!$D208="","",A209^('Log_working_2-way'!$D208))</f>
        <v>2.3741767577611035</v>
      </c>
      <c r="K209" s="46">
        <f>IF('Log_working_2-way'!$D208="","",B209^('Log_working_2-way'!$D208))</f>
        <v>1.7277084220437684</v>
      </c>
      <c r="L209" s="53">
        <f t="shared" si="35"/>
        <v>0.42602040816326531</v>
      </c>
      <c r="M209" s="53">
        <f t="shared" si="36"/>
        <v>0.57397959183673475</v>
      </c>
      <c r="N209" s="54">
        <v>306</v>
      </c>
      <c r="O209" s="54">
        <f t="shared" si="37"/>
        <v>170</v>
      </c>
      <c r="P209" s="54">
        <f t="shared" si="38"/>
        <v>122.76646706586827</v>
      </c>
      <c r="Q209" s="54">
        <f t="shared" si="39"/>
        <v>183.23353293413174</v>
      </c>
      <c r="R209" s="54">
        <f t="shared" si="40"/>
        <v>136</v>
      </c>
      <c r="S209" s="55">
        <f t="shared" si="41"/>
        <v>-13.233532934131745</v>
      </c>
      <c r="T209" s="55">
        <f t="shared" si="42"/>
        <v>-13.23353293413173</v>
      </c>
      <c r="U209" t="s">
        <v>246</v>
      </c>
      <c r="V209" t="s">
        <v>459</v>
      </c>
      <c r="W209" t="s">
        <v>439</v>
      </c>
      <c r="X209" s="38">
        <v>44231</v>
      </c>
      <c r="Y209" s="66"/>
    </row>
    <row r="210" spans="1:25" ht="15" x14ac:dyDescent="0.25">
      <c r="A210">
        <v>2.56</v>
      </c>
      <c r="B210">
        <v>1.53</v>
      </c>
      <c r="C210" s="43">
        <f t="shared" si="43"/>
        <v>4.4219771241829964E-2</v>
      </c>
      <c r="D210" s="44">
        <f>IF(OR($A210="",$B210=""),"",A210*'MPTO_working_2-way'!$G209)</f>
        <v>2.6732026143790848</v>
      </c>
      <c r="E210" s="46">
        <f>IF(OR($A210="",$B210=""),"",B210*'MPTO_working_2-way'!$G209)</f>
        <v>1.5976562499999998</v>
      </c>
      <c r="F210" s="44">
        <f>IF(OR($A210="",$B210=""),"",'MPTO_working_2-way'!D209)</f>
        <v>2.7135929056394623</v>
      </c>
      <c r="G210" s="46">
        <f>IF(OR($A210="",$B210=""),"",'MPTO_working_2-way'!E209)</f>
        <v>1.5835691760329909</v>
      </c>
      <c r="H210" s="44">
        <f>IF(OR($A210="",$B210=""),"",'OddsRatio_working_2-way'!M209)</f>
        <v>2.7156328938368763</v>
      </c>
      <c r="I210" s="44">
        <f>IF(OR($A210="",$B210=""),"",'OddsRatio_working_2-way'!N209)</f>
        <v>1.5828752780343234</v>
      </c>
      <c r="J210" s="44">
        <f>IF('Log_working_2-way'!$D209="","",A210^('Log_working_2-way'!$D209))</f>
        <v>2.7348434621970585</v>
      </c>
      <c r="K210" s="46">
        <f>IF('Log_working_2-way'!$D209="","",B210^('Log_working_2-way'!$D209))</f>
        <v>1.5764208827996882</v>
      </c>
      <c r="L210" s="53">
        <f t="shared" si="35"/>
        <v>0.37408312958435208</v>
      </c>
      <c r="M210" s="53">
        <f t="shared" si="36"/>
        <v>0.62591687041564803</v>
      </c>
      <c r="N210" s="54">
        <v>307</v>
      </c>
      <c r="O210" s="54">
        <f t="shared" si="37"/>
        <v>187.07812500000003</v>
      </c>
      <c r="P210" s="54">
        <f t="shared" si="38"/>
        <v>106.3464052287582</v>
      </c>
      <c r="Q210" s="54">
        <f t="shared" si="39"/>
        <v>200.65359477124184</v>
      </c>
      <c r="R210" s="54">
        <f t="shared" si="40"/>
        <v>119.921875</v>
      </c>
      <c r="S210" s="55">
        <f t="shared" si="41"/>
        <v>-13.575469771241814</v>
      </c>
      <c r="T210" s="55">
        <f t="shared" si="42"/>
        <v>-13.575469771241799</v>
      </c>
      <c r="U210" t="s">
        <v>464</v>
      </c>
      <c r="V210" t="s">
        <v>462</v>
      </c>
      <c r="W210" t="s">
        <v>439</v>
      </c>
      <c r="X210" s="38">
        <v>44231</v>
      </c>
      <c r="Y210" s="66"/>
    </row>
    <row r="211" spans="1:25" ht="15" x14ac:dyDescent="0.25">
      <c r="A211">
        <v>2.2200000000000002</v>
      </c>
      <c r="B211">
        <v>1.68</v>
      </c>
      <c r="C211" s="43">
        <f t="shared" si="43"/>
        <v>4.5688545688545634E-2</v>
      </c>
      <c r="D211" s="44">
        <f>IF(OR($A211="",$B211=""),"",A211*'MPTO_working_2-way'!$G210)</f>
        <v>2.3214285714285716</v>
      </c>
      <c r="E211" s="46">
        <f>IF(OR($A211="",$B211=""),"",B211*'MPTO_working_2-way'!$G210)</f>
        <v>1.7567567567567566</v>
      </c>
      <c r="F211" s="44">
        <f>IF(OR($A211="",$B211=""),"",'MPTO_working_2-way'!D210)</f>
        <v>2.3386004514672689</v>
      </c>
      <c r="G211" s="46">
        <f>IF(OR($A211="",$B211=""),"",'MPTO_working_2-way'!E210)</f>
        <v>1.7470489038785832</v>
      </c>
      <c r="H211" s="44">
        <f>IF(OR($A211="",$B211=""),"",'OddsRatio_working_2-way'!M210)</f>
        <v>2.3394467690277296</v>
      </c>
      <c r="I211" s="44">
        <f>IF(OR($A211="",$B211=""),"",'OddsRatio_working_2-way'!N210)</f>
        <v>1.7465768876547993</v>
      </c>
      <c r="J211" s="44">
        <f>IF('Log_working_2-way'!$D210="","",A211^('Log_working_2-way'!$D210))</f>
        <v>2.3474640771287958</v>
      </c>
      <c r="K211" s="46">
        <f>IF('Log_working_2-way'!$D210="","",B211^('Log_working_2-way'!$D210))</f>
        <v>1.7421348123284788</v>
      </c>
      <c r="L211" s="53">
        <f t="shared" si="35"/>
        <v>0.43076923076923074</v>
      </c>
      <c r="M211" s="53">
        <f t="shared" si="36"/>
        <v>0.56923076923076932</v>
      </c>
      <c r="N211" s="54">
        <v>308</v>
      </c>
      <c r="O211" s="54">
        <f t="shared" si="37"/>
        <v>169.2612612612613</v>
      </c>
      <c r="P211" s="54">
        <f t="shared" si="38"/>
        <v>124.66666666666663</v>
      </c>
      <c r="Q211" s="54">
        <f t="shared" si="39"/>
        <v>183.33333333333334</v>
      </c>
      <c r="R211" s="54">
        <f t="shared" si="40"/>
        <v>138.73873873873873</v>
      </c>
      <c r="S211" s="55">
        <f t="shared" si="41"/>
        <v>-14.072072072072046</v>
      </c>
      <c r="T211" s="55">
        <f t="shared" si="42"/>
        <v>-14.072072072072103</v>
      </c>
      <c r="U211" t="s">
        <v>297</v>
      </c>
      <c r="V211" t="s">
        <v>456</v>
      </c>
      <c r="W211" t="s">
        <v>439</v>
      </c>
      <c r="X211" s="38">
        <v>44231</v>
      </c>
      <c r="Y211" s="66"/>
    </row>
    <row r="212" spans="1:25" ht="15" x14ac:dyDescent="0.25">
      <c r="A212">
        <v>2.29</v>
      </c>
      <c r="B212">
        <v>1.65</v>
      </c>
      <c r="C212" s="43">
        <f t="shared" si="43"/>
        <v>4.2741828768029677E-2</v>
      </c>
      <c r="D212" s="44">
        <f>IF(OR($A212="",$B212=""),"",A212*'MPTO_working_2-way'!$G211)</f>
        <v>2.3878787878787882</v>
      </c>
      <c r="E212" s="46">
        <f>IF(OR($A212="",$B212=""),"",B212*'MPTO_working_2-way'!$G211)</f>
        <v>1.7205240174672489</v>
      </c>
      <c r="F212" s="44">
        <f>IF(OR($A212="",$B212=""),"",'MPTO_working_2-way'!D211)</f>
        <v>2.40783813923849</v>
      </c>
      <c r="G212" s="46">
        <f>IF(OR($A212="",$B212=""),"",'MPTO_working_2-way'!E211)</f>
        <v>1.7103089283693562</v>
      </c>
      <c r="H212" s="44">
        <f>IF(OR($A212="",$B212=""),"",'OddsRatio_working_2-way'!M211)</f>
        <v>2.408763778855556</v>
      </c>
      <c r="I212" s="44">
        <f>IF(OR($A212="",$B212=""),"",'OddsRatio_working_2-way'!N211)</f>
        <v>1.709842214152024</v>
      </c>
      <c r="J212" s="44">
        <f>IF('Log_working_2-way'!$D211="","",A212^('Log_working_2-way'!$D211))</f>
        <v>2.4180839337723543</v>
      </c>
      <c r="K212" s="46">
        <f>IF('Log_working_2-way'!$D211="","",B212^('Log_working_2-way'!$D211))</f>
        <v>1.7051768771820035</v>
      </c>
      <c r="L212" s="53">
        <f t="shared" si="35"/>
        <v>0.41878172588832485</v>
      </c>
      <c r="M212" s="53">
        <f t="shared" si="36"/>
        <v>0.58121827411167515</v>
      </c>
      <c r="N212" s="54">
        <v>309</v>
      </c>
      <c r="O212" s="54">
        <f t="shared" si="37"/>
        <v>174.06550218340612</v>
      </c>
      <c r="P212" s="54">
        <f t="shared" si="38"/>
        <v>121.72727272727271</v>
      </c>
      <c r="Q212" s="54">
        <f t="shared" si="39"/>
        <v>187.27272727272728</v>
      </c>
      <c r="R212" s="54">
        <f t="shared" si="40"/>
        <v>134.9344978165939</v>
      </c>
      <c r="S212" s="55">
        <f t="shared" si="41"/>
        <v>-13.207225089321156</v>
      </c>
      <c r="T212" s="55">
        <f t="shared" si="42"/>
        <v>-13.207225089321199</v>
      </c>
      <c r="U212" t="s">
        <v>298</v>
      </c>
      <c r="V212" t="s">
        <v>302</v>
      </c>
      <c r="W212" t="s">
        <v>439</v>
      </c>
      <c r="X212" s="38">
        <v>44231</v>
      </c>
      <c r="Y212" s="66"/>
    </row>
    <row r="213" spans="1:25" ht="15" x14ac:dyDescent="0.25">
      <c r="A213">
        <v>2.31</v>
      </c>
      <c r="B213">
        <v>1.64</v>
      </c>
      <c r="C213" s="43">
        <f t="shared" si="43"/>
        <v>4.2656530461408604E-2</v>
      </c>
      <c r="D213" s="44">
        <f>IF(OR($A213="",$B213=""),"",A213*'MPTO_working_2-way'!$G212)</f>
        <v>2.4085365853658538</v>
      </c>
      <c r="E213" s="46">
        <f>IF(OR($A213="",$B213=""),"",B213*'MPTO_working_2-way'!$G212)</f>
        <v>1.7099567099567101</v>
      </c>
      <c r="F213" s="44">
        <f>IF(OR($A213="",$B213=""),"",'MPTO_working_2-way'!D212)</f>
        <v>2.4297075423294001</v>
      </c>
      <c r="G213" s="46">
        <f>IF(OR($A213="",$B213=""),"",'MPTO_working_2-way'!E212)</f>
        <v>1.6994437466355645</v>
      </c>
      <c r="H213" s="44">
        <f>IF(OR($A213="",$B213=""),"",'OddsRatio_working_2-way'!M212)</f>
        <v>2.4306903927824499</v>
      </c>
      <c r="I213" s="44">
        <f>IF(OR($A213="",$B213=""),"",'OddsRatio_working_2-way'!N212)</f>
        <v>1.6989632453288304</v>
      </c>
      <c r="J213" s="44">
        <f>IF('Log_working_2-way'!$D212="","",A213^('Log_working_2-way'!$D212))</f>
        <v>2.4405863243940802</v>
      </c>
      <c r="K213" s="46">
        <f>IF('Log_working_2-way'!$D212="","",B213^('Log_working_2-way'!$D212))</f>
        <v>1.694161802778569</v>
      </c>
      <c r="L213" s="53">
        <f t="shared" si="35"/>
        <v>0.41518987341772151</v>
      </c>
      <c r="M213" s="53">
        <f t="shared" si="36"/>
        <v>0.58481012658227838</v>
      </c>
      <c r="N213" s="54">
        <v>310</v>
      </c>
      <c r="O213" s="54">
        <f t="shared" si="37"/>
        <v>175.80086580086581</v>
      </c>
      <c r="P213" s="54">
        <f t="shared" si="38"/>
        <v>120.97560975609754</v>
      </c>
      <c r="Q213" s="54">
        <f t="shared" si="39"/>
        <v>189.02439024390245</v>
      </c>
      <c r="R213" s="54">
        <f t="shared" si="40"/>
        <v>134.19913419913419</v>
      </c>
      <c r="S213" s="55">
        <f t="shared" si="41"/>
        <v>-13.223524443036638</v>
      </c>
      <c r="T213" s="55">
        <f t="shared" si="42"/>
        <v>-13.223524443036652</v>
      </c>
      <c r="U213" t="s">
        <v>299</v>
      </c>
      <c r="V213" t="s">
        <v>303</v>
      </c>
      <c r="W213" t="s">
        <v>439</v>
      </c>
      <c r="X213" s="38">
        <v>44231</v>
      </c>
      <c r="Y213" s="66"/>
    </row>
    <row r="214" spans="1:25" ht="15" x14ac:dyDescent="0.25">
      <c r="A214">
        <v>2.21</v>
      </c>
      <c r="B214">
        <v>1.69</v>
      </c>
      <c r="C214" s="43">
        <f t="shared" si="43"/>
        <v>4.4204664114166459E-2</v>
      </c>
      <c r="D214" s="44">
        <f>IF(OR($A214="",$B214=""),"",A214*'MPTO_working_2-way'!$G213)</f>
        <v>2.3076923076923079</v>
      </c>
      <c r="E214" s="46">
        <f>IF(OR($A214="",$B214=""),"",B214*'MPTO_working_2-way'!$G213)</f>
        <v>1.7647058823529413</v>
      </c>
      <c r="F214" s="44">
        <f>IF(OR($A214="",$B214=""),"",'MPTO_working_2-way'!D213)</f>
        <v>2.3234937323089366</v>
      </c>
      <c r="G214" s="46">
        <f>IF(OR($A214="",$B214=""),"",'MPTO_working_2-way'!E213)</f>
        <v>1.7555759242285367</v>
      </c>
      <c r="H214" s="44">
        <f>IF(OR($A214="",$B214=""),"",'OddsRatio_working_2-way'!M213)</f>
        <v>2.3242443839434617</v>
      </c>
      <c r="I214" s="44">
        <f>IF(OR($A214="",$B214=""),"",'OddsRatio_working_2-way'!N213)</f>
        <v>1.7551476239016437</v>
      </c>
      <c r="J214" s="44">
        <f>IF('Log_working_2-way'!$D213="","",A214^('Log_working_2-way'!$D213))</f>
        <v>2.3316041139779355</v>
      </c>
      <c r="K214" s="46">
        <f>IF('Log_working_2-way'!$D213="","",B214^('Log_working_2-way'!$D213))</f>
        <v>1.7509739490156586</v>
      </c>
      <c r="L214" s="53">
        <f t="shared" si="35"/>
        <v>0.43333333333333329</v>
      </c>
      <c r="M214" s="53">
        <f t="shared" si="36"/>
        <v>0.56666666666666665</v>
      </c>
      <c r="N214" s="54">
        <v>311</v>
      </c>
      <c r="O214" s="54">
        <f t="shared" si="37"/>
        <v>170.27601809954749</v>
      </c>
      <c r="P214" s="54">
        <f t="shared" si="38"/>
        <v>126.97633136094677</v>
      </c>
      <c r="Q214" s="54">
        <f t="shared" si="39"/>
        <v>184.02366863905326</v>
      </c>
      <c r="R214" s="54">
        <f t="shared" si="40"/>
        <v>140.72398190045249</v>
      </c>
      <c r="S214" s="55">
        <f t="shared" si="41"/>
        <v>-13.74765053950577</v>
      </c>
      <c r="T214" s="55">
        <f t="shared" si="42"/>
        <v>-13.747650539505713</v>
      </c>
      <c r="U214" t="s">
        <v>307</v>
      </c>
      <c r="V214" t="s">
        <v>468</v>
      </c>
      <c r="W214" t="s">
        <v>439</v>
      </c>
      <c r="X214" s="38">
        <v>44231</v>
      </c>
      <c r="Y214" s="66"/>
    </row>
    <row r="215" spans="1:25" ht="15" x14ac:dyDescent="0.25">
      <c r="A215">
        <v>2.19</v>
      </c>
      <c r="B215">
        <v>1.7</v>
      </c>
      <c r="C215" s="43">
        <f t="shared" si="43"/>
        <v>4.485629868385721E-2</v>
      </c>
      <c r="D215" s="44">
        <f>IF(OR($A215="",$B215=""),"",A215*'MPTO_working_2-way'!$G214)</f>
        <v>2.2882352941176474</v>
      </c>
      <c r="E215" s="46">
        <f>IF(OR($A215="",$B215=""),"",B215*'MPTO_working_2-way'!$G214)</f>
        <v>1.7762557077625571</v>
      </c>
      <c r="F215" s="44">
        <f>IF(OR($A215="",$B215=""),"",'MPTO_working_2-way'!D214)</f>
        <v>2.3031240334055059</v>
      </c>
      <c r="G215" s="46">
        <f>IF(OR($A215="",$B215=""),"",'MPTO_working_2-way'!E214)</f>
        <v>1.7673866603370521</v>
      </c>
      <c r="H215" s="44">
        <f>IF(OR($A215="",$B215=""),"",'OddsRatio_working_2-way'!M214)</f>
        <v>2.3038404810405297</v>
      </c>
      <c r="I215" s="44">
        <f>IF(OR($A215="",$B215=""),"",'OddsRatio_working_2-way'!N214)</f>
        <v>1.7669649888473706</v>
      </c>
      <c r="J215" s="44">
        <f>IF('Log_working_2-way'!$D214="","",A215^('Log_working_2-way'!$D214))</f>
        <v>2.3107731259333391</v>
      </c>
      <c r="K215" s="46">
        <f>IF('Log_working_2-way'!$D214="","",B215^('Log_working_2-way'!$D214))</f>
        <v>1.7629085310147883</v>
      </c>
      <c r="L215" s="53">
        <f t="shared" si="35"/>
        <v>0.43701799485861176</v>
      </c>
      <c r="M215" s="53">
        <f t="shared" si="36"/>
        <v>0.56298200514138819</v>
      </c>
      <c r="N215" s="54">
        <v>312</v>
      </c>
      <c r="O215" s="54">
        <f t="shared" si="37"/>
        <v>169.53424657534245</v>
      </c>
      <c r="P215" s="54">
        <f t="shared" si="38"/>
        <v>128.47058823529412</v>
      </c>
      <c r="Q215" s="54">
        <f t="shared" si="39"/>
        <v>183.52941176470588</v>
      </c>
      <c r="R215" s="54">
        <f t="shared" si="40"/>
        <v>142.46575342465755</v>
      </c>
      <c r="S215" s="55">
        <f t="shared" si="41"/>
        <v>-13.995165189363433</v>
      </c>
      <c r="T215" s="55">
        <f t="shared" si="42"/>
        <v>-13.995165189363433</v>
      </c>
      <c r="U215" t="s">
        <v>457</v>
      </c>
      <c r="V215" t="s">
        <v>301</v>
      </c>
      <c r="W215" t="s">
        <v>439</v>
      </c>
      <c r="X215" s="38">
        <v>44231</v>
      </c>
      <c r="Y215" s="66"/>
    </row>
    <row r="216" spans="1:25" ht="15" x14ac:dyDescent="0.25">
      <c r="A216">
        <v>2.15</v>
      </c>
      <c r="B216">
        <v>1.72</v>
      </c>
      <c r="C216" s="43">
        <f t="shared" si="43"/>
        <v>4.6511627906976827E-2</v>
      </c>
      <c r="D216" s="44">
        <f>IF(OR($A216="",$B216=""),"",A216*'MPTO_working_2-way'!$G215)</f>
        <v>2.25</v>
      </c>
      <c r="E216" s="46">
        <f>IF(OR($A216="",$B216=""),"",B216*'MPTO_working_2-way'!$G215)</f>
        <v>1.8</v>
      </c>
      <c r="F216" s="44">
        <f>IF(OR($A216="",$B216=""),"",'MPTO_working_2-way'!D215)</f>
        <v>2.263157894736842</v>
      </c>
      <c r="G216" s="46">
        <f>IF(OR($A216="",$B216=""),"",'MPTO_working_2-way'!E215)</f>
        <v>1.7916666666666667</v>
      </c>
      <c r="H216" s="44">
        <f>IF(OR($A216="",$B216=""),"",'OddsRatio_working_2-way'!M215)</f>
        <v>2.2638125740085919</v>
      </c>
      <c r="I216" s="44">
        <f>IF(OR($A216="",$B216=""),"",'OddsRatio_working_2-way'!N215)</f>
        <v>1.7912565680749446</v>
      </c>
      <c r="J216" s="44">
        <f>IF('Log_working_2-way'!$D215="","",A216^('Log_working_2-way'!$D215))</f>
        <v>2.2699382127289391</v>
      </c>
      <c r="K216" s="46">
        <f>IF('Log_working_2-way'!$D215="","",B216^('Log_working_2-way'!$D215))</f>
        <v>1.7874398848511364</v>
      </c>
      <c r="L216" s="53">
        <f t="shared" si="35"/>
        <v>0.44444444444444442</v>
      </c>
      <c r="M216" s="53">
        <f t="shared" si="36"/>
        <v>0.55555555555555558</v>
      </c>
      <c r="N216" s="54">
        <v>313</v>
      </c>
      <c r="O216" s="54">
        <f t="shared" si="37"/>
        <v>167.41860465116275</v>
      </c>
      <c r="P216" s="54">
        <f t="shared" si="38"/>
        <v>131.02325581395351</v>
      </c>
      <c r="Q216" s="54">
        <f t="shared" si="39"/>
        <v>181.97674418604652</v>
      </c>
      <c r="R216" s="54">
        <f t="shared" si="40"/>
        <v>145.58139534883722</v>
      </c>
      <c r="S216" s="55">
        <f t="shared" si="41"/>
        <v>-14.558139534883765</v>
      </c>
      <c r="T216" s="55">
        <f t="shared" si="42"/>
        <v>-14.558139534883708</v>
      </c>
      <c r="U216" t="s">
        <v>469</v>
      </c>
      <c r="V216" t="s">
        <v>463</v>
      </c>
      <c r="W216" t="s">
        <v>439</v>
      </c>
      <c r="X216" s="38">
        <v>44231</v>
      </c>
      <c r="Y216" s="66"/>
    </row>
    <row r="217" spans="1:25" ht="15" x14ac:dyDescent="0.25">
      <c r="A217">
        <v>2.4700000000000002</v>
      </c>
      <c r="B217">
        <v>1.56</v>
      </c>
      <c r="C217" s="43">
        <f t="shared" si="43"/>
        <v>4.5883940620782715E-2</v>
      </c>
      <c r="D217" s="44">
        <f>IF(OR($A217="",$B217=""),"",A217*'MPTO_working_2-way'!$G216)</f>
        <v>2.5833333333333335</v>
      </c>
      <c r="E217" s="46">
        <f>IF(OR($A217="",$B217=""),"",B217*'MPTO_working_2-way'!$G216)</f>
        <v>1.631578947368421</v>
      </c>
      <c r="F217" s="44">
        <f>IF(OR($A217="",$B217=""),"",'MPTO_working_2-way'!D216)</f>
        <v>2.6183745583038869</v>
      </c>
      <c r="G217" s="46">
        <f>IF(OR($A217="",$B217=""),"",'MPTO_working_2-way'!E216)</f>
        <v>1.6179039301310043</v>
      </c>
      <c r="H217" s="44">
        <f>IF(OR($A217="",$B217=""),"",'OddsRatio_working_2-way'!M216)</f>
        <v>2.6201851746019651</v>
      </c>
      <c r="I217" s="44">
        <f>IF(OR($A217="",$B217=""),"",'OddsRatio_working_2-way'!N216)</f>
        <v>1.6172133998483678</v>
      </c>
      <c r="J217" s="44">
        <f>IF('Log_working_2-way'!$D216="","",A217^('Log_working_2-way'!$D216))</f>
        <v>2.6367991566660174</v>
      </c>
      <c r="K217" s="46">
        <f>IF('Log_working_2-way'!$D216="","",B217^('Log_working_2-way'!$D216))</f>
        <v>1.6109485063736875</v>
      </c>
      <c r="L217" s="53">
        <f t="shared" si="35"/>
        <v>0.38709677419354838</v>
      </c>
      <c r="M217" s="53">
        <f t="shared" si="36"/>
        <v>0.61290322580645162</v>
      </c>
      <c r="N217" s="54">
        <v>314</v>
      </c>
      <c r="O217" s="54">
        <f t="shared" si="37"/>
        <v>186.87449392712551</v>
      </c>
      <c r="P217" s="54">
        <f t="shared" si="38"/>
        <v>112.71794871794873</v>
      </c>
      <c r="Q217" s="54">
        <f t="shared" si="39"/>
        <v>201.28205128205127</v>
      </c>
      <c r="R217" s="54">
        <f t="shared" si="40"/>
        <v>127.12550607287449</v>
      </c>
      <c r="S217" s="55">
        <f t="shared" si="41"/>
        <v>-14.407557354925757</v>
      </c>
      <c r="T217" s="55">
        <f t="shared" si="42"/>
        <v>-14.407557354925757</v>
      </c>
      <c r="U217" t="s">
        <v>304</v>
      </c>
      <c r="V217" t="s">
        <v>300</v>
      </c>
      <c r="W217" t="s">
        <v>439</v>
      </c>
      <c r="X217" s="38">
        <v>44231</v>
      </c>
      <c r="Y217" s="66"/>
    </row>
    <row r="218" spans="1:25" ht="15" x14ac:dyDescent="0.25">
      <c r="A218">
        <v>2.41</v>
      </c>
      <c r="B218">
        <v>1.59</v>
      </c>
      <c r="C218" s="43">
        <f t="shared" si="43"/>
        <v>4.3868576946162419E-2</v>
      </c>
      <c r="D218" s="44">
        <f>IF(OR($A218="",$B218=""),"",A218*'MPTO_working_2-way'!$G217)</f>
        <v>2.5157232704402515</v>
      </c>
      <c r="E218" s="46">
        <f>IF(OR($A218="",$B218=""),"",B218*'MPTO_working_2-way'!$G217)</f>
        <v>1.6597510373443984</v>
      </c>
      <c r="F218" s="44">
        <f>IF(OR($A218="",$B218=""),"",'MPTO_working_2-way'!D217)</f>
        <v>2.5445067897340552</v>
      </c>
      <c r="G218" s="46">
        <f>IF(OR($A218="",$B218=""),"",'MPTO_working_2-way'!E217)</f>
        <v>1.6474558782432986</v>
      </c>
      <c r="H218" s="44">
        <f>IF(OR($A218="",$B218=""),"",'OddsRatio_working_2-way'!M217)</f>
        <v>2.5459076649252292</v>
      </c>
      <c r="I218" s="44">
        <f>IF(OR($A218="",$B218=""),"",'OddsRatio_working_2-way'!N217)</f>
        <v>1.6468691647559472</v>
      </c>
      <c r="J218" s="44">
        <f>IF('Log_working_2-way'!$D217="","",A218^('Log_working_2-way'!$D217))</f>
        <v>2.5594636004021871</v>
      </c>
      <c r="K218" s="46">
        <f>IF('Log_working_2-way'!$D217="","",B218^('Log_working_2-way'!$D217))</f>
        <v>1.6412461308756345</v>
      </c>
      <c r="L218" s="53">
        <f t="shared" si="35"/>
        <v>0.39750000000000002</v>
      </c>
      <c r="M218" s="53">
        <f t="shared" si="36"/>
        <v>0.60249999999999992</v>
      </c>
      <c r="N218" s="54">
        <v>315</v>
      </c>
      <c r="O218" s="54">
        <f t="shared" si="37"/>
        <v>184.29460580912865</v>
      </c>
      <c r="P218" s="54">
        <f t="shared" si="38"/>
        <v>116.88679245283019</v>
      </c>
      <c r="Q218" s="54">
        <f t="shared" si="39"/>
        <v>198.11320754716979</v>
      </c>
      <c r="R218" s="54">
        <f t="shared" si="40"/>
        <v>130.70539419087135</v>
      </c>
      <c r="S218" s="55">
        <f t="shared" si="41"/>
        <v>-13.818601738041139</v>
      </c>
      <c r="T218" s="55">
        <f t="shared" si="42"/>
        <v>-13.818601738041153</v>
      </c>
      <c r="U218" t="s">
        <v>306</v>
      </c>
      <c r="V218" t="s">
        <v>460</v>
      </c>
      <c r="W218" t="s">
        <v>439</v>
      </c>
      <c r="X218" s="38">
        <v>44231</v>
      </c>
      <c r="Y218" s="66"/>
    </row>
    <row r="219" spans="1:25" ht="15" x14ac:dyDescent="0.25">
      <c r="A219">
        <v>2.2400000000000002</v>
      </c>
      <c r="B219">
        <v>1.65</v>
      </c>
      <c r="C219" s="43">
        <f t="shared" si="43"/>
        <v>5.2489177489177585E-2</v>
      </c>
      <c r="D219" s="44">
        <f>IF(OR($A219="",$B219=""),"",A219*'MPTO_working_2-way'!$G218)</f>
        <v>2.3575757575757579</v>
      </c>
      <c r="E219" s="46">
        <f>IF(OR($A219="",$B219=""),"",B219*'MPTO_working_2-way'!$G218)</f>
        <v>1.736607142857143</v>
      </c>
      <c r="F219" s="44">
        <f>IF(OR($A219="",$B219=""),"",'MPTO_working_2-way'!D218)</f>
        <v>2.3799098518995501</v>
      </c>
      <c r="G219" s="46">
        <f>IF(OR($A219="",$B219=""),"",'MPTO_working_2-way'!E218)</f>
        <v>1.7246850209986002</v>
      </c>
      <c r="H219" s="44">
        <f>IF(OR($A219="",$B219=""),"",'OddsRatio_working_2-way'!M218)</f>
        <v>2.3811923499977508</v>
      </c>
      <c r="I219" s="44">
        <f>IF(OR($A219="",$B219=""),"",'OddsRatio_working_2-way'!N218)</f>
        <v>1.7240121189504336</v>
      </c>
      <c r="J219" s="44">
        <f>IF('Log_working_2-way'!$D218="","",A219^('Log_working_2-way'!$D218))</f>
        <v>2.3917243382937521</v>
      </c>
      <c r="K219" s="46">
        <f>IF('Log_working_2-way'!$D218="","",B219^('Log_working_2-way'!$D218))</f>
        <v>1.7185330977425686</v>
      </c>
      <c r="L219" s="53">
        <f t="shared" si="35"/>
        <v>0.4241645244215938</v>
      </c>
      <c r="M219" s="53">
        <f t="shared" si="36"/>
        <v>0.57583547557840609</v>
      </c>
      <c r="N219" s="54">
        <v>316</v>
      </c>
      <c r="O219" s="54">
        <f t="shared" si="37"/>
        <v>174.92857142857142</v>
      </c>
      <c r="P219" s="54">
        <f t="shared" si="38"/>
        <v>124.48484848484847</v>
      </c>
      <c r="Q219" s="54">
        <f t="shared" si="39"/>
        <v>191.51515151515153</v>
      </c>
      <c r="R219" s="54">
        <f t="shared" si="40"/>
        <v>141.07142857142856</v>
      </c>
      <c r="S219" s="55">
        <f t="shared" si="41"/>
        <v>-16.586580086580113</v>
      </c>
      <c r="T219" s="55">
        <f t="shared" si="42"/>
        <v>-16.586580086580085</v>
      </c>
      <c r="U219" t="s">
        <v>503</v>
      </c>
      <c r="V219" t="s">
        <v>312</v>
      </c>
      <c r="W219" t="s">
        <v>445</v>
      </c>
      <c r="X219" s="38">
        <v>44231</v>
      </c>
      <c r="Y219" s="66"/>
    </row>
    <row r="220" spans="1:25" ht="15" x14ac:dyDescent="0.25">
      <c r="A220">
        <v>2.13</v>
      </c>
      <c r="B220">
        <v>1.71</v>
      </c>
      <c r="C220" s="43">
        <f t="shared" si="43"/>
        <v>5.4278889712544132E-2</v>
      </c>
      <c r="D220" s="44">
        <f>IF(OR($A220="",$B220=""),"",A220*'MPTO_working_2-way'!$G219)</f>
        <v>2.2456140350877187</v>
      </c>
      <c r="E220" s="46">
        <f>IF(OR($A220="",$B220=""),"",B220*'MPTO_working_2-way'!$G219)</f>
        <v>1.8028169014084505</v>
      </c>
      <c r="F220" s="44">
        <f>IF(OR($A220="",$B220=""),"",'MPTO_working_2-way'!D219)</f>
        <v>2.2606833628153797</v>
      </c>
      <c r="G220" s="46">
        <f>IF(OR($A220="",$B220=""),"",'MPTO_working_2-way'!E219)</f>
        <v>1.7932205893213202</v>
      </c>
      <c r="H220" s="44">
        <f>IF(OR($A220="",$B220=""),"",'OddsRatio_working_2-way'!M219)</f>
        <v>2.261566207447967</v>
      </c>
      <c r="I220" s="44">
        <f>IF(OR($A220="",$B220=""),"",'OddsRatio_working_2-way'!N219)</f>
        <v>1.7926654931752715</v>
      </c>
      <c r="J220" s="44">
        <f>IF('Log_working_2-way'!$D219="","",A220^('Log_working_2-way'!$D219))</f>
        <v>2.2686393759250199</v>
      </c>
      <c r="K220" s="46">
        <f>IF('Log_working_2-way'!$D219="","",B220^('Log_working_2-way'!$D219))</f>
        <v>1.788246068169419</v>
      </c>
      <c r="L220" s="53">
        <f t="shared" si="35"/>
        <v>0.44531250000000011</v>
      </c>
      <c r="M220" s="53">
        <f t="shared" si="36"/>
        <v>0.55468750000000011</v>
      </c>
      <c r="N220" s="54">
        <v>317</v>
      </c>
      <c r="O220" s="54">
        <f t="shared" si="37"/>
        <v>168.17370892018775</v>
      </c>
      <c r="P220" s="54">
        <f t="shared" si="38"/>
        <v>131.61988304093563</v>
      </c>
      <c r="Q220" s="54">
        <f t="shared" si="39"/>
        <v>185.38011695906431</v>
      </c>
      <c r="R220" s="54">
        <f t="shared" si="40"/>
        <v>148.82629107981219</v>
      </c>
      <c r="S220" s="55">
        <f t="shared" si="41"/>
        <v>-17.20640803887656</v>
      </c>
      <c r="T220" s="55">
        <f t="shared" si="42"/>
        <v>-17.20640803887656</v>
      </c>
      <c r="U220" t="s">
        <v>311</v>
      </c>
      <c r="V220" t="s">
        <v>310</v>
      </c>
      <c r="W220" t="s">
        <v>445</v>
      </c>
      <c r="X220" s="38">
        <v>44231</v>
      </c>
      <c r="Y220" s="66"/>
    </row>
    <row r="221" spans="1:25" ht="15" x14ac:dyDescent="0.25">
      <c r="A221">
        <v>2</v>
      </c>
      <c r="B221">
        <v>1.83</v>
      </c>
      <c r="C221" s="43">
        <f t="shared" si="43"/>
        <v>4.644808743169393E-2</v>
      </c>
      <c r="D221" s="44">
        <f>IF(OR($A221="",$B221=""),"",A221*'MPTO_working_2-way'!$G220)</f>
        <v>2.0928961748633879</v>
      </c>
      <c r="E221" s="46">
        <f>IF(OR($A221="",$B221=""),"",B221*'MPTO_working_2-way'!$G220)</f>
        <v>1.915</v>
      </c>
      <c r="F221" s="44">
        <f>IF(OR($A221="",$B221=""),"",'MPTO_working_2-way'!D220)</f>
        <v>2.0974212034383952</v>
      </c>
      <c r="G221" s="46">
        <f>IF(OR($A221="",$B221=""),"",'MPTO_working_2-way'!E220)</f>
        <v>1.9112271540469974</v>
      </c>
      <c r="H221" s="44">
        <f>IF(OR($A221="",$B221=""),"",'OddsRatio_working_2-way'!M220)</f>
        <v>2.0976425998969033</v>
      </c>
      <c r="I221" s="44">
        <f>IF(OR($A221="",$B221=""),"",'OddsRatio_working_2-way'!N220)</f>
        <v>1.9110433579144297</v>
      </c>
      <c r="J221" s="44">
        <f>IF('Log_working_2-way'!$D220="","",A221^('Log_working_2-way'!$D220))</f>
        <v>2.0997333122397319</v>
      </c>
      <c r="K221" s="46">
        <f>IF('Log_working_2-way'!$D220="","",B221^('Log_working_2-way'!$D220))</f>
        <v>1.9093113656463092</v>
      </c>
      <c r="L221" s="53">
        <f t="shared" si="35"/>
        <v>0.47780678851174935</v>
      </c>
      <c r="M221" s="53">
        <f t="shared" si="36"/>
        <v>0.5221932114882506</v>
      </c>
      <c r="N221" s="54">
        <v>318</v>
      </c>
      <c r="O221" s="54">
        <f t="shared" si="37"/>
        <v>159</v>
      </c>
      <c r="P221" s="54">
        <f t="shared" si="38"/>
        <v>144.22950819672133</v>
      </c>
      <c r="Q221" s="54">
        <f t="shared" si="39"/>
        <v>173.77049180327867</v>
      </c>
      <c r="R221" s="54">
        <f t="shared" si="40"/>
        <v>159</v>
      </c>
      <c r="S221" s="55">
        <f t="shared" si="41"/>
        <v>-14.770491803278674</v>
      </c>
      <c r="T221" s="55">
        <f t="shared" si="42"/>
        <v>-14.770491803278674</v>
      </c>
      <c r="U221" t="s">
        <v>506</v>
      </c>
      <c r="V221" t="s">
        <v>316</v>
      </c>
      <c r="W221" t="s">
        <v>445</v>
      </c>
      <c r="X221" s="38">
        <v>44231</v>
      </c>
      <c r="Y221" s="66"/>
    </row>
    <row r="222" spans="1:25" ht="15" x14ac:dyDescent="0.25">
      <c r="A222">
        <v>1.93</v>
      </c>
      <c r="B222">
        <v>1.89</v>
      </c>
      <c r="C222" s="43">
        <f t="shared" si="43"/>
        <v>4.7235244126436093E-2</v>
      </c>
      <c r="D222" s="44">
        <f>IF(OR($A222="",$B222=""),"",A222*'MPTO_working_2-way'!$G221)</f>
        <v>2.0211640211640214</v>
      </c>
      <c r="E222" s="46">
        <f>IF(OR($A222="",$B222=""),"",B222*'MPTO_working_2-way'!$G221)</f>
        <v>1.9792746113989641</v>
      </c>
      <c r="F222" s="44">
        <f>IF(OR($A222="",$B222=""),"",'MPTO_working_2-way'!D221)</f>
        <v>2.0221747928042801</v>
      </c>
      <c r="G222" s="46">
        <f>IF(OR($A222="",$B222=""),"",'MPTO_working_2-way'!E221)</f>
        <v>1.9783062613553166</v>
      </c>
      <c r="H222" s="44">
        <f>IF(OR($A222="",$B222=""),"",'OddsRatio_working_2-way'!M221)</f>
        <v>2.0222249362174249</v>
      </c>
      <c r="I222" s="44">
        <f>IF(OR($A222="",$B222=""),"",'OddsRatio_working_2-way'!N221)</f>
        <v>1.9782582722940953</v>
      </c>
      <c r="J222" s="44">
        <f>IF('Log_working_2-way'!$D221="","",A222^('Log_working_2-way'!$D221))</f>
        <v>2.0226909100425914</v>
      </c>
      <c r="K222" s="46">
        <f>IF('Log_working_2-way'!$D221="","",B222^('Log_working_2-way'!$D221))</f>
        <v>1.9778125435355127</v>
      </c>
      <c r="L222" s="53">
        <f t="shared" si="35"/>
        <v>0.4947643979057591</v>
      </c>
      <c r="M222" s="53">
        <f t="shared" si="36"/>
        <v>0.50523560209424079</v>
      </c>
      <c r="N222" s="54">
        <v>319</v>
      </c>
      <c r="O222" s="54">
        <f t="shared" si="37"/>
        <v>153.71502590673575</v>
      </c>
      <c r="P222" s="54">
        <f t="shared" si="38"/>
        <v>150.21693121693121</v>
      </c>
      <c r="Q222" s="54">
        <f t="shared" si="39"/>
        <v>168.78306878306881</v>
      </c>
      <c r="R222" s="54">
        <f t="shared" si="40"/>
        <v>165.28497409326428</v>
      </c>
      <c r="S222" s="55">
        <f t="shared" si="41"/>
        <v>-15.068042876333067</v>
      </c>
      <c r="T222" s="55">
        <f t="shared" si="42"/>
        <v>-15.068042876333067</v>
      </c>
      <c r="U222" t="s">
        <v>308</v>
      </c>
      <c r="V222" t="s">
        <v>313</v>
      </c>
      <c r="W222" t="s">
        <v>445</v>
      </c>
      <c r="X222" s="38">
        <v>44231</v>
      </c>
      <c r="Y222" s="66"/>
    </row>
    <row r="223" spans="1:25" ht="15" x14ac:dyDescent="0.25">
      <c r="A223">
        <v>2.15</v>
      </c>
      <c r="B223">
        <v>1.7</v>
      </c>
      <c r="C223" s="43">
        <f t="shared" si="43"/>
        <v>5.3351573187414569E-2</v>
      </c>
      <c r="D223" s="44">
        <f>IF(OR($A223="",$B223=""),"",A223*'MPTO_working_2-way'!$G222)</f>
        <v>2.2647058823529411</v>
      </c>
      <c r="E223" s="46">
        <f>IF(OR($A223="",$B223=""),"",B223*'MPTO_working_2-way'!$G222)</f>
        <v>1.7906976744186047</v>
      </c>
      <c r="F223" s="44">
        <f>IF(OR($A223="",$B223=""),"",'MPTO_working_2-way'!D222)</f>
        <v>2.280811232449298</v>
      </c>
      <c r="G223" s="46">
        <f>IF(OR($A223="",$B223=""),"",'MPTO_working_2-way'!E222)</f>
        <v>1.7807551766138856</v>
      </c>
      <c r="H223" s="44">
        <f>IF(OR($A223="",$B223=""),"",'OddsRatio_working_2-way'!M222)</f>
        <v>2.2817398889233114</v>
      </c>
      <c r="I223" s="44">
        <f>IF(OR($A223="",$B223=""),"",'OddsRatio_working_2-way'!N222)</f>
        <v>1.7801894976054942</v>
      </c>
      <c r="J223" s="44">
        <f>IF('Log_working_2-way'!$D222="","",A223^('Log_working_2-way'!$D222))</f>
        <v>2.2893000559740977</v>
      </c>
      <c r="K223" s="46">
        <f>IF('Log_working_2-way'!$D222="","",B223^('Log_working_2-way'!$D222))</f>
        <v>1.7756146409553155</v>
      </c>
      <c r="L223" s="53">
        <f t="shared" si="35"/>
        <v>0.44155844155844159</v>
      </c>
      <c r="M223" s="53">
        <f t="shared" si="36"/>
        <v>0.55844155844155841</v>
      </c>
      <c r="N223" s="54">
        <v>320</v>
      </c>
      <c r="O223" s="54">
        <f t="shared" si="37"/>
        <v>171.16279069767441</v>
      </c>
      <c r="P223" s="54">
        <f t="shared" si="38"/>
        <v>131.76470588235296</v>
      </c>
      <c r="Q223" s="54">
        <f t="shared" si="39"/>
        <v>188.23529411764707</v>
      </c>
      <c r="R223" s="54">
        <f t="shared" si="40"/>
        <v>148.83720930232559</v>
      </c>
      <c r="S223" s="55">
        <f t="shared" si="41"/>
        <v>-17.072503419972662</v>
      </c>
      <c r="T223" s="55">
        <f t="shared" si="42"/>
        <v>-17.072503419972634</v>
      </c>
      <c r="U223" t="s">
        <v>309</v>
      </c>
      <c r="V223" t="s">
        <v>501</v>
      </c>
      <c r="W223" t="s">
        <v>445</v>
      </c>
      <c r="X223" s="38">
        <v>44231</v>
      </c>
      <c r="Y223" s="66"/>
    </row>
    <row r="224" spans="1:25" ht="15" x14ac:dyDescent="0.25">
      <c r="A224">
        <v>1.69</v>
      </c>
      <c r="B224">
        <v>2.16</v>
      </c>
      <c r="C224" s="43">
        <f t="shared" si="43"/>
        <v>5.4678939294323881E-2</v>
      </c>
      <c r="D224" s="44">
        <f>IF(OR($A224="",$B224=""),"",A224*'MPTO_working_2-way'!$G223)</f>
        <v>1.7824074074074072</v>
      </c>
      <c r="E224" s="46">
        <f>IF(OR($A224="",$B224=""),"",B224*'MPTO_working_2-way'!$G223)</f>
        <v>2.2781065088757395</v>
      </c>
      <c r="F224" s="44">
        <f>IF(OR($A224="",$B224=""),"",'MPTO_working_2-way'!D223)</f>
        <v>1.771866809047665</v>
      </c>
      <c r="G224" s="46">
        <f>IF(OR($A224="",$B224=""),"",'MPTO_working_2-way'!E223)</f>
        <v>2.2955603068796377</v>
      </c>
      <c r="H224" s="44">
        <f>IF(OR($A224="",$B224=""),"",'OddsRatio_working_2-way'!M223)</f>
        <v>1.7712506636670706</v>
      </c>
      <c r="I224" s="44">
        <f>IF(OR($A224="",$B224=""),"",'OddsRatio_working_2-way'!N223)</f>
        <v>2.2965953186286989</v>
      </c>
      <c r="J224" s="44">
        <f>IF('Log_working_2-way'!$D223="","",A224^('Log_working_2-way'!$D223))</f>
        <v>1.7663968153317493</v>
      </c>
      <c r="K224" s="46">
        <f>IF('Log_working_2-way'!$D223="","",B224^('Log_working_2-way'!$D223))</f>
        <v>2.3048070920867265</v>
      </c>
      <c r="L224" s="53">
        <f t="shared" si="35"/>
        <v>0.56103896103896111</v>
      </c>
      <c r="M224" s="53">
        <f t="shared" si="36"/>
        <v>0.438961038961039</v>
      </c>
      <c r="N224" s="54">
        <v>321</v>
      </c>
      <c r="O224" s="54">
        <f t="shared" si="37"/>
        <v>131.05917159763314</v>
      </c>
      <c r="P224" s="54">
        <f t="shared" si="38"/>
        <v>172.38888888888889</v>
      </c>
      <c r="Q224" s="54">
        <f t="shared" si="39"/>
        <v>148.61111111111109</v>
      </c>
      <c r="R224" s="54">
        <f t="shared" si="40"/>
        <v>189.94082840236686</v>
      </c>
      <c r="S224" s="55">
        <f t="shared" si="41"/>
        <v>-17.551939513477947</v>
      </c>
      <c r="T224" s="55">
        <f t="shared" si="42"/>
        <v>-17.551939513477976</v>
      </c>
      <c r="U224" t="s">
        <v>318</v>
      </c>
      <c r="V224" t="s">
        <v>314</v>
      </c>
      <c r="W224" t="s">
        <v>445</v>
      </c>
      <c r="X224" s="38">
        <v>44231</v>
      </c>
      <c r="Y224" s="66"/>
    </row>
    <row r="225" spans="1:25" ht="15" x14ac:dyDescent="0.25">
      <c r="A225">
        <v>2.2400000000000002</v>
      </c>
      <c r="B225">
        <v>1.65</v>
      </c>
      <c r="C225" s="43">
        <f t="shared" si="43"/>
        <v>5.2489177489177585E-2</v>
      </c>
      <c r="D225" s="44">
        <f>IF(OR($A225="",$B225=""),"",A225*'MPTO_working_2-way'!$G224)</f>
        <v>2.3575757575757579</v>
      </c>
      <c r="E225" s="46">
        <f>IF(OR($A225="",$B225=""),"",B225*'MPTO_working_2-way'!$G224)</f>
        <v>1.736607142857143</v>
      </c>
      <c r="F225" s="44">
        <f>IF(OR($A225="",$B225=""),"",'MPTO_working_2-way'!D224)</f>
        <v>2.3799098518995501</v>
      </c>
      <c r="G225" s="46">
        <f>IF(OR($A225="",$B225=""),"",'MPTO_working_2-way'!E224)</f>
        <v>1.7246850209986002</v>
      </c>
      <c r="H225" s="44">
        <f>IF(OR($A225="",$B225=""),"",'OddsRatio_working_2-way'!M224)</f>
        <v>2.3811923499977508</v>
      </c>
      <c r="I225" s="44">
        <f>IF(OR($A225="",$B225=""),"",'OddsRatio_working_2-way'!N224)</f>
        <v>1.7240121189504336</v>
      </c>
      <c r="J225" s="44">
        <f>IF('Log_working_2-way'!$D224="","",A225^('Log_working_2-way'!$D224))</f>
        <v>2.3917243382937521</v>
      </c>
      <c r="K225" s="46">
        <f>IF('Log_working_2-way'!$D224="","",B225^('Log_working_2-way'!$D224))</f>
        <v>1.7185330977425686</v>
      </c>
      <c r="L225" s="53">
        <f t="shared" si="35"/>
        <v>0.4241645244215938</v>
      </c>
      <c r="M225" s="53">
        <f t="shared" si="36"/>
        <v>0.57583547557840609</v>
      </c>
      <c r="N225" s="54">
        <v>322</v>
      </c>
      <c r="O225" s="54">
        <f t="shared" si="37"/>
        <v>178.25000000000003</v>
      </c>
      <c r="P225" s="54">
        <f t="shared" si="38"/>
        <v>126.84848484848483</v>
      </c>
      <c r="Q225" s="54">
        <f t="shared" si="39"/>
        <v>195.15151515151516</v>
      </c>
      <c r="R225" s="54">
        <f t="shared" si="40"/>
        <v>143.75</v>
      </c>
      <c r="S225" s="55">
        <f t="shared" si="41"/>
        <v>-16.901515151515127</v>
      </c>
      <c r="T225" s="55">
        <f t="shared" si="42"/>
        <v>-16.90151515151517</v>
      </c>
      <c r="U225" t="s">
        <v>502</v>
      </c>
      <c r="V225" t="s">
        <v>470</v>
      </c>
      <c r="W225" t="s">
        <v>445</v>
      </c>
      <c r="X225" s="38">
        <v>44231</v>
      </c>
      <c r="Y225" s="66"/>
    </row>
    <row r="226" spans="1:25" ht="15" x14ac:dyDescent="0.25">
      <c r="A226">
        <v>1.93</v>
      </c>
      <c r="B226">
        <v>1.89</v>
      </c>
      <c r="C226" s="43">
        <f t="shared" si="43"/>
        <v>4.7235244126436093E-2</v>
      </c>
      <c r="D226" s="44">
        <f>IF(OR($A226="",$B226=""),"",A226*'MPTO_working_2-way'!$G225)</f>
        <v>2.0211640211640214</v>
      </c>
      <c r="E226" s="46">
        <f>IF(OR($A226="",$B226=""),"",B226*'MPTO_working_2-way'!$G225)</f>
        <v>1.9792746113989641</v>
      </c>
      <c r="F226" s="44">
        <f>IF(OR($A226="",$B226=""),"",'MPTO_working_2-way'!D225)</f>
        <v>2.0221747928042801</v>
      </c>
      <c r="G226" s="46">
        <f>IF(OR($A226="",$B226=""),"",'MPTO_working_2-way'!E225)</f>
        <v>1.9783062613553166</v>
      </c>
      <c r="H226" s="44">
        <f>IF(OR($A226="",$B226=""),"",'OddsRatio_working_2-way'!M225)</f>
        <v>2.0222249362174249</v>
      </c>
      <c r="I226" s="44">
        <f>IF(OR($A226="",$B226=""),"",'OddsRatio_working_2-way'!N225)</f>
        <v>1.9782582722940953</v>
      </c>
      <c r="J226" s="44">
        <f>IF('Log_working_2-way'!$D225="","",A226^('Log_working_2-way'!$D225))</f>
        <v>2.0226909100425914</v>
      </c>
      <c r="K226" s="46">
        <f>IF('Log_working_2-way'!$D225="","",B226^('Log_working_2-way'!$D225))</f>
        <v>1.9778125435355127</v>
      </c>
      <c r="L226" s="53">
        <f t="shared" si="35"/>
        <v>0.4947643979057591</v>
      </c>
      <c r="M226" s="53">
        <f t="shared" si="36"/>
        <v>0.50523560209424079</v>
      </c>
      <c r="N226" s="54">
        <v>323</v>
      </c>
      <c r="O226" s="54">
        <f t="shared" si="37"/>
        <v>155.64248704663214</v>
      </c>
      <c r="P226" s="54">
        <f t="shared" si="38"/>
        <v>152.10052910052909</v>
      </c>
      <c r="Q226" s="54">
        <f t="shared" si="39"/>
        <v>170.89947089947091</v>
      </c>
      <c r="R226" s="54">
        <f t="shared" si="40"/>
        <v>167.35751295336789</v>
      </c>
      <c r="S226" s="55">
        <f t="shared" si="41"/>
        <v>-15.256983852838772</v>
      </c>
      <c r="T226" s="55">
        <f t="shared" si="42"/>
        <v>-15.2569838528388</v>
      </c>
      <c r="U226" t="s">
        <v>505</v>
      </c>
      <c r="V226" t="s">
        <v>500</v>
      </c>
      <c r="W226" t="s">
        <v>445</v>
      </c>
      <c r="X226" s="38">
        <v>44231</v>
      </c>
      <c r="Y226" s="66"/>
    </row>
    <row r="227" spans="1:25" ht="15" x14ac:dyDescent="0.25">
      <c r="A227">
        <v>1.94</v>
      </c>
      <c r="B227">
        <v>1.88</v>
      </c>
      <c r="C227" s="43">
        <f t="shared" si="43"/>
        <v>4.7378811142794408E-2</v>
      </c>
      <c r="D227" s="44">
        <f>IF(OR($A227="",$B227=""),"",A227*'MPTO_working_2-way'!$G226)</f>
        <v>2.0319148936170213</v>
      </c>
      <c r="E227" s="46">
        <f>IF(OR($A227="",$B227=""),"",B227*'MPTO_working_2-way'!$G226)</f>
        <v>1.9690721649484533</v>
      </c>
      <c r="F227" s="44">
        <f>IF(OR($A227="",$B227=""),"",'MPTO_working_2-way'!D226)</f>
        <v>2.033452274754683</v>
      </c>
      <c r="G227" s="46">
        <f>IF(OR($A227="",$B227=""),"",'MPTO_working_2-way'!E226)</f>
        <v>1.9676305567544234</v>
      </c>
      <c r="H227" s="44">
        <f>IF(OR($A227="",$B227=""),"",'OddsRatio_working_2-way'!M226)</f>
        <v>2.0335288182638238</v>
      </c>
      <c r="I227" s="44">
        <f>IF(OR($A227="",$B227=""),"",'OddsRatio_working_2-way'!N226)</f>
        <v>1.9675588936937933</v>
      </c>
      <c r="J227" s="44">
        <f>IF('Log_working_2-way'!$D226="","",A227^('Log_working_2-way'!$D226))</f>
        <v>2.0342379522187155</v>
      </c>
      <c r="K227" s="46">
        <f>IF('Log_working_2-way'!$D226="","",B227^('Log_working_2-way'!$D226))</f>
        <v>1.9668954787958726</v>
      </c>
      <c r="L227" s="53">
        <f t="shared" si="35"/>
        <v>0.49214659685863876</v>
      </c>
      <c r="M227" s="53">
        <f t="shared" si="36"/>
        <v>0.50785340314136129</v>
      </c>
      <c r="N227" s="54">
        <v>324</v>
      </c>
      <c r="O227" s="54">
        <f t="shared" si="37"/>
        <v>156.98969072164948</v>
      </c>
      <c r="P227" s="54">
        <f t="shared" si="38"/>
        <v>151.65957446808511</v>
      </c>
      <c r="Q227" s="54">
        <f t="shared" si="39"/>
        <v>172.34042553191489</v>
      </c>
      <c r="R227" s="54">
        <f t="shared" si="40"/>
        <v>167.01030927835055</v>
      </c>
      <c r="S227" s="55">
        <f t="shared" si="41"/>
        <v>-15.350734810265408</v>
      </c>
      <c r="T227" s="55">
        <f t="shared" si="42"/>
        <v>-15.350734810265436</v>
      </c>
      <c r="U227" t="s">
        <v>315</v>
      </c>
      <c r="V227" t="s">
        <v>504</v>
      </c>
      <c r="W227" t="s">
        <v>445</v>
      </c>
      <c r="X227" s="38">
        <v>44231</v>
      </c>
      <c r="Y227" s="66"/>
    </row>
    <row r="228" spans="1:25" s="50" customFormat="1" ht="15" x14ac:dyDescent="0.25">
      <c r="A228">
        <v>2.46</v>
      </c>
      <c r="B228">
        <v>1.6</v>
      </c>
      <c r="C228" s="43">
        <f t="shared" si="43"/>
        <v>3.1504065040650397E-2</v>
      </c>
      <c r="D228" s="44">
        <f>IF(OR($A228="",$B228=""),"",A228*'MPTO_working_2-way'!$G227)</f>
        <v>2.5375000000000001</v>
      </c>
      <c r="E228" s="46">
        <f>IF(OR($A228="",$B228=""),"",B228*'MPTO_working_2-way'!$G227)</f>
        <v>1.6504065040650406</v>
      </c>
      <c r="F228" s="44">
        <f>IF(OR($A228="",$B228=""),"",'MPTO_working_2-way'!D227)</f>
        <v>2.5591677503250976</v>
      </c>
      <c r="G228" s="46">
        <f>IF(OR($A228="",$B228=""),"",'MPTO_working_2-way'!E227)</f>
        <v>1.6413678065054211</v>
      </c>
      <c r="H228" s="44">
        <f>IF(OR($A228="",$B228=""),"",'OddsRatio_working_2-way'!M227)</f>
        <v>2.5599145275730124</v>
      </c>
      <c r="I228" s="44">
        <f>IF(OR($A228="",$B228=""),"",'OddsRatio_working_2-way'!N227)</f>
        <v>1.6410607647560327</v>
      </c>
      <c r="J228" s="44">
        <f>IF('Log_working_2-way'!$D227="","",A228^('Log_working_2-way'!$D227))</f>
        <v>2.5699693865556159</v>
      </c>
      <c r="K228" s="46">
        <f>IF('Log_working_2-way'!$D227="","",B228^('Log_working_2-way'!$D227))</f>
        <v>1.6369550951524368</v>
      </c>
      <c r="L228" s="53">
        <f t="shared" si="35"/>
        <v>0.39408866995073888</v>
      </c>
      <c r="M228" s="53">
        <f t="shared" si="36"/>
        <v>0.60591133004926112</v>
      </c>
      <c r="N228" s="54">
        <v>325</v>
      </c>
      <c r="O228" s="54">
        <f t="shared" si="37"/>
        <v>192.88617886178861</v>
      </c>
      <c r="P228" s="54">
        <f t="shared" si="38"/>
        <v>121.875</v>
      </c>
      <c r="Q228" s="54">
        <f t="shared" si="39"/>
        <v>203.125</v>
      </c>
      <c r="R228" s="54">
        <f t="shared" si="40"/>
        <v>132.11382113821139</v>
      </c>
      <c r="S228" s="55">
        <f t="shared" si="41"/>
        <v>-10.238821138211392</v>
      </c>
      <c r="T228" s="55">
        <f t="shared" si="42"/>
        <v>-10.238821138211392</v>
      </c>
      <c r="U228" t="s">
        <v>353</v>
      </c>
      <c r="V228" t="s">
        <v>348</v>
      </c>
      <c r="W228" t="s">
        <v>434</v>
      </c>
      <c r="X228" s="38">
        <v>44231</v>
      </c>
      <c r="Y228" s="66"/>
    </row>
    <row r="229" spans="1:25" ht="15" x14ac:dyDescent="0.25">
      <c r="A229">
        <v>2.2000000000000002</v>
      </c>
      <c r="B229">
        <v>1.72</v>
      </c>
      <c r="C229" s="43">
        <f t="shared" si="43"/>
        <v>3.5940803382663811E-2</v>
      </c>
      <c r="D229" s="44">
        <f>IF(OR($A229="",$B229=""),"",A229*'MPTO_working_2-way'!$G228)</f>
        <v>2.2790697674418605</v>
      </c>
      <c r="E229" s="46">
        <f>IF(OR($A229="",$B229=""),"",B229*'MPTO_working_2-way'!$G228)</f>
        <v>1.7818181818181817</v>
      </c>
      <c r="F229" s="44">
        <f>IF(OR($A229="",$B229=""),"",'MPTO_working_2-way'!D228)</f>
        <v>2.2905569007263922</v>
      </c>
      <c r="G229" s="46">
        <f>IF(OR($A229="",$B229=""),"",'MPTO_working_2-way'!E228)</f>
        <v>1.7748592870544089</v>
      </c>
      <c r="H229" s="44">
        <f>IF(OR($A229="",$B229=""),"",'OddsRatio_working_2-way'!M228)</f>
        <v>2.2909944487358058</v>
      </c>
      <c r="I229" s="44">
        <f>IF(OR($A229="",$B229=""),"",'OddsRatio_working_2-way'!N228)</f>
        <v>1.7745966692414832</v>
      </c>
      <c r="J229" s="44">
        <f>IF('Log_working_2-way'!$D228="","",A229^('Log_working_2-way'!$D228))</f>
        <v>2.2962889076273294</v>
      </c>
      <c r="K229" s="46">
        <f>IF('Log_working_2-way'!$D228="","",B229^('Log_working_2-way'!$D228))</f>
        <v>1.7714329684655428</v>
      </c>
      <c r="L229" s="53">
        <f t="shared" si="35"/>
        <v>0.43877551020408162</v>
      </c>
      <c r="M229" s="53">
        <f t="shared" si="36"/>
        <v>0.56122448979591844</v>
      </c>
      <c r="N229" s="54">
        <v>326</v>
      </c>
      <c r="O229" s="54">
        <f t="shared" si="37"/>
        <v>177.81818181818184</v>
      </c>
      <c r="P229" s="54">
        <f t="shared" si="38"/>
        <v>136.4651162790698</v>
      </c>
      <c r="Q229" s="54">
        <f t="shared" si="39"/>
        <v>189.53488372093025</v>
      </c>
      <c r="R229" s="54">
        <f t="shared" si="40"/>
        <v>148.18181818181819</v>
      </c>
      <c r="S229" s="55">
        <f t="shared" si="41"/>
        <v>-11.716701902748412</v>
      </c>
      <c r="T229" s="55">
        <f t="shared" si="42"/>
        <v>-11.716701902748383</v>
      </c>
      <c r="U229" t="s">
        <v>350</v>
      </c>
      <c r="V229" t="s">
        <v>355</v>
      </c>
      <c r="W229" t="s">
        <v>434</v>
      </c>
      <c r="X229" s="38">
        <v>44231</v>
      </c>
      <c r="Y229" s="66"/>
    </row>
    <row r="230" spans="1:25" ht="15" x14ac:dyDescent="0.25">
      <c r="A230">
        <v>2.37</v>
      </c>
      <c r="B230">
        <v>1.64</v>
      </c>
      <c r="C230" s="43">
        <f t="shared" si="43"/>
        <v>3.1697025831017633E-2</v>
      </c>
      <c r="D230" s="44">
        <f>IF(OR($A230="",$B230=""),"",A230*'MPTO_working_2-way'!$G229)</f>
        <v>2.4451219512195119</v>
      </c>
      <c r="E230" s="46">
        <f>IF(OR($A230="",$B230=""),"",B230*'MPTO_working_2-way'!$G229)</f>
        <v>1.6919831223628687</v>
      </c>
      <c r="F230" s="44">
        <f>IF(OR($A230="",$B230=""),"",'MPTO_working_2-way'!D229)</f>
        <v>2.4624936644703492</v>
      </c>
      <c r="G230" s="46">
        <f>IF(OR($A230="",$B230=""),"",'MPTO_working_2-way'!E229)</f>
        <v>1.6837636458152829</v>
      </c>
      <c r="H230" s="44">
        <f>IF(OR($A230="",$B230=""),"",'OddsRatio_working_2-way'!M229)</f>
        <v>2.4630874888399528</v>
      </c>
      <c r="I230" s="44">
        <f>IF(OR($A230="",$B230=""),"",'OddsRatio_working_2-way'!N229)</f>
        <v>1.6834861261734084</v>
      </c>
      <c r="J230" s="44">
        <f>IF('Log_working_2-way'!$D229="","",A230^('Log_working_2-way'!$D229))</f>
        <v>2.4711156795001918</v>
      </c>
      <c r="K230" s="46">
        <f>IF('Log_working_2-way'!$D229="","",B230^('Log_working_2-way'!$D229))</f>
        <v>1.6797561972418789</v>
      </c>
      <c r="L230" s="53">
        <f t="shared" si="35"/>
        <v>0.40897755610972575</v>
      </c>
      <c r="M230" s="53">
        <f t="shared" si="36"/>
        <v>0.59102244389027447</v>
      </c>
      <c r="N230" s="54">
        <v>327</v>
      </c>
      <c r="O230" s="54">
        <f t="shared" si="37"/>
        <v>189.02531645569618</v>
      </c>
      <c r="P230" s="54">
        <f t="shared" si="38"/>
        <v>127.60975609756096</v>
      </c>
      <c r="Q230" s="54">
        <f t="shared" si="39"/>
        <v>199.39024390243901</v>
      </c>
      <c r="R230" s="54">
        <f t="shared" si="40"/>
        <v>137.97468354430379</v>
      </c>
      <c r="S230" s="55">
        <f t="shared" si="41"/>
        <v>-10.364927446742826</v>
      </c>
      <c r="T230" s="55">
        <f t="shared" si="42"/>
        <v>-10.364927446742826</v>
      </c>
      <c r="U230" t="s">
        <v>416</v>
      </c>
      <c r="V230" t="s">
        <v>354</v>
      </c>
      <c r="W230" t="s">
        <v>434</v>
      </c>
      <c r="X230" s="38">
        <v>44231</v>
      </c>
      <c r="Y230" s="66"/>
    </row>
    <row r="231" spans="1:25" s="50" customFormat="1" ht="15" x14ac:dyDescent="0.25">
      <c r="A231">
        <v>2.12</v>
      </c>
      <c r="B231">
        <v>1.78</v>
      </c>
      <c r="C231" s="43">
        <f t="shared" si="43"/>
        <v>3.3495866016535869E-2</v>
      </c>
      <c r="D231" s="44">
        <f>IF(OR($A231="",$B231=""),"",A231*'MPTO_working_2-way'!$G230)</f>
        <v>2.191011235955056</v>
      </c>
      <c r="E231" s="46">
        <f>IF(OR($A231="",$B231=""),"",B231*'MPTO_working_2-way'!$G230)</f>
        <v>1.8396226415094339</v>
      </c>
      <c r="F231" s="44">
        <f>IF(OR($A231="",$B231=""),"",'MPTO_working_2-way'!D230)</f>
        <v>2.1980428704566637</v>
      </c>
      <c r="G231" s="46">
        <f>IF(OR($A231="",$B231=""),"",'MPTO_working_2-way'!E230)</f>
        <v>1.8346946713341112</v>
      </c>
      <c r="H231" s="44">
        <f>IF(OR($A231="",$B231=""),"",'OddsRatio_working_2-way'!M230)</f>
        <v>2.1982893790305562</v>
      </c>
      <c r="I231" s="44">
        <f>IF(OR($A231="",$B231=""),"",'OddsRatio_working_2-way'!N230)</f>
        <v>1.83452296039628</v>
      </c>
      <c r="J231" s="44">
        <f>IF('Log_working_2-way'!$D230="","",A231^('Log_working_2-way'!$D230))</f>
        <v>2.2015102621380289</v>
      </c>
      <c r="K231" s="46">
        <f>IF('Log_working_2-way'!$D230="","",B231^('Log_working_2-way'!$D230))</f>
        <v>1.8322858584832242</v>
      </c>
      <c r="L231" s="53">
        <f t="shared" si="35"/>
        <v>0.45641025641025645</v>
      </c>
      <c r="M231" s="53">
        <f t="shared" si="36"/>
        <v>0.54358974358974366</v>
      </c>
      <c r="N231" s="54">
        <v>328</v>
      </c>
      <c r="O231" s="54">
        <f t="shared" si="37"/>
        <v>173.28301886792451</v>
      </c>
      <c r="P231" s="54">
        <f t="shared" si="38"/>
        <v>143.7303370786517</v>
      </c>
      <c r="Q231" s="54">
        <f t="shared" si="39"/>
        <v>184.26966292134833</v>
      </c>
      <c r="R231" s="54">
        <f t="shared" si="40"/>
        <v>154.71698113207546</v>
      </c>
      <c r="S231" s="55">
        <f t="shared" si="41"/>
        <v>-10.986644053423817</v>
      </c>
      <c r="T231" s="55">
        <f t="shared" si="42"/>
        <v>-10.98664405342376</v>
      </c>
      <c r="U231" t="s">
        <v>419</v>
      </c>
      <c r="V231" t="s">
        <v>349</v>
      </c>
      <c r="W231" t="s">
        <v>434</v>
      </c>
      <c r="X231" s="38">
        <v>44231</v>
      </c>
      <c r="Y231" s="66"/>
    </row>
    <row r="232" spans="1:25" ht="15" x14ac:dyDescent="0.25">
      <c r="A232">
        <v>2.2599999999999998</v>
      </c>
      <c r="B232">
        <v>1.69</v>
      </c>
      <c r="C232" s="43">
        <f t="shared" si="43"/>
        <v>3.4193852437555794E-2</v>
      </c>
      <c r="D232" s="44">
        <f>IF(OR($A232="",$B232=""),"",A232*'MPTO_working_2-way'!$G231)</f>
        <v>2.3372781065088759</v>
      </c>
      <c r="E232" s="46">
        <f>IF(OR($A232="",$B232=""),"",B232*'MPTO_working_2-way'!$G231)</f>
        <v>1.7477876106194692</v>
      </c>
      <c r="F232" s="44">
        <f>IF(OR($A232="",$B232=""),"",'MPTO_working_2-way'!D231)</f>
        <v>2.3508340001231001</v>
      </c>
      <c r="G232" s="46">
        <f>IF(OR($A232="",$B232=""),"",'MPTO_working_2-way'!E231)</f>
        <v>1.740283410033262</v>
      </c>
      <c r="H232" s="44">
        <f>IF(OR($A232="",$B232=""),"",'OddsRatio_working_2-way'!M231)</f>
        <v>2.351327849384353</v>
      </c>
      <c r="I232" s="44">
        <f>IF(OR($A232="",$B232=""),"",'OddsRatio_working_2-way'!N231)</f>
        <v>1.7400128699009547</v>
      </c>
      <c r="J232" s="44">
        <f>IF('Log_working_2-way'!$D231="","",A232^('Log_working_2-way'!$D231))</f>
        <v>2.3575800032398484</v>
      </c>
      <c r="K232" s="46">
        <f>IF('Log_working_2-way'!$D231="","",B232^('Log_working_2-way'!$D231))</f>
        <v>1.7366048392090647</v>
      </c>
      <c r="L232" s="53">
        <f t="shared" si="35"/>
        <v>0.42784810126582273</v>
      </c>
      <c r="M232" s="53">
        <f t="shared" si="36"/>
        <v>0.57215189873417716</v>
      </c>
      <c r="N232" s="54">
        <v>329</v>
      </c>
      <c r="O232" s="54">
        <f t="shared" si="37"/>
        <v>183.42477876106193</v>
      </c>
      <c r="P232" s="54">
        <f t="shared" si="38"/>
        <v>134.32544378698225</v>
      </c>
      <c r="Q232" s="54">
        <f t="shared" si="39"/>
        <v>194.67455621301775</v>
      </c>
      <c r="R232" s="54">
        <f t="shared" si="40"/>
        <v>145.57522123893807</v>
      </c>
      <c r="S232" s="55">
        <f t="shared" si="41"/>
        <v>-11.249777451955822</v>
      </c>
      <c r="T232" s="55">
        <f t="shared" si="42"/>
        <v>-11.249777451955822</v>
      </c>
      <c r="U232" t="s">
        <v>105</v>
      </c>
      <c r="V232" t="s">
        <v>351</v>
      </c>
      <c r="W232" t="s">
        <v>434</v>
      </c>
      <c r="X232" s="38">
        <v>44231</v>
      </c>
      <c r="Y232" s="66"/>
    </row>
    <row r="233" spans="1:25" ht="15" x14ac:dyDescent="0.25">
      <c r="A233">
        <v>2.35</v>
      </c>
      <c r="B233">
        <v>1.64</v>
      </c>
      <c r="C233" s="43">
        <f t="shared" si="43"/>
        <v>3.5288012454592677E-2</v>
      </c>
      <c r="D233" s="44">
        <f>IF(OR($A233="",$B233=""),"",A233*'MPTO_working_2-way'!$G232)</f>
        <v>2.4329268292682928</v>
      </c>
      <c r="E233" s="46">
        <f>IF(OR($A233="",$B233=""),"",B233*'MPTO_working_2-way'!$G232)</f>
        <v>1.6978723404255318</v>
      </c>
      <c r="F233" s="44">
        <f>IF(OR($A233="",$B233=""),"",'MPTO_working_2-way'!D232)</f>
        <v>2.4516539440203564</v>
      </c>
      <c r="G233" s="46">
        <f>IF(OR($A233="",$B233=""),"",'MPTO_working_2-way'!E232)</f>
        <v>1.6888694127957931</v>
      </c>
      <c r="H233" s="44">
        <f>IF(OR($A233="",$B233=""),"",'OddsRatio_working_2-way'!M232)</f>
        <v>2.452368754827781</v>
      </c>
      <c r="I233" s="44">
        <f>IF(OR($A233="",$B233=""),"",'OddsRatio_working_2-way'!N232)</f>
        <v>1.6885303726590961</v>
      </c>
      <c r="J233" s="44">
        <f>IF('Log_working_2-way'!$D232="","",A233^('Log_working_2-way'!$D232))</f>
        <v>2.4610558748503579</v>
      </c>
      <c r="K233" s="46">
        <f>IF('Log_working_2-way'!$D232="","",B233^('Log_working_2-way'!$D232))</f>
        <v>1.6844365210210133</v>
      </c>
      <c r="L233" s="53">
        <f t="shared" si="35"/>
        <v>0.41102756892230574</v>
      </c>
      <c r="M233" s="53">
        <f t="shared" si="36"/>
        <v>0.58897243107769426</v>
      </c>
      <c r="N233" s="54">
        <v>330</v>
      </c>
      <c r="O233" s="54">
        <f t="shared" si="37"/>
        <v>189.57446808510639</v>
      </c>
      <c r="P233" s="54">
        <f t="shared" si="38"/>
        <v>128.78048780487799</v>
      </c>
      <c r="Q233" s="54">
        <f t="shared" si="39"/>
        <v>201.21951219512195</v>
      </c>
      <c r="R233" s="54">
        <f t="shared" si="40"/>
        <v>140.42553191489361</v>
      </c>
      <c r="S233" s="55">
        <f t="shared" si="41"/>
        <v>-11.645044110015562</v>
      </c>
      <c r="T233" s="55">
        <f t="shared" si="42"/>
        <v>-11.645044110015618</v>
      </c>
      <c r="U233" t="s">
        <v>415</v>
      </c>
      <c r="V233" t="s">
        <v>140</v>
      </c>
      <c r="W233" t="s">
        <v>434</v>
      </c>
      <c r="X233" s="38">
        <v>44231</v>
      </c>
      <c r="Y233" s="66"/>
    </row>
    <row r="234" spans="1:25" ht="15" x14ac:dyDescent="0.25">
      <c r="A234">
        <v>2.06</v>
      </c>
      <c r="B234">
        <v>1.84</v>
      </c>
      <c r="C234" s="43">
        <f t="shared" si="43"/>
        <v>2.891515407344869E-2</v>
      </c>
      <c r="D234" s="44">
        <f>IF(OR($A234="",$B234=""),"",A234*'MPTO_working_2-way'!$G233)</f>
        <v>2.1195652173913042</v>
      </c>
      <c r="E234" s="46">
        <f>IF(OR($A234="",$B234=""),"",B234*'MPTO_working_2-way'!$G233)</f>
        <v>1.8932038834951457</v>
      </c>
      <c r="F234" s="44">
        <f>IF(OR($A234="",$B234=""),"",'MPTO_working_2-way'!D233)</f>
        <v>2.1232354918216445</v>
      </c>
      <c r="G234" s="46">
        <f>IF(OR($A234="",$B234=""),"",'MPTO_working_2-way'!E233)</f>
        <v>1.8902852583283463</v>
      </c>
      <c r="H234" s="44">
        <f>IF(OR($A234="",$B234=""),"",'OddsRatio_working_2-way'!M233)</f>
        <v>2.123345344008138</v>
      </c>
      <c r="I234" s="44">
        <f>IF(OR($A234="",$B234=""),"",'OddsRatio_working_2-way'!N233)</f>
        <v>1.8901981971385247</v>
      </c>
      <c r="J234" s="44">
        <f>IF('Log_working_2-way'!$D233="","",A234^('Log_working_2-way'!$D233))</f>
        <v>2.1250149218724146</v>
      </c>
      <c r="K234" s="46">
        <f>IF('Log_working_2-way'!$D233="","",B234^('Log_working_2-way'!$D233))</f>
        <v>1.8888770989238437</v>
      </c>
      <c r="L234" s="53">
        <f t="shared" si="35"/>
        <v>0.47179487179487184</v>
      </c>
      <c r="M234" s="53">
        <f t="shared" si="36"/>
        <v>0.52820512820512822</v>
      </c>
      <c r="N234" s="54">
        <v>331</v>
      </c>
      <c r="O234" s="54">
        <f t="shared" si="37"/>
        <v>170.32038834951456</v>
      </c>
      <c r="P234" s="54">
        <f t="shared" si="38"/>
        <v>151.10869565217394</v>
      </c>
      <c r="Q234" s="54">
        <f t="shared" si="39"/>
        <v>179.89130434782606</v>
      </c>
      <c r="R234" s="54">
        <f t="shared" si="40"/>
        <v>160.67961165048544</v>
      </c>
      <c r="S234" s="55">
        <f t="shared" si="41"/>
        <v>-9.5709159983115057</v>
      </c>
      <c r="T234" s="55">
        <f t="shared" si="42"/>
        <v>-9.5709159983115057</v>
      </c>
      <c r="U234" t="s">
        <v>50</v>
      </c>
      <c r="V234" t="s">
        <v>235</v>
      </c>
      <c r="W234" t="s">
        <v>434</v>
      </c>
      <c r="X234" s="38">
        <v>44231</v>
      </c>
      <c r="Y234" s="66"/>
    </row>
    <row r="235" spans="1:25" ht="15" x14ac:dyDescent="0.25">
      <c r="A235">
        <v>2.2000000000000002</v>
      </c>
      <c r="B235">
        <v>1.72</v>
      </c>
      <c r="C235" s="43">
        <f t="shared" si="43"/>
        <v>3.5940803382663811E-2</v>
      </c>
      <c r="D235" s="44">
        <f>IF(OR($A235="",$B235=""),"",A235*'MPTO_working_2-way'!$G234)</f>
        <v>2.2790697674418605</v>
      </c>
      <c r="E235" s="46">
        <f>IF(OR($A235="",$B235=""),"",B235*'MPTO_working_2-way'!$G234)</f>
        <v>1.7818181818181817</v>
      </c>
      <c r="F235" s="44">
        <f>IF(OR($A235="",$B235=""),"",'MPTO_working_2-way'!D234)</f>
        <v>2.2905569007263922</v>
      </c>
      <c r="G235" s="46">
        <f>IF(OR($A235="",$B235=""),"",'MPTO_working_2-way'!E234)</f>
        <v>1.7748592870544089</v>
      </c>
      <c r="H235" s="44">
        <f>IF(OR($A235="",$B235=""),"",'OddsRatio_working_2-way'!M234)</f>
        <v>2.2909944487358058</v>
      </c>
      <c r="I235" s="44">
        <f>IF(OR($A235="",$B235=""),"",'OddsRatio_working_2-way'!N234)</f>
        <v>1.7745966692414832</v>
      </c>
      <c r="J235" s="44">
        <f>IF('Log_working_2-way'!$D234="","",A235^('Log_working_2-way'!$D234))</f>
        <v>2.2962889076273294</v>
      </c>
      <c r="K235" s="46">
        <f>IF('Log_working_2-way'!$D234="","",B235^('Log_working_2-way'!$D234))</f>
        <v>1.7714329684655428</v>
      </c>
      <c r="L235" s="53">
        <f t="shared" si="35"/>
        <v>0.43877551020408162</v>
      </c>
      <c r="M235" s="53">
        <f t="shared" si="36"/>
        <v>0.56122448979591844</v>
      </c>
      <c r="N235" s="54">
        <v>332</v>
      </c>
      <c r="O235" s="54">
        <f t="shared" si="37"/>
        <v>181.09090909090912</v>
      </c>
      <c r="P235" s="54">
        <f t="shared" si="38"/>
        <v>138.97674418604649</v>
      </c>
      <c r="Q235" s="54">
        <f t="shared" si="39"/>
        <v>193.02325581395351</v>
      </c>
      <c r="R235" s="54">
        <f t="shared" si="40"/>
        <v>150.90909090909091</v>
      </c>
      <c r="S235" s="55">
        <f t="shared" si="41"/>
        <v>-11.93234672304439</v>
      </c>
      <c r="T235" s="55">
        <f t="shared" si="42"/>
        <v>-11.932346723044418</v>
      </c>
      <c r="U235" t="s">
        <v>250</v>
      </c>
      <c r="V235" t="s">
        <v>234</v>
      </c>
      <c r="W235" t="s">
        <v>434</v>
      </c>
      <c r="X235" s="38">
        <v>44231</v>
      </c>
      <c r="Y235" s="66"/>
    </row>
    <row r="236" spans="1:25" ht="15" x14ac:dyDescent="0.25">
      <c r="A236">
        <v>2.23</v>
      </c>
      <c r="B236">
        <v>1.71</v>
      </c>
      <c r="C236" s="43">
        <f t="shared" si="43"/>
        <v>3.3225814910969431E-2</v>
      </c>
      <c r="D236" s="44">
        <f>IF(OR($A236="",$B236=""),"",A236*'MPTO_working_2-way'!$G235)</f>
        <v>2.3040935672514617</v>
      </c>
      <c r="E236" s="46">
        <f>IF(OR($A236="",$B236=""),"",B236*'MPTO_working_2-way'!$G235)</f>
        <v>1.7668161434977576</v>
      </c>
      <c r="F236" s="44">
        <f>IF(OR($A236="",$B236=""),"",'MPTO_working_2-way'!D235)</f>
        <v>2.315792669966295</v>
      </c>
      <c r="G236" s="46">
        <f>IF(OR($A236="",$B236=""),"",'MPTO_working_2-way'!E235)</f>
        <v>1.7599981538319522</v>
      </c>
      <c r="H236" s="44">
        <f>IF(OR($A236="",$B236=""),"",'OddsRatio_working_2-way'!M235)</f>
        <v>2.3162045305336028</v>
      </c>
      <c r="I236" s="44">
        <f>IF(OR($A236="",$B236=""),"",'OddsRatio_working_2-way'!N235)</f>
        <v>1.7597603387632996</v>
      </c>
      <c r="J236" s="44">
        <f>IF('Log_working_2-way'!$D235="","",A236^('Log_working_2-way'!$D235))</f>
        <v>2.3215866387713424</v>
      </c>
      <c r="K236" s="46">
        <f>IF('Log_working_2-way'!$D235="","",B236^('Log_working_2-way'!$D235))</f>
        <v>1.7566662454529891</v>
      </c>
      <c r="L236" s="53">
        <f t="shared" si="35"/>
        <v>0.43401015228426398</v>
      </c>
      <c r="M236" s="53">
        <f t="shared" si="36"/>
        <v>0.56598984771573613</v>
      </c>
      <c r="N236" s="54">
        <v>333</v>
      </c>
      <c r="O236" s="54">
        <f t="shared" si="37"/>
        <v>183.67264573991034</v>
      </c>
      <c r="P236" s="54">
        <f t="shared" si="38"/>
        <v>138.26315789473679</v>
      </c>
      <c r="Q236" s="54">
        <f t="shared" si="39"/>
        <v>194.73684210526315</v>
      </c>
      <c r="R236" s="54">
        <f t="shared" si="40"/>
        <v>149.32735426008969</v>
      </c>
      <c r="S236" s="55">
        <f t="shared" si="41"/>
        <v>-11.064196365352814</v>
      </c>
      <c r="T236" s="55">
        <f t="shared" si="42"/>
        <v>-11.064196365352899</v>
      </c>
      <c r="U236" t="s">
        <v>249</v>
      </c>
      <c r="V236" t="s">
        <v>418</v>
      </c>
      <c r="W236" t="s">
        <v>434</v>
      </c>
      <c r="X236" s="38">
        <v>44231</v>
      </c>
      <c r="Y236" s="66"/>
    </row>
    <row r="237" spans="1:25" ht="15" x14ac:dyDescent="0.25">
      <c r="A237">
        <v>2.16</v>
      </c>
      <c r="B237">
        <v>1.75</v>
      </c>
      <c r="C237" s="43">
        <f t="shared" si="43"/>
        <v>3.4391534391534417E-2</v>
      </c>
      <c r="D237" s="44">
        <f>IF(OR($A237="",$B237=""),"",A237*'MPTO_working_2-way'!$G236)</f>
        <v>2.2342857142857144</v>
      </c>
      <c r="E237" s="46">
        <f>IF(OR($A237="",$B237=""),"",B237*'MPTO_working_2-way'!$G236)</f>
        <v>1.8101851851851851</v>
      </c>
      <c r="F237" s="44">
        <f>IF(OR($A237="",$B237=""),"",'MPTO_working_2-way'!D236)</f>
        <v>2.2433234421364987</v>
      </c>
      <c r="G237" s="46">
        <f>IF(OR($A237="",$B237=""),"",'MPTO_working_2-way'!E236)</f>
        <v>1.8042959427207637</v>
      </c>
      <c r="H237" s="44">
        <f>IF(OR($A237="",$B237=""),"",'OddsRatio_working_2-way'!M236)</f>
        <v>2.2436505404118421</v>
      </c>
      <c r="I237" s="44">
        <f>IF(OR($A237="",$B237=""),"",'OddsRatio_working_2-way'!N236)</f>
        <v>1.8040844011283466</v>
      </c>
      <c r="J237" s="44">
        <f>IF('Log_working_2-way'!$D236="","",A237^('Log_working_2-way'!$D236))</f>
        <v>2.2478012615174499</v>
      </c>
      <c r="K237" s="46">
        <f>IF('Log_working_2-way'!$D236="","",B237^('Log_working_2-way'!$D236))</f>
        <v>1.8014096722292445</v>
      </c>
      <c r="L237" s="53">
        <f t="shared" si="35"/>
        <v>0.4475703324808184</v>
      </c>
      <c r="M237" s="53">
        <f t="shared" si="36"/>
        <v>0.55242966751918166</v>
      </c>
      <c r="N237" s="54">
        <v>334</v>
      </c>
      <c r="O237" s="54">
        <f t="shared" si="37"/>
        <v>179.37037037037038</v>
      </c>
      <c r="P237" s="54">
        <f t="shared" si="38"/>
        <v>143.14285714285714</v>
      </c>
      <c r="Q237" s="54">
        <f t="shared" si="39"/>
        <v>190.85714285714283</v>
      </c>
      <c r="R237" s="54">
        <f t="shared" si="40"/>
        <v>154.62962962962962</v>
      </c>
      <c r="S237" s="55">
        <f t="shared" si="41"/>
        <v>-11.486772486772452</v>
      </c>
      <c r="T237" s="55">
        <f t="shared" si="42"/>
        <v>-11.48677248677248</v>
      </c>
      <c r="U237" t="s">
        <v>352</v>
      </c>
      <c r="V237" t="s">
        <v>417</v>
      </c>
      <c r="W237" t="s">
        <v>434</v>
      </c>
      <c r="X237" s="38">
        <v>44231</v>
      </c>
      <c r="Y237" s="66"/>
    </row>
    <row r="238" spans="1:25" ht="15" x14ac:dyDescent="0.25">
      <c r="A238">
        <v>2.31</v>
      </c>
      <c r="B238">
        <v>1.66</v>
      </c>
      <c r="C238" s="43">
        <f t="shared" si="43"/>
        <v>3.5310071454649705E-2</v>
      </c>
      <c r="D238" s="44">
        <f>IF(OR($A238="",$B238=""),"",A238*'MPTO_working_2-way'!$G237)</f>
        <v>2.3915662650602409</v>
      </c>
      <c r="E238" s="46">
        <f>IF(OR($A238="",$B238=""),"",B238*'MPTO_working_2-way'!$G237)</f>
        <v>1.7186147186147185</v>
      </c>
      <c r="F238" s="44">
        <f>IF(OR($A238="",$B238=""),"",'MPTO_working_2-way'!D237)</f>
        <v>2.4082145324373547</v>
      </c>
      <c r="G238" s="46">
        <f>IF(OR($A238="",$B238=""),"",'MPTO_working_2-way'!E237)</f>
        <v>1.7101190741649199</v>
      </c>
      <c r="H238" s="44">
        <f>IF(OR($A238="",$B238=""),"",'OddsRatio_working_2-way'!M237)</f>
        <v>2.4088465086191913</v>
      </c>
      <c r="I238" s="44">
        <f>IF(OR($A238="",$B238=""),"",'OddsRatio_working_2-way'!N237)</f>
        <v>1.7098005310600506</v>
      </c>
      <c r="J238" s="44">
        <f>IF('Log_working_2-way'!$D237="","",A238^('Log_working_2-way'!$D237))</f>
        <v>2.4165541184191208</v>
      </c>
      <c r="K238" s="46">
        <f>IF('Log_working_2-way'!$D237="","",B238^('Log_working_2-way'!$D237))</f>
        <v>1.7059384368003565</v>
      </c>
      <c r="L238" s="53">
        <f t="shared" si="35"/>
        <v>0.41813602015113349</v>
      </c>
      <c r="M238" s="53">
        <f t="shared" si="36"/>
        <v>0.58186397984886651</v>
      </c>
      <c r="N238" s="54">
        <v>335</v>
      </c>
      <c r="O238" s="54">
        <f t="shared" si="37"/>
        <v>189.97835497835499</v>
      </c>
      <c r="P238" s="54">
        <f t="shared" si="38"/>
        <v>133.19277108433738</v>
      </c>
      <c r="Q238" s="54">
        <f t="shared" si="39"/>
        <v>201.80722891566268</v>
      </c>
      <c r="R238" s="54">
        <f t="shared" si="40"/>
        <v>145.02164502164501</v>
      </c>
      <c r="S238" s="55">
        <f t="shared" si="41"/>
        <v>-11.828873937307691</v>
      </c>
      <c r="T238" s="55">
        <f t="shared" si="42"/>
        <v>-11.828873937307634</v>
      </c>
      <c r="U238" t="s">
        <v>364</v>
      </c>
      <c r="V238" t="s">
        <v>145</v>
      </c>
      <c r="W238" t="s">
        <v>435</v>
      </c>
      <c r="X238" s="38">
        <v>44231</v>
      </c>
      <c r="Y238" s="66"/>
    </row>
    <row r="239" spans="1:25" ht="15" x14ac:dyDescent="0.25">
      <c r="A239">
        <v>2.02</v>
      </c>
      <c r="B239">
        <v>1.89</v>
      </c>
      <c r="C239" s="43">
        <f t="shared" si="43"/>
        <v>2.4150034051024338E-2</v>
      </c>
      <c r="D239" s="44">
        <f>IF(OR($A239="",$B239=""),"",A239*'MPTO_working_2-way'!$G238)</f>
        <v>2.0687830687830693</v>
      </c>
      <c r="E239" s="46">
        <f>IF(OR($A239="",$B239=""),"",B239*'MPTO_working_2-way'!$G238)</f>
        <v>1.9356435643564358</v>
      </c>
      <c r="F239" s="44">
        <f>IF(OR($A239="",$B239=""),"",'MPTO_working_2-way'!D238)</f>
        <v>2.0705027387602368</v>
      </c>
      <c r="G239" s="46">
        <f>IF(OR($A239="",$B239=""),"",'MPTO_working_2-way'!E238)</f>
        <v>1.9341405339682862</v>
      </c>
      <c r="H239" s="44">
        <f>IF(OR($A239="",$B239=""),"",'OddsRatio_working_2-way'!M238)</f>
        <v>2.0705453823777571</v>
      </c>
      <c r="I239" s="44">
        <f>IF(OR($A239="",$B239=""),"",'OddsRatio_working_2-way'!N238)</f>
        <v>1.9341033238394147</v>
      </c>
      <c r="J239" s="44">
        <f>IF('Log_working_2-way'!$D238="","",A239^('Log_working_2-way'!$D238))</f>
        <v>2.0713231559049405</v>
      </c>
      <c r="K239" s="46">
        <f>IF('Log_working_2-way'!$D238="","",B239^('Log_working_2-way'!$D238))</f>
        <v>1.9334251710029571</v>
      </c>
      <c r="L239" s="53">
        <f t="shared" si="35"/>
        <v>0.48337595907928377</v>
      </c>
      <c r="M239" s="53">
        <f t="shared" si="36"/>
        <v>0.51662404092071612</v>
      </c>
      <c r="N239" s="54">
        <v>336</v>
      </c>
      <c r="O239" s="54">
        <f t="shared" si="37"/>
        <v>169.66336633663369</v>
      </c>
      <c r="P239" s="54">
        <f t="shared" si="38"/>
        <v>158.22222222222223</v>
      </c>
      <c r="Q239" s="54">
        <f t="shared" si="39"/>
        <v>177.7777777777778</v>
      </c>
      <c r="R239" s="54">
        <f t="shared" si="40"/>
        <v>166.33663366336634</v>
      </c>
      <c r="S239" s="55">
        <f t="shared" si="41"/>
        <v>-8.1144114411441137</v>
      </c>
      <c r="T239" s="55">
        <f t="shared" si="42"/>
        <v>-8.1144114411441137</v>
      </c>
      <c r="U239" t="s">
        <v>153</v>
      </c>
      <c r="V239" t="s">
        <v>120</v>
      </c>
      <c r="W239" t="s">
        <v>436</v>
      </c>
      <c r="X239" s="38">
        <v>44231</v>
      </c>
      <c r="Y239" s="66"/>
    </row>
    <row r="240" spans="1:25" ht="15" x14ac:dyDescent="0.25">
      <c r="A240">
        <v>2.11</v>
      </c>
      <c r="B240">
        <v>1.79</v>
      </c>
      <c r="C240" s="43">
        <f t="shared" si="43"/>
        <v>3.2592867166194583E-2</v>
      </c>
      <c r="D240" s="44">
        <f>IF(OR($A240="",$B240=""),"",A240*'MPTO_working_2-way'!$G239)</f>
        <v>2.1787709497206706</v>
      </c>
      <c r="E240" s="46">
        <f>IF(OR($A240="",$B240=""),"",B240*'MPTO_working_2-way'!$G239)</f>
        <v>1.8483412322274884</v>
      </c>
      <c r="F240" s="44">
        <f>IF(OR($A240="",$B240=""),"",'MPTO_working_2-way'!D239)</f>
        <v>2.1851369724319478</v>
      </c>
      <c r="G240" s="46">
        <f>IF(OR($A240="",$B240=""),"",'MPTO_working_2-way'!E239)</f>
        <v>1.8437843247333352</v>
      </c>
      <c r="H240" s="44">
        <f>IF(OR($A240="",$B240=""),"",'OddsRatio_working_2-way'!M239)</f>
        <v>2.1853536565680476</v>
      </c>
      <c r="I240" s="44">
        <f>IF(OR($A240="",$B240=""),"",'OddsRatio_working_2-way'!N239)</f>
        <v>1.8436300798997822</v>
      </c>
      <c r="J240" s="44">
        <f>IF('Log_working_2-way'!$D239="","",A240^('Log_working_2-way'!$D239))</f>
        <v>2.1882656756587764</v>
      </c>
      <c r="K240" s="46">
        <f>IF('Log_working_2-way'!$D239="","",B240^('Log_working_2-way'!$D239))</f>
        <v>1.8415626408173078</v>
      </c>
      <c r="L240" s="53">
        <f t="shared" si="35"/>
        <v>0.4589743589743589</v>
      </c>
      <c r="M240" s="53">
        <f t="shared" si="36"/>
        <v>0.54102564102564099</v>
      </c>
      <c r="N240" s="54">
        <v>337</v>
      </c>
      <c r="O240" s="54">
        <f t="shared" si="37"/>
        <v>177.28436018957342</v>
      </c>
      <c r="P240" s="54">
        <f t="shared" si="38"/>
        <v>148.73184357541899</v>
      </c>
      <c r="Q240" s="54">
        <f t="shared" si="39"/>
        <v>188.26815642458101</v>
      </c>
      <c r="R240" s="54">
        <f t="shared" si="40"/>
        <v>159.71563981042655</v>
      </c>
      <c r="S240" s="55">
        <f t="shared" si="41"/>
        <v>-10.983796235007588</v>
      </c>
      <c r="T240" s="55">
        <f t="shared" si="42"/>
        <v>-10.98379623500756</v>
      </c>
      <c r="U240" t="s">
        <v>161</v>
      </c>
      <c r="V240" t="s">
        <v>158</v>
      </c>
      <c r="W240" t="s">
        <v>437</v>
      </c>
      <c r="X240" s="38">
        <v>44231</v>
      </c>
      <c r="Y240" s="66"/>
    </row>
    <row r="241" spans="1:25" ht="15" x14ac:dyDescent="0.25">
      <c r="A241">
        <v>1.78</v>
      </c>
      <c r="B241">
        <v>2.08</v>
      </c>
      <c r="C241" s="43">
        <f t="shared" si="43"/>
        <v>4.2566983578219642E-2</v>
      </c>
      <c r="D241" s="44">
        <f>IF(OR($A241="",$B241=""),"",A241*'MPTO_working_2-way'!$G240)</f>
        <v>1.8557692307692311</v>
      </c>
      <c r="E241" s="46">
        <f>IF(OR($A241="",$B241=""),"",B241*'MPTO_working_2-way'!$G240)</f>
        <v>2.1685393258426968</v>
      </c>
      <c r="F241" s="44">
        <f>IF(OR($A241="",$B241=""),"",'MPTO_working_2-way'!D240)</f>
        <v>1.8500899460323807</v>
      </c>
      <c r="G241" s="46">
        <f>IF(OR($A241="",$B241=""),"",'MPTO_working_2-way'!E240)</f>
        <v>2.1763461086292031</v>
      </c>
      <c r="H241" s="44">
        <f>IF(OR($A241="",$B241=""),"",'OddsRatio_working_2-way'!M240)</f>
        <v>1.8498365855987975</v>
      </c>
      <c r="I241" s="44">
        <f>IF(OR($A241="",$B241=""),"",'OddsRatio_working_2-way'!N240)</f>
        <v>2.1766968108291049</v>
      </c>
      <c r="J241" s="44">
        <f>IF('Log_working_2-way'!$D240="","",A241^('Log_working_2-way'!$D240))</f>
        <v>1.8472406840805713</v>
      </c>
      <c r="K241" s="46">
        <f>IF('Log_working_2-way'!$D240="","",B241^('Log_working_2-way'!$D240))</f>
        <v>2.180302148833781</v>
      </c>
      <c r="L241" s="53">
        <f t="shared" si="35"/>
        <v>0.53886010362694292</v>
      </c>
      <c r="M241" s="53">
        <f t="shared" si="36"/>
        <v>0.46113989637305697</v>
      </c>
      <c r="N241" s="54">
        <v>338</v>
      </c>
      <c r="O241" s="54">
        <f t="shared" si="37"/>
        <v>148.11235955056179</v>
      </c>
      <c r="P241" s="54">
        <f t="shared" si="38"/>
        <v>175.50000000000003</v>
      </c>
      <c r="Q241" s="54">
        <f t="shared" si="39"/>
        <v>162.49999999999997</v>
      </c>
      <c r="R241" s="54">
        <f t="shared" si="40"/>
        <v>189.88764044943821</v>
      </c>
      <c r="S241" s="55">
        <f t="shared" si="41"/>
        <v>-14.38764044943818</v>
      </c>
      <c r="T241" s="55">
        <f t="shared" si="42"/>
        <v>-14.38764044943818</v>
      </c>
      <c r="U241" t="s">
        <v>383</v>
      </c>
      <c r="V241" t="s">
        <v>239</v>
      </c>
      <c r="W241" t="s">
        <v>438</v>
      </c>
      <c r="X241" s="38">
        <v>44259</v>
      </c>
      <c r="Y241" s="66"/>
    </row>
    <row r="242" spans="1:25" ht="15" x14ac:dyDescent="0.25">
      <c r="A242">
        <v>1.85</v>
      </c>
      <c r="B242">
        <v>2.0099999999999998</v>
      </c>
      <c r="C242" s="43">
        <f t="shared" si="43"/>
        <v>3.80529783514858E-2</v>
      </c>
      <c r="D242" s="44">
        <f>IF(OR($A242="",$B242=""),"",A242*'MPTO_working_2-way'!$G241)</f>
        <v>1.9203980099502489</v>
      </c>
      <c r="E242" s="46">
        <f>IF(OR($A242="",$B242=""),"",B242*'MPTO_working_2-way'!$G241)</f>
        <v>2.086486486486486</v>
      </c>
      <c r="F242" s="44">
        <f>IF(OR($A242="",$B242=""),"",'MPTO_working_2-way'!D241)</f>
        <v>1.9174938764986464</v>
      </c>
      <c r="G242" s="46">
        <f>IF(OR($A242="",$B242=""),"",'MPTO_working_2-way'!E241)</f>
        <v>2.0899255304201207</v>
      </c>
      <c r="H242" s="44">
        <f>IF(OR($A242="",$B242=""),"",'OddsRatio_working_2-way'!M241)</f>
        <v>1.91737896118008</v>
      </c>
      <c r="I242" s="44">
        <f>IF(OR($A242="",$B242=""),"",'OddsRatio_working_2-way'!N241)</f>
        <v>2.0900620597551534</v>
      </c>
      <c r="J242" s="44">
        <f>IF('Log_working_2-way'!$D241="","",A242^('Log_working_2-way'!$D241))</f>
        <v>1.9160544641822177</v>
      </c>
      <c r="K242" s="46">
        <f>IF('Log_working_2-way'!$D241="","",B242^('Log_working_2-way'!$D241))</f>
        <v>2.0916381493676872</v>
      </c>
      <c r="L242" s="53">
        <f t="shared" si="35"/>
        <v>0.52072538860103623</v>
      </c>
      <c r="M242" s="53">
        <f t="shared" si="36"/>
        <v>0.47927461139896382</v>
      </c>
      <c r="N242" s="54">
        <v>339</v>
      </c>
      <c r="O242" s="54">
        <f t="shared" si="37"/>
        <v>155.75675675675672</v>
      </c>
      <c r="P242" s="54">
        <f t="shared" si="38"/>
        <v>170.3432835820895</v>
      </c>
      <c r="Q242" s="54">
        <f t="shared" si="39"/>
        <v>168.65671641791047</v>
      </c>
      <c r="R242" s="54">
        <f t="shared" si="40"/>
        <v>183.24324324324323</v>
      </c>
      <c r="S242" s="55">
        <f t="shared" si="41"/>
        <v>-12.899959661153758</v>
      </c>
      <c r="T242" s="55">
        <f t="shared" si="42"/>
        <v>-12.89995966115373</v>
      </c>
      <c r="U242" t="s">
        <v>386</v>
      </c>
      <c r="V242" t="s">
        <v>252</v>
      </c>
      <c r="W242" t="s">
        <v>438</v>
      </c>
      <c r="X242" s="38">
        <v>44259</v>
      </c>
      <c r="Y242" s="66"/>
    </row>
    <row r="243" spans="1:25" ht="15" x14ac:dyDescent="0.25">
      <c r="A243">
        <v>1.72</v>
      </c>
      <c r="B243">
        <v>2.16</v>
      </c>
      <c r="C243" s="43">
        <f t="shared" si="43"/>
        <v>4.4358311800172245E-2</v>
      </c>
      <c r="D243" s="44">
        <f>IF(OR($A243="",$B243=""),"",A243*'MPTO_working_2-way'!$G242)</f>
        <v>1.7962962962962963</v>
      </c>
      <c r="E243" s="46">
        <f>IF(OR($A243="",$B243=""),"",B243*'MPTO_working_2-way'!$G242)</f>
        <v>2.2558139534883721</v>
      </c>
      <c r="F243" s="44">
        <f>IF(OR($A243="",$B243=""),"",'MPTO_working_2-way'!D242)</f>
        <v>1.7882171736619177</v>
      </c>
      <c r="G243" s="46">
        <f>IF(OR($A243="",$B243=""),"",'MPTO_working_2-way'!E242)</f>
        <v>2.2686858817782118</v>
      </c>
      <c r="H243" s="44">
        <f>IF(OR($A243="",$B243=""),"",'OddsRatio_working_2-way'!M242)</f>
        <v>1.7878385971583355</v>
      </c>
      <c r="I243" s="44">
        <f>IF(OR($A243="",$B243=""),"",'OddsRatio_working_2-way'!N242)</f>
        <v>2.2692955176439846</v>
      </c>
      <c r="J243" s="44">
        <f>IF('Log_working_2-way'!$D242="","",A243^('Log_working_2-way'!$D242))</f>
        <v>1.7841440510917015</v>
      </c>
      <c r="K243" s="46">
        <f>IF('Log_working_2-way'!$D242="","",B243^('Log_working_2-way'!$D242))</f>
        <v>2.2752758866273552</v>
      </c>
      <c r="L243" s="53">
        <f t="shared" si="35"/>
        <v>0.55670103092783507</v>
      </c>
      <c r="M243" s="53">
        <f t="shared" si="36"/>
        <v>0.44329896907216493</v>
      </c>
      <c r="N243" s="54">
        <v>340</v>
      </c>
      <c r="O243" s="54">
        <f t="shared" si="37"/>
        <v>142.32558139534882</v>
      </c>
      <c r="P243" s="54">
        <f t="shared" si="38"/>
        <v>182.59259259259261</v>
      </c>
      <c r="Q243" s="54">
        <f t="shared" si="39"/>
        <v>157.40740740740739</v>
      </c>
      <c r="R243" s="54">
        <f t="shared" si="40"/>
        <v>197.67441860465118</v>
      </c>
      <c r="S243" s="55">
        <f t="shared" si="41"/>
        <v>-15.081826012058571</v>
      </c>
      <c r="T243" s="55">
        <f t="shared" si="42"/>
        <v>-15.081826012058571</v>
      </c>
      <c r="U243" t="s">
        <v>258</v>
      </c>
      <c r="V243" t="s">
        <v>380</v>
      </c>
      <c r="W243" t="s">
        <v>438</v>
      </c>
      <c r="X243" s="38">
        <v>44259</v>
      </c>
      <c r="Y243" s="66"/>
    </row>
    <row r="244" spans="1:25" ht="15" x14ac:dyDescent="0.25">
      <c r="A244">
        <v>1.68</v>
      </c>
      <c r="B244">
        <v>2.31</v>
      </c>
      <c r="C244" s="43">
        <f t="shared" si="43"/>
        <v>2.813852813852824E-2</v>
      </c>
      <c r="D244" s="44">
        <f>IF(OR($A244="",$B244=""),"",A244*'MPTO_working_2-way'!$G243)</f>
        <v>1.7272727272727273</v>
      </c>
      <c r="E244" s="46">
        <f>IF(OR($A244="",$B244=""),"",B244*'MPTO_working_2-way'!$G243)</f>
        <v>2.3750000000000004</v>
      </c>
      <c r="F244" s="44">
        <f>IF(OR($A244="",$B244=""),"",'MPTO_working_2-way'!D243)</f>
        <v>1.7206703910614525</v>
      </c>
      <c r="G244" s="46">
        <f>IF(OR($A244="",$B244=""),"",'MPTO_working_2-way'!E243)</f>
        <v>2.3875968992248064</v>
      </c>
      <c r="H244" s="44">
        <f>IF(OR($A244="",$B244=""),"",'OddsRatio_working_2-way'!M243)</f>
        <v>1.7204748222288193</v>
      </c>
      <c r="I244" s="44">
        <f>IF(OR($A244="",$B244=""),"",'OddsRatio_working_2-way'!N243)</f>
        <v>2.3879735545878726</v>
      </c>
      <c r="J244" s="44">
        <f>IF('Log_working_2-way'!$D243="","",A244^('Log_working_2-way'!$D243))</f>
        <v>1.7174872145429791</v>
      </c>
      <c r="K244" s="46">
        <f>IF('Log_working_2-way'!$D243="","",B244^('Log_working_2-way'!$D243))</f>
        <v>2.3937530589126359</v>
      </c>
      <c r="L244" s="53">
        <f t="shared" si="35"/>
        <v>0.57894736842105265</v>
      </c>
      <c r="M244" s="53">
        <f t="shared" si="36"/>
        <v>0.42105263157894729</v>
      </c>
      <c r="N244" s="54">
        <v>341</v>
      </c>
      <c r="O244" s="54">
        <f t="shared" si="37"/>
        <v>138.02380952380952</v>
      </c>
      <c r="P244" s="54">
        <f t="shared" si="38"/>
        <v>193.38095238095241</v>
      </c>
      <c r="Q244" s="54">
        <f t="shared" si="39"/>
        <v>147.61904761904762</v>
      </c>
      <c r="R244" s="54">
        <f t="shared" si="40"/>
        <v>202.97619047619048</v>
      </c>
      <c r="S244" s="55">
        <f t="shared" si="41"/>
        <v>-9.595238095238102</v>
      </c>
      <c r="T244" s="55">
        <f t="shared" si="42"/>
        <v>-9.5952380952380736</v>
      </c>
      <c r="U244" t="s">
        <v>262</v>
      </c>
      <c r="V244" t="s">
        <v>260</v>
      </c>
      <c r="W244" t="s">
        <v>230</v>
      </c>
      <c r="X244" s="38">
        <v>44259</v>
      </c>
      <c r="Y244" s="66"/>
    </row>
    <row r="245" spans="1:25" ht="15" x14ac:dyDescent="0.25">
      <c r="A245">
        <v>1.49</v>
      </c>
      <c r="B245">
        <v>2.77</v>
      </c>
      <c r="C245" s="43">
        <f t="shared" si="43"/>
        <v>3.2151769922225348E-2</v>
      </c>
      <c r="D245" s="44">
        <f>IF(OR($A245="",$B245=""),"",A245*'MPTO_working_2-way'!$G244)</f>
        <v>1.5379061371841158</v>
      </c>
      <c r="E245" s="46">
        <f>IF(OR($A245="",$B245=""),"",B245*'MPTO_working_2-way'!$G244)</f>
        <v>2.8590604026845643</v>
      </c>
      <c r="F245" s="44">
        <f>IF(OR($A245="",$B245=""),"",'MPTO_working_2-way'!D244)</f>
        <v>1.5265659386385075</v>
      </c>
      <c r="G245" s="46">
        <f>IF(OR($A245="",$B245=""),"",'MPTO_working_2-way'!E244)</f>
        <v>2.8990973905103088</v>
      </c>
      <c r="H245" s="44">
        <f>IF(OR($A245="",$B245=""),"",'OddsRatio_working_2-way'!M244)</f>
        <v>1.5261522196019803</v>
      </c>
      <c r="I245" s="44">
        <f>IF(OR($A245="",$B245=""),"",'OddsRatio_working_2-way'!N244)</f>
        <v>2.9005906708071532</v>
      </c>
      <c r="J245" s="44">
        <f>IF('Log_working_2-way'!$D244="","",A245^('Log_working_2-way'!$D244))</f>
        <v>1.5209710949322983</v>
      </c>
      <c r="K245" s="46">
        <f>IF('Log_working_2-way'!$D244="","",B245^('Log_working_2-way'!$D244))</f>
        <v>2.9194922899317728</v>
      </c>
      <c r="L245" s="53">
        <f t="shared" si="35"/>
        <v>0.6502347417840374</v>
      </c>
      <c r="M245" s="53">
        <f t="shared" si="36"/>
        <v>0.34976525821596238</v>
      </c>
      <c r="N245" s="54">
        <v>342</v>
      </c>
      <c r="O245" s="54">
        <f t="shared" si="37"/>
        <v>112.46979865771812</v>
      </c>
      <c r="P245" s="54">
        <f t="shared" si="38"/>
        <v>218.5342960288809</v>
      </c>
      <c r="Q245" s="54">
        <f t="shared" si="39"/>
        <v>123.46570397111914</v>
      </c>
      <c r="R245" s="54">
        <f t="shared" si="40"/>
        <v>229.53020134228188</v>
      </c>
      <c r="S245" s="55">
        <f t="shared" si="41"/>
        <v>-10.995905313401025</v>
      </c>
      <c r="T245" s="55">
        <f t="shared" si="42"/>
        <v>-10.995905313400982</v>
      </c>
      <c r="U245" t="s">
        <v>261</v>
      </c>
      <c r="V245" t="s">
        <v>263</v>
      </c>
      <c r="W245" t="s">
        <v>230</v>
      </c>
      <c r="X245" s="38">
        <v>44259</v>
      </c>
      <c r="Y245" s="66"/>
    </row>
    <row r="246" spans="1:25" ht="15" x14ac:dyDescent="0.25">
      <c r="A246">
        <v>1.46</v>
      </c>
      <c r="B246">
        <v>2.84</v>
      </c>
      <c r="C246" s="43">
        <f t="shared" si="43"/>
        <v>3.7044182905653145E-2</v>
      </c>
      <c r="D246" s="44">
        <f>IF(OR($A246="",$B246=""),"",A246*'MPTO_working_2-way'!$G245)</f>
        <v>1.5140845070422535</v>
      </c>
      <c r="E246" s="46">
        <f>IF(OR($A246="",$B246=""),"",B246*'MPTO_working_2-way'!$G245)</f>
        <v>2.9452054794520546</v>
      </c>
      <c r="F246" s="44">
        <f>IF(OR($A246="",$B246=""),"",'MPTO_working_2-way'!D245)</f>
        <v>1.5005790387955993</v>
      </c>
      <c r="G246" s="46">
        <f>IF(OR($A246="",$B246=""),"",'MPTO_working_2-way'!E245)</f>
        <v>2.9976865240023134</v>
      </c>
      <c r="H246" s="44">
        <f>IF(OR($A246="",$B246=""),"",'OddsRatio_working_2-way'!M245)</f>
        <v>1.5000000000000004</v>
      </c>
      <c r="I246" s="44">
        <f>IF(OR($A246="",$B246=""),"",'OddsRatio_working_2-way'!N245)</f>
        <v>2.9999999999999996</v>
      </c>
      <c r="J246" s="44">
        <f>IF('Log_working_2-way'!$D245="","",A246^('Log_working_2-way'!$D245))</f>
        <v>1.4938054714477789</v>
      </c>
      <c r="K246" s="46">
        <f>IF('Log_working_2-way'!$D245="","",B246^('Log_working_2-way'!$D245))</f>
        <v>3.0250889425497371</v>
      </c>
      <c r="L246" s="53">
        <f t="shared" si="35"/>
        <v>0.66046511627906979</v>
      </c>
      <c r="M246" s="53">
        <f t="shared" si="36"/>
        <v>0.33953488372093027</v>
      </c>
      <c r="N246" s="54">
        <v>343</v>
      </c>
      <c r="O246" s="54">
        <f t="shared" si="37"/>
        <v>108.0684931506849</v>
      </c>
      <c r="P246" s="54">
        <f t="shared" si="38"/>
        <v>222.22535211267606</v>
      </c>
      <c r="Q246" s="54">
        <f t="shared" si="39"/>
        <v>120.77464788732395</v>
      </c>
      <c r="R246" s="54">
        <f t="shared" si="40"/>
        <v>234.93150684931504</v>
      </c>
      <c r="S246" s="55">
        <f t="shared" si="41"/>
        <v>-12.70615473663905</v>
      </c>
      <c r="T246" s="55">
        <f t="shared" si="42"/>
        <v>-12.706154736638979</v>
      </c>
      <c r="U246" t="s">
        <v>270</v>
      </c>
      <c r="V246" t="s">
        <v>268</v>
      </c>
      <c r="W246" t="s">
        <v>230</v>
      </c>
      <c r="X246" s="38">
        <v>44259</v>
      </c>
      <c r="Y246" s="66"/>
    </row>
    <row r="247" spans="1:25" ht="15" x14ac:dyDescent="0.25">
      <c r="A247">
        <v>1.98</v>
      </c>
      <c r="B247">
        <v>1.93</v>
      </c>
      <c r="C247" s="43">
        <f t="shared" si="43"/>
        <v>2.3185220076411994E-2</v>
      </c>
      <c r="D247" s="44">
        <f>IF(OR($A247="",$B247=""),"",A247*'MPTO_working_2-way'!$G246)</f>
        <v>2.0259067357512959</v>
      </c>
      <c r="E247" s="46">
        <f>IF(OR($A247="",$B247=""),"",B247*'MPTO_working_2-way'!$G246)</f>
        <v>1.9747474747474751</v>
      </c>
      <c r="F247" s="44">
        <f>IF(OR($A247="",$B247=""),"",'MPTO_working_2-way'!D246)</f>
        <v>2.0265153523890338</v>
      </c>
      <c r="G247" s="46">
        <f>IF(OR($A247="",$B247=""),"",'MPTO_working_2-way'!E246)</f>
        <v>1.974169551066798</v>
      </c>
      <c r="H247" s="44">
        <f>IF(OR($A247="",$B247=""),"",'OddsRatio_working_2-way'!M246)</f>
        <v>2.0265298051494733</v>
      </c>
      <c r="I247" s="44">
        <f>IF(OR($A247="",$B247=""),"",'OddsRatio_working_2-way'!N246)</f>
        <v>1.9741558354989901</v>
      </c>
      <c r="J247" s="44">
        <f>IF('Log_working_2-way'!$D246="","",A247^('Log_working_2-way'!$D246))</f>
        <v>2.0268045830085555</v>
      </c>
      <c r="K247" s="46">
        <f>IF('Log_working_2-way'!$D246="","",B247^('Log_working_2-way'!$D246))</f>
        <v>1.9738951466986834</v>
      </c>
      <c r="L247" s="53">
        <f t="shared" si="35"/>
        <v>0.49360613810741677</v>
      </c>
      <c r="M247" s="53">
        <f t="shared" si="36"/>
        <v>0.50639386189258306</v>
      </c>
      <c r="N247" s="54">
        <v>344</v>
      </c>
      <c r="O247" s="54">
        <f t="shared" si="37"/>
        <v>170.26262626262627</v>
      </c>
      <c r="P247" s="54">
        <f t="shared" si="38"/>
        <v>165.76165803108807</v>
      </c>
      <c r="Q247" s="54">
        <f t="shared" si="39"/>
        <v>178.23834196891193</v>
      </c>
      <c r="R247" s="54">
        <f t="shared" si="40"/>
        <v>173.73737373737376</v>
      </c>
      <c r="S247" s="55">
        <f t="shared" si="41"/>
        <v>-7.975715706285655</v>
      </c>
      <c r="T247" s="55">
        <f t="shared" si="42"/>
        <v>-7.9757157062856834</v>
      </c>
      <c r="U247" t="s">
        <v>241</v>
      </c>
      <c r="V247" t="s">
        <v>389</v>
      </c>
      <c r="W247" t="s">
        <v>230</v>
      </c>
      <c r="X247" s="38">
        <v>44259</v>
      </c>
      <c r="Y247" s="66"/>
    </row>
    <row r="248" spans="1:25" s="50" customFormat="1" ht="15" x14ac:dyDescent="0.25">
      <c r="A248">
        <v>1.88</v>
      </c>
      <c r="B248">
        <v>2.0299999999999998</v>
      </c>
      <c r="C248" s="43">
        <f t="shared" si="43"/>
        <v>2.4525731055444977E-2</v>
      </c>
      <c r="D248" s="44">
        <f>IF(OR($A248="",$B248=""),"",A248*'MPTO_working_2-way'!$G247)</f>
        <v>1.9261083743842364</v>
      </c>
      <c r="E248" s="46">
        <f>IF(OR($A248="",$B248=""),"",B248*'MPTO_working_2-way'!$G247)</f>
        <v>2.0797872340425529</v>
      </c>
      <c r="F248" s="44">
        <f>IF(OR($A248="",$B248=""),"",'MPTO_working_2-way'!D247)</f>
        <v>1.9243646631706333</v>
      </c>
      <c r="G248" s="46">
        <f>IF(OR($A248="",$B248=""),"",'MPTO_working_2-way'!E247)</f>
        <v>2.0818241326641935</v>
      </c>
      <c r="H248" s="44">
        <f>IF(OR($A248="",$B248=""),"",'OddsRatio_working_2-way'!M247)</f>
        <v>1.9243207949834495</v>
      </c>
      <c r="I248" s="44">
        <f>IF(OR($A248="",$B248=""),"",'OddsRatio_working_2-way'!N247)</f>
        <v>2.081875475946537</v>
      </c>
      <c r="J248" s="44">
        <f>IF('Log_working_2-way'!$D247="","",A248^('Log_working_2-way'!$D247))</f>
        <v>1.9235339030630429</v>
      </c>
      <c r="K248" s="46">
        <f>IF('Log_working_2-way'!$D247="","",B248^('Log_working_2-way'!$D247))</f>
        <v>2.0827972819225606</v>
      </c>
      <c r="L248" s="53">
        <f t="shared" si="35"/>
        <v>0.51918158567774941</v>
      </c>
      <c r="M248" s="53">
        <f t="shared" si="36"/>
        <v>0.4808184143222507</v>
      </c>
      <c r="N248" s="54">
        <v>345</v>
      </c>
      <c r="O248" s="54">
        <f t="shared" si="37"/>
        <v>161.48936170212761</v>
      </c>
      <c r="P248" s="54">
        <f t="shared" si="38"/>
        <v>175.04926108374383</v>
      </c>
      <c r="Q248" s="54">
        <f t="shared" si="39"/>
        <v>169.95073891625617</v>
      </c>
      <c r="R248" s="54">
        <f t="shared" si="40"/>
        <v>183.51063829787233</v>
      </c>
      <c r="S248" s="55">
        <f t="shared" si="41"/>
        <v>-8.4613772141285608</v>
      </c>
      <c r="T248" s="55">
        <f t="shared" si="42"/>
        <v>-8.461377214128504</v>
      </c>
      <c r="U248" t="s">
        <v>390</v>
      </c>
      <c r="V248" t="s">
        <v>388</v>
      </c>
      <c r="W248" t="s">
        <v>230</v>
      </c>
      <c r="X248" s="38">
        <v>44259</v>
      </c>
      <c r="Y248" s="66"/>
    </row>
    <row r="249" spans="1:25" ht="15" x14ac:dyDescent="0.25">
      <c r="A249">
        <v>1.62</v>
      </c>
      <c r="B249">
        <v>2.42</v>
      </c>
      <c r="C249" s="43">
        <f t="shared" si="43"/>
        <v>3.0507091113151752E-2</v>
      </c>
      <c r="D249" s="44">
        <f>IF(OR($A249="",$B249=""),"",A249*'MPTO_working_2-way'!$G248)</f>
        <v>1.669421487603306</v>
      </c>
      <c r="E249" s="46">
        <f>IF(OR($A249="",$B249=""),"",B249*'MPTO_working_2-way'!$G248)</f>
        <v>2.4938271604938271</v>
      </c>
      <c r="F249" s="44">
        <f>IF(OR($A249="",$B249=""),"",'MPTO_working_2-way'!D248)</f>
        <v>1.6610456740954158</v>
      </c>
      <c r="G249" s="46">
        <f>IF(OR($A249="",$B249=""),"",'MPTO_working_2-way'!E248)</f>
        <v>2.5127547750288426</v>
      </c>
      <c r="H249" s="44">
        <f>IF(OR($A249="",$B249=""),"",'OddsRatio_working_2-way'!M248)</f>
        <v>1.6607720622952058</v>
      </c>
      <c r="I249" s="44">
        <f>IF(OR($A249="",$B249=""),"",'OddsRatio_working_2-way'!N248)</f>
        <v>2.5133811749341808</v>
      </c>
      <c r="J249" s="44">
        <f>IF('Log_working_2-way'!$D248="","",A249^('Log_working_2-way'!$D248))</f>
        <v>1.6569717885147401</v>
      </c>
      <c r="K249" s="46">
        <f>IF('Log_working_2-way'!$D248="","",B249^('Log_working_2-way'!$D248))</f>
        <v>2.5221353754941713</v>
      </c>
      <c r="L249" s="53">
        <f t="shared" si="35"/>
        <v>0.59900990099009899</v>
      </c>
      <c r="M249" s="53">
        <f t="shared" si="36"/>
        <v>0.40099009900990101</v>
      </c>
      <c r="N249" s="54">
        <v>346</v>
      </c>
      <c r="O249" s="54">
        <f t="shared" si="37"/>
        <v>132.41975308641975</v>
      </c>
      <c r="P249" s="54">
        <f t="shared" si="38"/>
        <v>203.02479338842974</v>
      </c>
      <c r="Q249" s="54">
        <f t="shared" si="39"/>
        <v>142.97520661157026</v>
      </c>
      <c r="R249" s="54">
        <f t="shared" si="40"/>
        <v>213.58024691358023</v>
      </c>
      <c r="S249" s="55">
        <f t="shared" si="41"/>
        <v>-10.555453525150511</v>
      </c>
      <c r="T249" s="55">
        <f t="shared" si="42"/>
        <v>-10.555453525150483</v>
      </c>
      <c r="U249" t="s">
        <v>269</v>
      </c>
      <c r="V249" t="s">
        <v>225</v>
      </c>
      <c r="W249" t="s">
        <v>230</v>
      </c>
      <c r="X249" s="38">
        <v>44259</v>
      </c>
      <c r="Y249" s="66"/>
    </row>
    <row r="250" spans="1:25" ht="15" x14ac:dyDescent="0.25">
      <c r="A250">
        <v>1.74</v>
      </c>
      <c r="B250">
        <v>2.21</v>
      </c>
      <c r="C250" s="43">
        <f t="shared" si="43"/>
        <v>2.720133146096626E-2</v>
      </c>
      <c r="D250" s="44">
        <f>IF(OR($A250="",$B250=""),"",A250*'MPTO_working_2-way'!$G249)</f>
        <v>1.7873303167420813</v>
      </c>
      <c r="E250" s="46">
        <f>IF(OR($A250="",$B250=""),"",B250*'MPTO_working_2-way'!$G249)</f>
        <v>2.2701149425287355</v>
      </c>
      <c r="F250" s="44">
        <f>IF(OR($A250="",$B250=""),"",'MPTO_working_2-way'!D249)</f>
        <v>1.7821754646150993</v>
      </c>
      <c r="G250" s="46">
        <f>IF(OR($A250="",$B250=""),"",'MPTO_working_2-way'!E249)</f>
        <v>2.2784855128281092</v>
      </c>
      <c r="H250" s="44">
        <f>IF(OR($A250="",$B250=""),"",'OddsRatio_working_2-way'!M249)</f>
        <v>1.7820295697311479</v>
      </c>
      <c r="I250" s="44">
        <f>IF(OR($A250="",$B250=""),"",'OddsRatio_working_2-way'!N249)</f>
        <v>2.2787240261820116</v>
      </c>
      <c r="J250" s="44">
        <f>IF('Log_working_2-way'!$D249="","",A250^('Log_working_2-way'!$D249))</f>
        <v>1.7796998822901224</v>
      </c>
      <c r="K250" s="46">
        <f>IF('Log_working_2-way'!$D249="","",B250^('Log_working_2-way'!$D249))</f>
        <v>2.2825447620471673</v>
      </c>
      <c r="L250" s="53">
        <f t="shared" si="35"/>
        <v>0.55949367088607604</v>
      </c>
      <c r="M250" s="53">
        <f t="shared" si="36"/>
        <v>0.44050632911392407</v>
      </c>
      <c r="N250" s="54">
        <v>347</v>
      </c>
      <c r="O250" s="54">
        <f t="shared" si="37"/>
        <v>147.57471264367814</v>
      </c>
      <c r="P250" s="54">
        <f t="shared" si="38"/>
        <v>189.98642533936652</v>
      </c>
      <c r="Q250" s="54">
        <f t="shared" si="39"/>
        <v>157.01357466063348</v>
      </c>
      <c r="R250" s="54">
        <f t="shared" si="40"/>
        <v>199.42528735632183</v>
      </c>
      <c r="S250" s="55">
        <f t="shared" si="41"/>
        <v>-9.4388620169553406</v>
      </c>
      <c r="T250" s="55">
        <f t="shared" si="42"/>
        <v>-9.4388620169553121</v>
      </c>
      <c r="U250" t="s">
        <v>266</v>
      </c>
      <c r="V250" t="s">
        <v>391</v>
      </c>
      <c r="W250" t="s">
        <v>230</v>
      </c>
      <c r="X250" s="38">
        <v>44259</v>
      </c>
      <c r="Y250" s="66"/>
    </row>
    <row r="251" spans="1:25" ht="15" x14ac:dyDescent="0.25">
      <c r="A251">
        <v>1.81</v>
      </c>
      <c r="B251">
        <v>2.08</v>
      </c>
      <c r="C251" s="43">
        <f t="shared" si="43"/>
        <v>3.3255418614534626E-2</v>
      </c>
      <c r="D251" s="44">
        <f>IF(OR($A251="",$B251=""),"",A251*'MPTO_working_2-way'!$G250)</f>
        <v>1.8701923076923077</v>
      </c>
      <c r="E251" s="46">
        <f>IF(OR($A251="",$B251=""),"",B251*'MPTO_working_2-way'!$G250)</f>
        <v>2.1491712707182322</v>
      </c>
      <c r="F251" s="44">
        <f>IF(OR($A251="",$B251=""),"",'MPTO_working_2-way'!D250)</f>
        <v>1.8661643699811639</v>
      </c>
      <c r="G251" s="46">
        <f>IF(OR($A251="",$B251=""),"",'MPTO_working_2-way'!E250)</f>
        <v>2.1545152798443401</v>
      </c>
      <c r="H251" s="44">
        <f>IF(OR($A251="",$B251=""),"",'OddsRatio_working_2-way'!M250)</f>
        <v>1.8660254037844384</v>
      </c>
      <c r="I251" s="44">
        <f>IF(OR($A251="",$B251=""),"",'OddsRatio_working_2-way'!N250)</f>
        <v>2.1547005383792519</v>
      </c>
      <c r="J251" s="44">
        <f>IF('Log_working_2-way'!$D250="","",A251^('Log_working_2-way'!$D250))</f>
        <v>1.8641966683390954</v>
      </c>
      <c r="K251" s="46">
        <f>IF('Log_working_2-way'!$D250="","",B251^('Log_working_2-way'!$D250))</f>
        <v>2.1571440120474694</v>
      </c>
      <c r="L251" s="53">
        <f t="shared" ref="L251:L314" si="44">(1/D251)</f>
        <v>0.53470437017994854</v>
      </c>
      <c r="M251" s="53">
        <f t="shared" ref="M251:M314" si="45">(1/E251)</f>
        <v>0.46529562982005135</v>
      </c>
      <c r="N251" s="54">
        <v>348</v>
      </c>
      <c r="O251" s="54">
        <f t="shared" ref="O251:O314" si="46">(1/A251)*((N251*A251)-N251)</f>
        <v>155.73480662983425</v>
      </c>
      <c r="P251" s="54">
        <f t="shared" ref="P251:P314" si="47">(1/B251)*((N251*B251)-N251)</f>
        <v>180.69230769230768</v>
      </c>
      <c r="Q251" s="54">
        <f t="shared" ref="Q251:Q314" si="48">(1/B251)*N251</f>
        <v>167.30769230769229</v>
      </c>
      <c r="R251" s="54">
        <f t="shared" ref="R251:R314" si="49">(1/A251)*N251</f>
        <v>192.26519337016575</v>
      </c>
      <c r="S251" s="55">
        <f t="shared" ref="S251:S314" si="50">O251-Q251</f>
        <v>-11.572885677858039</v>
      </c>
      <c r="T251" s="55">
        <f t="shared" ref="T251:T314" si="51">P251-R251</f>
        <v>-11.572885677858068</v>
      </c>
      <c r="U251" t="s">
        <v>392</v>
      </c>
      <c r="V251" t="s">
        <v>273</v>
      </c>
      <c r="W251" t="s">
        <v>231</v>
      </c>
      <c r="X251" s="38">
        <v>44259</v>
      </c>
      <c r="Y251" s="66"/>
    </row>
    <row r="252" spans="1:25" ht="15" x14ac:dyDescent="0.25">
      <c r="A252">
        <v>1.93</v>
      </c>
      <c r="B252">
        <v>1.96</v>
      </c>
      <c r="C252" s="43">
        <f t="shared" si="43"/>
        <v>2.8338796658559762E-2</v>
      </c>
      <c r="D252" s="44">
        <f>IF(OR($A252="",$B252=""),"",A252*'MPTO_working_2-way'!$G251)</f>
        <v>1.9846938775510203</v>
      </c>
      <c r="E252" s="46">
        <f>IF(OR($A252="",$B252=""),"",B252*'MPTO_working_2-way'!$G251)</f>
        <v>2.0155440414507773</v>
      </c>
      <c r="F252" s="44">
        <f>IF(OR($A252="",$B252=""),"",'MPTO_working_2-way'!D251)</f>
        <v>1.9842635333613092</v>
      </c>
      <c r="G252" s="46">
        <f>IF(OR($A252="",$B252=""),"",'MPTO_working_2-way'!E251)</f>
        <v>2.0159880622468553</v>
      </c>
      <c r="H252" s="44">
        <f>IF(OR($A252="",$B252=""),"",'OddsRatio_working_2-way'!M251)</f>
        <v>1.9842509842514759</v>
      </c>
      <c r="I252" s="44">
        <f>IF(OR($A252="",$B252=""),"",'OddsRatio_working_2-way'!N251)</f>
        <v>2.0160010160015238</v>
      </c>
      <c r="J252" s="44">
        <f>IF('Log_working_2-way'!$D251="","",A252^('Log_working_2-way'!$D251))</f>
        <v>1.9840560014719333</v>
      </c>
      <c r="K252" s="46">
        <f>IF('Log_working_2-way'!$D251="","",B252^('Log_working_2-way'!$D251))</f>
        <v>2.0162023284286739</v>
      </c>
      <c r="L252" s="53">
        <f t="shared" si="44"/>
        <v>0.50385604113110538</v>
      </c>
      <c r="M252" s="53">
        <f t="shared" si="45"/>
        <v>0.49614395886889456</v>
      </c>
      <c r="N252" s="54">
        <v>349</v>
      </c>
      <c r="O252" s="54">
        <f t="shared" si="46"/>
        <v>168.17098445595855</v>
      </c>
      <c r="P252" s="54">
        <f t="shared" si="47"/>
        <v>170.93877551020407</v>
      </c>
      <c r="Q252" s="54">
        <f t="shared" si="48"/>
        <v>178.06122448979593</v>
      </c>
      <c r="R252" s="54">
        <f t="shared" si="49"/>
        <v>180.82901554404148</v>
      </c>
      <c r="S252" s="55">
        <f t="shared" si="50"/>
        <v>-9.8902400338373866</v>
      </c>
      <c r="T252" s="55">
        <f t="shared" si="51"/>
        <v>-9.890240033837415</v>
      </c>
      <c r="U252" t="s">
        <v>229</v>
      </c>
      <c r="V252" t="s">
        <v>227</v>
      </c>
      <c r="W252" t="s">
        <v>231</v>
      </c>
      <c r="X252" s="38">
        <v>44259</v>
      </c>
      <c r="Y252" s="66"/>
    </row>
    <row r="253" spans="1:25" ht="15" x14ac:dyDescent="0.25">
      <c r="A253">
        <v>1.98</v>
      </c>
      <c r="B253">
        <v>1.91</v>
      </c>
      <c r="C253" s="43">
        <f t="shared" si="43"/>
        <v>2.861071447458885E-2</v>
      </c>
      <c r="D253" s="44">
        <f>IF(OR($A253="",$B253=""),"",A253*'MPTO_working_2-way'!$G252)</f>
        <v>2.0366492146596857</v>
      </c>
      <c r="E253" s="46">
        <f>IF(OR($A253="",$B253=""),"",B253*'MPTO_working_2-way'!$G252)</f>
        <v>1.9646464646464645</v>
      </c>
      <c r="F253" s="44">
        <f>IF(OR($A253="",$B253=""),"",'MPTO_working_2-way'!D252)</f>
        <v>2.0377175494369308</v>
      </c>
      <c r="G253" s="46">
        <f>IF(OR($A253="",$B253=""),"",'MPTO_working_2-way'!E252)</f>
        <v>1.9636533568721115</v>
      </c>
      <c r="H253" s="44">
        <f>IF(OR($A253="",$B253=""),"",'OddsRatio_working_2-way'!M252)</f>
        <v>2.0377490433255412</v>
      </c>
      <c r="I253" s="44">
        <f>IF(OR($A253="",$B253=""),"",'OddsRatio_working_2-way'!N252)</f>
        <v>1.9636241116594322</v>
      </c>
      <c r="J253" s="44">
        <f>IF('Log_working_2-way'!$D252="","",A253^('Log_working_2-way'!$D252))</f>
        <v>2.0382337672504618</v>
      </c>
      <c r="K253" s="46">
        <f>IF('Log_working_2-way'!$D252="","",B253^('Log_working_2-way'!$D252))</f>
        <v>1.9631742210121639</v>
      </c>
      <c r="L253" s="53">
        <f t="shared" si="44"/>
        <v>0.49100257069408743</v>
      </c>
      <c r="M253" s="53">
        <f t="shared" si="45"/>
        <v>0.50899742930591263</v>
      </c>
      <c r="N253" s="54">
        <v>350</v>
      </c>
      <c r="O253" s="54">
        <f t="shared" si="46"/>
        <v>173.23232323232324</v>
      </c>
      <c r="P253" s="54">
        <f t="shared" si="47"/>
        <v>166.75392670157069</v>
      </c>
      <c r="Q253" s="54">
        <f t="shared" si="48"/>
        <v>183.24607329842931</v>
      </c>
      <c r="R253" s="54">
        <f t="shared" si="49"/>
        <v>176.76767676767679</v>
      </c>
      <c r="S253" s="55">
        <f t="shared" si="50"/>
        <v>-10.01375006610607</v>
      </c>
      <c r="T253" s="55">
        <f t="shared" si="51"/>
        <v>-10.013750066106098</v>
      </c>
      <c r="U253" t="s">
        <v>226</v>
      </c>
      <c r="V253" t="s">
        <v>233</v>
      </c>
      <c r="W253" t="s">
        <v>231</v>
      </c>
      <c r="X253" s="38">
        <v>44259</v>
      </c>
      <c r="Y253" s="66"/>
    </row>
    <row r="254" spans="1:25" ht="15" x14ac:dyDescent="0.25">
      <c r="A254">
        <v>1.78</v>
      </c>
      <c r="B254">
        <v>2.12</v>
      </c>
      <c r="C254" s="43">
        <f t="shared" si="43"/>
        <v>3.3495866016535869E-2</v>
      </c>
      <c r="D254" s="44">
        <f>IF(OR($A254="",$B254=""),"",A254*'MPTO_working_2-way'!$G253)</f>
        <v>1.8396226415094339</v>
      </c>
      <c r="E254" s="46">
        <f>IF(OR($A254="",$B254=""),"",B254*'MPTO_working_2-way'!$G253)</f>
        <v>2.191011235955056</v>
      </c>
      <c r="F254" s="44">
        <f>IF(OR($A254="",$B254=""),"",'MPTO_working_2-way'!D253)</f>
        <v>1.8346946713341112</v>
      </c>
      <c r="G254" s="46">
        <f>IF(OR($A254="",$B254=""),"",'MPTO_working_2-way'!E253)</f>
        <v>2.1980428704566637</v>
      </c>
      <c r="H254" s="44">
        <f>IF(OR($A254="",$B254=""),"",'OddsRatio_working_2-way'!M253)</f>
        <v>1.83452296039628</v>
      </c>
      <c r="I254" s="44">
        <f>IF(OR($A254="",$B254=""),"",'OddsRatio_working_2-way'!N253)</f>
        <v>2.1982893790305562</v>
      </c>
      <c r="J254" s="44">
        <f>IF('Log_working_2-way'!$D253="","",A254^('Log_working_2-way'!$D253))</f>
        <v>1.8322858584832242</v>
      </c>
      <c r="K254" s="46">
        <f>IF('Log_working_2-way'!$D253="","",B254^('Log_working_2-way'!$D253))</f>
        <v>2.2015102621380289</v>
      </c>
      <c r="L254" s="53">
        <f t="shared" si="44"/>
        <v>0.54358974358974366</v>
      </c>
      <c r="M254" s="53">
        <f t="shared" si="45"/>
        <v>0.45641025641025645</v>
      </c>
      <c r="N254" s="54">
        <v>351</v>
      </c>
      <c r="O254" s="54">
        <f t="shared" si="46"/>
        <v>153.80898876404493</v>
      </c>
      <c r="P254" s="54">
        <f t="shared" si="47"/>
        <v>185.43396226415092</v>
      </c>
      <c r="Q254" s="54">
        <f t="shared" si="48"/>
        <v>165.56603773584905</v>
      </c>
      <c r="R254" s="54">
        <f t="shared" si="49"/>
        <v>197.19101123595507</v>
      </c>
      <c r="S254" s="55">
        <f t="shared" si="50"/>
        <v>-11.757048971804124</v>
      </c>
      <c r="T254" s="55">
        <f t="shared" si="51"/>
        <v>-11.757048971804153</v>
      </c>
      <c r="U254" t="s">
        <v>35</v>
      </c>
      <c r="V254" t="s">
        <v>78</v>
      </c>
      <c r="W254" t="s">
        <v>443</v>
      </c>
      <c r="X254" s="38">
        <v>44259</v>
      </c>
      <c r="Y254" s="66"/>
    </row>
    <row r="255" spans="1:25" ht="15" x14ac:dyDescent="0.25">
      <c r="A255">
        <v>1.85</v>
      </c>
      <c r="B255">
        <v>2.0699999999999998</v>
      </c>
      <c r="C255" s="43">
        <f t="shared" si="43"/>
        <v>2.3632327980154022E-2</v>
      </c>
      <c r="D255" s="44">
        <f>IF(OR($A255="",$B255=""),"",A255*'MPTO_working_2-way'!$G254)</f>
        <v>1.893719806763285</v>
      </c>
      <c r="E255" s="46">
        <f>IF(OR($A255="",$B255=""),"",B255*'MPTO_working_2-way'!$G254)</f>
        <v>2.1189189189189186</v>
      </c>
      <c r="F255" s="44">
        <f>IF(OR($A255="",$B255=""),"",'MPTO_working_2-way'!D254)</f>
        <v>1.8913446104457341</v>
      </c>
      <c r="G255" s="46">
        <f>IF(OR($A255="",$B255=""),"",'MPTO_working_2-way'!E254)</f>
        <v>2.1219005402410303</v>
      </c>
      <c r="H255" s="44">
        <f>IF(OR($A255="",$B255=""),"",'OddsRatio_working_2-way'!M254)</f>
        <v>1.8912870039243732</v>
      </c>
      <c r="I255" s="44">
        <f>IF(OR($A255="",$B255=""),"",'OddsRatio_working_2-way'!N254)</f>
        <v>2.1219730519989164</v>
      </c>
      <c r="J255" s="44">
        <f>IF('Log_working_2-way'!$D254="","",A255^('Log_working_2-way'!$D254))</f>
        <v>1.8902161893692622</v>
      </c>
      <c r="K255" s="46">
        <f>IF('Log_working_2-way'!$D254="","",B255^('Log_working_2-way'!$D254))</f>
        <v>2.1233226399853709</v>
      </c>
      <c r="L255" s="53">
        <f t="shared" si="44"/>
        <v>0.52806122448979598</v>
      </c>
      <c r="M255" s="53">
        <f t="shared" si="45"/>
        <v>0.47193877551020413</v>
      </c>
      <c r="N255" s="54">
        <v>352</v>
      </c>
      <c r="O255" s="54">
        <f t="shared" si="46"/>
        <v>161.72972972972974</v>
      </c>
      <c r="P255" s="54">
        <f t="shared" si="47"/>
        <v>181.95169082125605</v>
      </c>
      <c r="Q255" s="54">
        <f t="shared" si="48"/>
        <v>170.04830917874398</v>
      </c>
      <c r="R255" s="54">
        <f t="shared" si="49"/>
        <v>190.27027027027023</v>
      </c>
      <c r="S255" s="55">
        <f t="shared" si="50"/>
        <v>-8.3185794490142371</v>
      </c>
      <c r="T255" s="55">
        <f t="shared" si="51"/>
        <v>-8.3185794490141802</v>
      </c>
      <c r="U255" t="s">
        <v>138</v>
      </c>
      <c r="V255" t="s">
        <v>70</v>
      </c>
      <c r="W255" t="s">
        <v>443</v>
      </c>
      <c r="X255" s="38">
        <v>44259</v>
      </c>
      <c r="Y255" s="66"/>
    </row>
    <row r="256" spans="1:25" ht="15" x14ac:dyDescent="0.25">
      <c r="A256">
        <v>1.97</v>
      </c>
      <c r="B256">
        <v>1.93</v>
      </c>
      <c r="C256" s="43">
        <f t="shared" si="43"/>
        <v>2.5748928223876311E-2</v>
      </c>
      <c r="D256" s="44">
        <f>IF(OR($A256="",$B256=""),"",A256*'MPTO_working_2-way'!$G255)</f>
        <v>2.0207253886010363</v>
      </c>
      <c r="E256" s="46">
        <f>IF(OR($A256="",$B256=""),"",B256*'MPTO_working_2-way'!$G255)</f>
        <v>1.9796954314720812</v>
      </c>
      <c r="F256" s="44">
        <f>IF(OR($A256="",$B256=""),"",'MPTO_working_2-way'!D255)</f>
        <v>2.0212647191728026</v>
      </c>
      <c r="G256" s="46">
        <f>IF(OR($A256="",$B256=""),"",'MPTO_working_2-way'!E255)</f>
        <v>1.9791780536685666</v>
      </c>
      <c r="H256" s="44">
        <f>IF(OR($A256="",$B256=""),"",'OddsRatio_working_2-way'!M255)</f>
        <v>2.021278978873144</v>
      </c>
      <c r="I256" s="44">
        <f>IF(OR($A256="",$B256=""),"",'OddsRatio_working_2-way'!N255)</f>
        <v>1.9791643818062103</v>
      </c>
      <c r="J256" s="44">
        <f>IF('Log_working_2-way'!$D255="","",A256^('Log_working_2-way'!$D255))</f>
        <v>2.0215229873993761</v>
      </c>
      <c r="K256" s="46">
        <f>IF('Log_working_2-way'!$D255="","",B256^('Log_working_2-way'!$D255))</f>
        <v>1.9789304913693861</v>
      </c>
      <c r="L256" s="53">
        <f t="shared" si="44"/>
        <v>0.49487179487179483</v>
      </c>
      <c r="M256" s="53">
        <f t="shared" si="45"/>
        <v>0.50512820512820511</v>
      </c>
      <c r="N256" s="54">
        <v>353</v>
      </c>
      <c r="O256" s="54">
        <f t="shared" si="46"/>
        <v>173.81218274111671</v>
      </c>
      <c r="P256" s="54">
        <f t="shared" si="47"/>
        <v>170.09844559585491</v>
      </c>
      <c r="Q256" s="54">
        <f t="shared" si="48"/>
        <v>182.90155440414509</v>
      </c>
      <c r="R256" s="54">
        <f t="shared" si="49"/>
        <v>179.18781725888323</v>
      </c>
      <c r="S256" s="55">
        <f t="shared" si="50"/>
        <v>-9.0893716630283734</v>
      </c>
      <c r="T256" s="55">
        <f t="shared" si="51"/>
        <v>-9.0893716630283166</v>
      </c>
      <c r="U256" t="s">
        <v>39</v>
      </c>
      <c r="V256" t="s">
        <v>68</v>
      </c>
      <c r="W256" t="s">
        <v>443</v>
      </c>
      <c r="X256" s="38">
        <v>44259</v>
      </c>
      <c r="Y256" s="66"/>
    </row>
    <row r="257" spans="1:25" ht="15" x14ac:dyDescent="0.25">
      <c r="A257">
        <v>1.81</v>
      </c>
      <c r="B257">
        <v>2.11</v>
      </c>
      <c r="C257" s="43">
        <f t="shared" si="43"/>
        <v>2.6419837134403323E-2</v>
      </c>
      <c r="D257" s="44">
        <f>IF(OR($A257="",$B257=""),"",A257*'MPTO_working_2-way'!$G256)</f>
        <v>1.85781990521327</v>
      </c>
      <c r="E257" s="46">
        <f>IF(OR($A257="",$B257=""),"",B257*'MPTO_working_2-way'!$G256)</f>
        <v>2.165745856353591</v>
      </c>
      <c r="F257" s="44">
        <f>IF(OR($A257="",$B257=""),"",'MPTO_working_2-way'!D256)</f>
        <v>1.8543371124760262</v>
      </c>
      <c r="G257" s="46">
        <f>IF(OR($A257="",$B257=""),"",'MPTO_working_2-way'!E256)</f>
        <v>2.1704981387286519</v>
      </c>
      <c r="H257" s="44">
        <f>IF(OR($A257="",$B257=""),"",'OddsRatio_working_2-way'!M256)</f>
        <v>1.8542421961772491</v>
      </c>
      <c r="I257" s="44">
        <f>IF(OR($A257="",$B257=""),"",'OddsRatio_working_2-way'!N256)</f>
        <v>2.1706281947614148</v>
      </c>
      <c r="J257" s="44">
        <f>IF('Log_working_2-way'!$D256="","",A257^('Log_working_2-way'!$D256))</f>
        <v>1.85266909454383</v>
      </c>
      <c r="K257" s="46">
        <f>IF('Log_working_2-way'!$D256="","",B257^('Log_working_2-way'!$D256))</f>
        <v>2.1727879037705513</v>
      </c>
      <c r="L257" s="53">
        <f t="shared" si="44"/>
        <v>0.53826530612244905</v>
      </c>
      <c r="M257" s="53">
        <f t="shared" si="45"/>
        <v>0.46173469387755106</v>
      </c>
      <c r="N257" s="54">
        <v>354</v>
      </c>
      <c r="O257" s="54">
        <f t="shared" si="46"/>
        <v>158.41988950276246</v>
      </c>
      <c r="P257" s="54">
        <f t="shared" si="47"/>
        <v>186.22748815165875</v>
      </c>
      <c r="Q257" s="54">
        <f t="shared" si="48"/>
        <v>167.77251184834122</v>
      </c>
      <c r="R257" s="54">
        <f t="shared" si="49"/>
        <v>195.58011049723757</v>
      </c>
      <c r="S257" s="55">
        <f t="shared" si="50"/>
        <v>-9.3526223455787658</v>
      </c>
      <c r="T257" s="55">
        <f t="shared" si="51"/>
        <v>-9.3526223455788227</v>
      </c>
      <c r="U257" t="s">
        <v>38</v>
      </c>
      <c r="V257" t="s">
        <v>75</v>
      </c>
      <c r="W257" t="s">
        <v>443</v>
      </c>
      <c r="X257" s="38">
        <v>44259</v>
      </c>
      <c r="Y257" s="66"/>
    </row>
    <row r="258" spans="1:25" ht="15" x14ac:dyDescent="0.25">
      <c r="A258">
        <v>2.11</v>
      </c>
      <c r="B258">
        <v>1.79</v>
      </c>
      <c r="C258" s="43">
        <f t="shared" si="43"/>
        <v>3.2592867166194583E-2</v>
      </c>
      <c r="D258" s="44">
        <f>IF(OR($A258="",$B258=""),"",A258*'MPTO_working_2-way'!$G257)</f>
        <v>2.1787709497206706</v>
      </c>
      <c r="E258" s="46">
        <f>IF(OR($A258="",$B258=""),"",B258*'MPTO_working_2-way'!$G257)</f>
        <v>1.8483412322274884</v>
      </c>
      <c r="F258" s="44">
        <f>IF(OR($A258="",$B258=""),"",'MPTO_working_2-way'!D257)</f>
        <v>2.1851369724319478</v>
      </c>
      <c r="G258" s="46">
        <f>IF(OR($A258="",$B258=""),"",'MPTO_working_2-way'!E257)</f>
        <v>1.8437843247333352</v>
      </c>
      <c r="H258" s="44">
        <f>IF(OR($A258="",$B258=""),"",'OddsRatio_working_2-way'!M257)</f>
        <v>2.1853536565680476</v>
      </c>
      <c r="I258" s="44">
        <f>IF(OR($A258="",$B258=""),"",'OddsRatio_working_2-way'!N257)</f>
        <v>1.8436300798997822</v>
      </c>
      <c r="J258" s="44">
        <f>IF('Log_working_2-way'!$D257="","",A258^('Log_working_2-way'!$D257))</f>
        <v>2.1882656756587764</v>
      </c>
      <c r="K258" s="46">
        <f>IF('Log_working_2-way'!$D257="","",B258^('Log_working_2-way'!$D257))</f>
        <v>1.8415626408173078</v>
      </c>
      <c r="L258" s="53">
        <f t="shared" si="44"/>
        <v>0.4589743589743589</v>
      </c>
      <c r="M258" s="53">
        <f t="shared" si="45"/>
        <v>0.54102564102564099</v>
      </c>
      <c r="N258" s="54">
        <v>355</v>
      </c>
      <c r="O258" s="54">
        <f t="shared" si="46"/>
        <v>186.75355450236964</v>
      </c>
      <c r="P258" s="54">
        <f t="shared" si="47"/>
        <v>156.67597765363129</v>
      </c>
      <c r="Q258" s="54">
        <f t="shared" si="48"/>
        <v>198.32402234636871</v>
      </c>
      <c r="R258" s="54">
        <f t="shared" si="49"/>
        <v>168.24644549763033</v>
      </c>
      <c r="S258" s="55">
        <f t="shared" si="50"/>
        <v>-11.570467843999069</v>
      </c>
      <c r="T258" s="55">
        <f t="shared" si="51"/>
        <v>-11.57046784399904</v>
      </c>
      <c r="U258" t="s">
        <v>47</v>
      </c>
      <c r="V258" t="s">
        <v>42</v>
      </c>
      <c r="W258" t="s">
        <v>433</v>
      </c>
      <c r="X258" s="38">
        <v>44259</v>
      </c>
      <c r="Y258" s="66"/>
    </row>
    <row r="259" spans="1:25" ht="15" x14ac:dyDescent="0.25">
      <c r="A259">
        <v>2.34</v>
      </c>
      <c r="B259">
        <v>1.63</v>
      </c>
      <c r="C259" s="43">
        <f t="shared" ref="C259:C322" si="52">IF(OR($A259="",$B259=""),"",(1/A259)+(1/B259)-1)</f>
        <v>4.0847359865764821E-2</v>
      </c>
      <c r="D259" s="44">
        <f>IF(OR($A259="",$B259=""),"",A259*'MPTO_working_2-way'!$G258)</f>
        <v>2.4355828220858897</v>
      </c>
      <c r="E259" s="46">
        <f>IF(OR($A259="",$B259=""),"",B259*'MPTO_working_2-way'!$G258)</f>
        <v>1.6965811965811965</v>
      </c>
      <c r="F259" s="44">
        <f>IF(OR($A259="",$B259=""),"",'MPTO_working_2-way'!D258)</f>
        <v>2.4574447522711167</v>
      </c>
      <c r="G259" s="46">
        <f>IF(OR($A259="",$B259=""),"",'MPTO_working_2-way'!E258)</f>
        <v>1.6861323548914724</v>
      </c>
      <c r="H259" s="44">
        <f>IF(OR($A259="",$B259=""),"",'OddsRatio_working_2-way'!M258)</f>
        <v>2.4584183648679576</v>
      </c>
      <c r="I259" s="44">
        <f>IF(OR($A259="",$B259=""),"",'OddsRatio_working_2-way'!N258)</f>
        <v>1.6856743058707564</v>
      </c>
      <c r="J259" s="44">
        <f>IF('Log_working_2-way'!$D258="","",A259^('Log_working_2-way'!$D258))</f>
        <v>2.4686297213280377</v>
      </c>
      <c r="K259" s="46">
        <f>IF('Log_working_2-way'!$D258="","",B259^('Log_working_2-way'!$D258))</f>
        <v>1.6809068245571044</v>
      </c>
      <c r="L259" s="53">
        <f t="shared" si="44"/>
        <v>0.41057934508816119</v>
      </c>
      <c r="M259" s="53">
        <f t="shared" si="45"/>
        <v>0.58942065491183881</v>
      </c>
      <c r="N259" s="54">
        <v>356</v>
      </c>
      <c r="O259" s="54">
        <f t="shared" si="46"/>
        <v>203.86324786324786</v>
      </c>
      <c r="P259" s="54">
        <f t="shared" si="47"/>
        <v>137.59509202453987</v>
      </c>
      <c r="Q259" s="54">
        <f t="shared" si="48"/>
        <v>218.40490797546013</v>
      </c>
      <c r="R259" s="54">
        <f t="shared" si="49"/>
        <v>152.13675213675214</v>
      </c>
      <c r="S259" s="55">
        <f t="shared" si="50"/>
        <v>-14.54166011221227</v>
      </c>
      <c r="T259" s="55">
        <f t="shared" si="51"/>
        <v>-14.54166011221227</v>
      </c>
      <c r="U259" t="s">
        <v>305</v>
      </c>
      <c r="V259" t="s">
        <v>461</v>
      </c>
      <c r="W259" t="s">
        <v>439</v>
      </c>
      <c r="X259" s="38">
        <v>44259</v>
      </c>
      <c r="Y259" s="66"/>
    </row>
    <row r="260" spans="1:25" ht="15" x14ac:dyDescent="0.25">
      <c r="A260">
        <v>1.76</v>
      </c>
      <c r="B260">
        <v>2.09</v>
      </c>
      <c r="C260" s="43">
        <f t="shared" si="52"/>
        <v>4.6650717703349276E-2</v>
      </c>
      <c r="D260" s="44">
        <f>IF(OR($A260="",$B260=""),"",A260*'MPTO_working_2-way'!$G259)</f>
        <v>1.8421052631578947</v>
      </c>
      <c r="E260" s="46">
        <f>IF(OR($A260="",$B260=""),"",B260*'MPTO_working_2-way'!$G259)</f>
        <v>2.1875</v>
      </c>
      <c r="F260" s="44">
        <f>IF(OR($A260="",$B260=""),"",'MPTO_working_2-way'!D259)</f>
        <v>1.8353457738748626</v>
      </c>
      <c r="G260" s="46">
        <f>IF(OR($A260="",$B260=""),"",'MPTO_working_2-way'!E259)</f>
        <v>2.1971090670170828</v>
      </c>
      <c r="H260" s="44">
        <f>IF(OR($A260="",$B260=""),"",'OddsRatio_working_2-way'!M259)</f>
        <v>1.8350135965491927</v>
      </c>
      <c r="I260" s="44">
        <f>IF(OR($A260="",$B260=""),"",'OddsRatio_working_2-way'!N259)</f>
        <v>2.197585289787658</v>
      </c>
      <c r="J260" s="44">
        <f>IF('Log_working_2-way'!$D259="","",A260^('Log_working_2-way'!$D259))</f>
        <v>1.8319153686125185</v>
      </c>
      <c r="K260" s="46">
        <f>IF('Log_working_2-way'!$D259="","",B260^('Log_working_2-way'!$D259))</f>
        <v>2.2020453494773053</v>
      </c>
      <c r="L260" s="53">
        <f t="shared" si="44"/>
        <v>0.54285714285714282</v>
      </c>
      <c r="M260" s="53">
        <f t="shared" si="45"/>
        <v>0.45714285714285713</v>
      </c>
      <c r="N260" s="54">
        <v>357</v>
      </c>
      <c r="O260" s="54">
        <f t="shared" si="46"/>
        <v>154.15909090909096</v>
      </c>
      <c r="P260" s="54">
        <f t="shared" si="47"/>
        <v>186.1866028708134</v>
      </c>
      <c r="Q260" s="54">
        <f t="shared" si="48"/>
        <v>170.81339712918663</v>
      </c>
      <c r="R260" s="54">
        <f t="shared" si="49"/>
        <v>202.84090909090912</v>
      </c>
      <c r="S260" s="55">
        <f t="shared" si="50"/>
        <v>-16.654306220095663</v>
      </c>
      <c r="T260" s="55">
        <f t="shared" si="51"/>
        <v>-16.654306220095719</v>
      </c>
      <c r="U260" t="s">
        <v>408</v>
      </c>
      <c r="V260" t="s">
        <v>400</v>
      </c>
      <c r="W260" t="s">
        <v>440</v>
      </c>
      <c r="X260" s="38">
        <v>44259</v>
      </c>
      <c r="Y260" s="66"/>
    </row>
    <row r="261" spans="1:25" ht="15" x14ac:dyDescent="0.25">
      <c r="A261">
        <v>1.98</v>
      </c>
      <c r="B261">
        <v>1.93</v>
      </c>
      <c r="C261" s="43">
        <f t="shared" si="52"/>
        <v>2.3185220076411994E-2</v>
      </c>
      <c r="D261" s="44">
        <f>IF(OR($A261="",$B261=""),"",A261*'MPTO_working_2-way'!$G260)</f>
        <v>2.0259067357512959</v>
      </c>
      <c r="E261" s="46">
        <f>IF(OR($A261="",$B261=""),"",B261*'MPTO_working_2-way'!$G260)</f>
        <v>1.9747474747474751</v>
      </c>
      <c r="F261" s="44">
        <f>IF(OR($A261="",$B261=""),"",'MPTO_working_2-way'!D260)</f>
        <v>2.0265153523890338</v>
      </c>
      <c r="G261" s="46">
        <f>IF(OR($A261="",$B261=""),"",'MPTO_working_2-way'!E260)</f>
        <v>1.974169551066798</v>
      </c>
      <c r="H261" s="44">
        <f>IF(OR($A261="",$B261=""),"",'OddsRatio_working_2-way'!M260)</f>
        <v>2.0265298051494733</v>
      </c>
      <c r="I261" s="44">
        <f>IF(OR($A261="",$B261=""),"",'OddsRatio_working_2-way'!N260)</f>
        <v>1.9741558354989901</v>
      </c>
      <c r="J261" s="44">
        <f>IF('Log_working_2-way'!$D260="","",A261^('Log_working_2-way'!$D260))</f>
        <v>2.0268045830085555</v>
      </c>
      <c r="K261" s="46">
        <f>IF('Log_working_2-way'!$D260="","",B261^('Log_working_2-way'!$D260))</f>
        <v>1.9738951466986834</v>
      </c>
      <c r="L261" s="53">
        <f t="shared" si="44"/>
        <v>0.49360613810741677</v>
      </c>
      <c r="M261" s="53">
        <f t="shared" si="45"/>
        <v>0.50639386189258306</v>
      </c>
      <c r="N261" s="54">
        <v>358</v>
      </c>
      <c r="O261" s="54">
        <f t="shared" si="46"/>
        <v>177.19191919191923</v>
      </c>
      <c r="P261" s="54">
        <f t="shared" si="47"/>
        <v>172.50777202072538</v>
      </c>
      <c r="Q261" s="54">
        <f t="shared" si="48"/>
        <v>185.49222797927465</v>
      </c>
      <c r="R261" s="54">
        <f t="shared" si="49"/>
        <v>180.80808080808083</v>
      </c>
      <c r="S261" s="55">
        <f t="shared" si="50"/>
        <v>-8.3003087873554193</v>
      </c>
      <c r="T261" s="55">
        <f t="shared" si="51"/>
        <v>-8.3003087873554477</v>
      </c>
      <c r="U261" t="s">
        <v>402</v>
      </c>
      <c r="V261" t="s">
        <v>405</v>
      </c>
      <c r="W261" t="s">
        <v>440</v>
      </c>
      <c r="X261" s="38">
        <v>44259</v>
      </c>
      <c r="Y261" s="66"/>
    </row>
    <row r="262" spans="1:25" ht="15" x14ac:dyDescent="0.25">
      <c r="A262">
        <v>1.7</v>
      </c>
      <c r="B262">
        <v>2.27</v>
      </c>
      <c r="C262" s="43">
        <f t="shared" si="52"/>
        <v>2.876392847888054E-2</v>
      </c>
      <c r="D262" s="44">
        <f>IF(OR($A262="",$B262=""),"",A262*'MPTO_working_2-way'!$G261)</f>
        <v>1.748898678414097</v>
      </c>
      <c r="E262" s="46">
        <f>IF(OR($A262="",$B262=""),"",B262*'MPTO_working_2-way'!$G261)</f>
        <v>2.335294117647059</v>
      </c>
      <c r="F262" s="44">
        <f>IF(OR($A262="",$B262=""),"",'MPTO_working_2-way'!D261)</f>
        <v>1.7426055543011967</v>
      </c>
      <c r="G262" s="46">
        <f>IF(OR($A262="",$B262=""),"",'MPTO_working_2-way'!E261)</f>
        <v>2.3466099118273029</v>
      </c>
      <c r="H262" s="44">
        <f>IF(OR($A262="",$B262=""),"",'OddsRatio_working_2-way'!M261)</f>
        <v>1.7424157207132702</v>
      </c>
      <c r="I262" s="44">
        <f>IF(OR($A262="",$B262=""),"",'OddsRatio_working_2-way'!N261)</f>
        <v>2.3469542361512192</v>
      </c>
      <c r="J262" s="44">
        <f>IF('Log_working_2-way'!$D261="","",A262^('Log_working_2-way'!$D261))</f>
        <v>1.7395677440294552</v>
      </c>
      <c r="K262" s="46">
        <f>IF('Log_working_2-way'!$D261="","",B262^('Log_working_2-way'!$D261))</f>
        <v>2.352141177157876</v>
      </c>
      <c r="L262" s="53">
        <f t="shared" si="44"/>
        <v>0.5717884130982368</v>
      </c>
      <c r="M262" s="53">
        <f t="shared" si="45"/>
        <v>0.4282115869017632</v>
      </c>
      <c r="N262" s="54">
        <v>359</v>
      </c>
      <c r="O262" s="54">
        <f t="shared" si="46"/>
        <v>147.8235294117647</v>
      </c>
      <c r="P262" s="54">
        <f t="shared" si="47"/>
        <v>200.85022026431716</v>
      </c>
      <c r="Q262" s="54">
        <f t="shared" si="48"/>
        <v>158.14977973568281</v>
      </c>
      <c r="R262" s="54">
        <f t="shared" si="49"/>
        <v>211.1764705882353</v>
      </c>
      <c r="S262" s="55">
        <f t="shared" si="50"/>
        <v>-10.326250323918117</v>
      </c>
      <c r="T262" s="55">
        <f t="shared" si="51"/>
        <v>-10.326250323918146</v>
      </c>
      <c r="U262" t="s">
        <v>320</v>
      </c>
      <c r="V262" t="s">
        <v>247</v>
      </c>
      <c r="W262" t="s">
        <v>440</v>
      </c>
      <c r="X262" s="38">
        <v>44259</v>
      </c>
      <c r="Y262" s="66"/>
    </row>
    <row r="263" spans="1:25" ht="15" x14ac:dyDescent="0.25">
      <c r="A263">
        <v>1.91</v>
      </c>
      <c r="B263">
        <v>1.94</v>
      </c>
      <c r="C263" s="43">
        <f t="shared" si="52"/>
        <v>3.9024126949857019E-2</v>
      </c>
      <c r="D263" s="44">
        <f>IF(OR($A263="",$B263=""),"",A263*'MPTO_working_2-way'!$G262)</f>
        <v>1.9845360824742269</v>
      </c>
      <c r="E263" s="46">
        <f>IF(OR($A263="",$B263=""),"",B263*'MPTO_working_2-way'!$G262)</f>
        <v>2.0157068062827226</v>
      </c>
      <c r="F263" s="44">
        <f>IF(OR($A263="",$B263=""),"",'MPTO_working_2-way'!D262)</f>
        <v>1.98393746319002</v>
      </c>
      <c r="G263" s="46">
        <f>IF(OR($A263="",$B263=""),"",'MPTO_working_2-way'!E262)</f>
        <v>2.0163247537682976</v>
      </c>
      <c r="H263" s="44">
        <f>IF(OR($A263="",$B263=""),"",'OddsRatio_working_2-way'!M262)</f>
        <v>1.9839131599805839</v>
      </c>
      <c r="I263" s="44">
        <f>IF(OR($A263="",$B263=""),"",'OddsRatio_working_2-way'!N262)</f>
        <v>2.0163498575623611</v>
      </c>
      <c r="J263" s="44">
        <f>IF('Log_working_2-way'!$D262="","",A263^('Log_working_2-way'!$D262))</f>
        <v>1.9836394873960235</v>
      </c>
      <c r="K263" s="46">
        <f>IF('Log_working_2-way'!$D262="","",B263^('Log_working_2-way'!$D262))</f>
        <v>2.0166326309725022</v>
      </c>
      <c r="L263" s="53">
        <f t="shared" si="44"/>
        <v>0.50389610389610384</v>
      </c>
      <c r="M263" s="53">
        <f t="shared" si="45"/>
        <v>0.4961038961038961</v>
      </c>
      <c r="N263" s="54">
        <v>360</v>
      </c>
      <c r="O263" s="54">
        <f t="shared" si="46"/>
        <v>171.51832460732984</v>
      </c>
      <c r="P263" s="54">
        <f t="shared" si="47"/>
        <v>174.43298969072166</v>
      </c>
      <c r="Q263" s="54">
        <f t="shared" si="48"/>
        <v>185.56701030927837</v>
      </c>
      <c r="R263" s="54">
        <f t="shared" si="49"/>
        <v>188.48167539267016</v>
      </c>
      <c r="S263" s="55">
        <f t="shared" si="50"/>
        <v>-14.048685701948529</v>
      </c>
      <c r="T263" s="55">
        <f t="shared" si="51"/>
        <v>-14.0486857019485</v>
      </c>
      <c r="U263" t="s">
        <v>323</v>
      </c>
      <c r="V263" t="s">
        <v>335</v>
      </c>
      <c r="W263" t="s">
        <v>446</v>
      </c>
      <c r="X263" s="38">
        <v>44259</v>
      </c>
      <c r="Y263" s="66"/>
    </row>
    <row r="264" spans="1:25" ht="15" x14ac:dyDescent="0.25">
      <c r="A264">
        <v>2.2999999999999998</v>
      </c>
      <c r="B264">
        <v>1.65</v>
      </c>
      <c r="C264" s="43">
        <f t="shared" si="52"/>
        <v>4.0843214756258295E-2</v>
      </c>
      <c r="D264" s="44">
        <f>IF(OR($A264="",$B264=""),"",A264*'MPTO_working_2-way'!$G263)</f>
        <v>2.393939393939394</v>
      </c>
      <c r="E264" s="46">
        <f>IF(OR($A264="",$B264=""),"",B264*'MPTO_working_2-way'!$G263)</f>
        <v>1.7173913043478262</v>
      </c>
      <c r="F264" s="44">
        <f>IF(OR($A264="",$B264=""),"",'MPTO_working_2-way'!D263)</f>
        <v>2.4133545310015898</v>
      </c>
      <c r="G264" s="46">
        <f>IF(OR($A264="",$B264=""),"",'MPTO_working_2-way'!E263)</f>
        <v>1.7075365579302588</v>
      </c>
      <c r="H264" s="44">
        <f>IF(OR($A264="",$B264=""),"",'OddsRatio_working_2-way'!M263)</f>
        <v>2.4142135623730949</v>
      </c>
      <c r="I264" s="44">
        <f>IF(OR($A264="",$B264=""),"",'OddsRatio_working_2-way'!N263)</f>
        <v>1.7071067811865481</v>
      </c>
      <c r="J264" s="44">
        <f>IF('Log_working_2-way'!$D263="","",A264^('Log_working_2-way'!$D263))</f>
        <v>2.4232620837218128</v>
      </c>
      <c r="K264" s="46">
        <f>IF('Log_working_2-way'!$D263="","",B264^('Log_working_2-way'!$D263))</f>
        <v>1.7026112839208782</v>
      </c>
      <c r="L264" s="53">
        <f t="shared" si="44"/>
        <v>0.41772151898734178</v>
      </c>
      <c r="M264" s="53">
        <f t="shared" si="45"/>
        <v>0.58227848101265822</v>
      </c>
      <c r="N264" s="54">
        <v>361</v>
      </c>
      <c r="O264" s="54">
        <f t="shared" si="46"/>
        <v>204.04347826086956</v>
      </c>
      <c r="P264" s="54">
        <f t="shared" si="47"/>
        <v>142.21212121212119</v>
      </c>
      <c r="Q264" s="54">
        <f t="shared" si="48"/>
        <v>218.78787878787878</v>
      </c>
      <c r="R264" s="54">
        <f t="shared" si="49"/>
        <v>156.95652173913044</v>
      </c>
      <c r="S264" s="55">
        <f t="shared" si="50"/>
        <v>-14.744400527009219</v>
      </c>
      <c r="T264" s="55">
        <f t="shared" si="51"/>
        <v>-14.744400527009248</v>
      </c>
      <c r="U264" t="s">
        <v>327</v>
      </c>
      <c r="V264" t="s">
        <v>341</v>
      </c>
      <c r="W264" t="s">
        <v>446</v>
      </c>
      <c r="X264" s="38">
        <v>44259</v>
      </c>
      <c r="Y264" s="66"/>
    </row>
    <row r="265" spans="1:25" ht="15" x14ac:dyDescent="0.25">
      <c r="A265">
        <v>2.54</v>
      </c>
      <c r="B265">
        <v>1.54</v>
      </c>
      <c r="C265" s="43">
        <f t="shared" si="52"/>
        <v>4.3051436752224115E-2</v>
      </c>
      <c r="D265" s="44">
        <f>IF(OR($A265="",$B265=""),"",A265*'MPTO_working_2-way'!$G264)</f>
        <v>2.6493506493506493</v>
      </c>
      <c r="E265" s="46">
        <f>IF(OR($A265="",$B265=""),"",B265*'MPTO_working_2-way'!$G264)</f>
        <v>1.6062992125984252</v>
      </c>
      <c r="F265" s="44">
        <f>IF(OR($A265="",$B265=""),"",'MPTO_working_2-way'!D264)</f>
        <v>2.6869075422448137</v>
      </c>
      <c r="G265" s="46">
        <f>IF(OR($A265="",$B265=""),"",'MPTO_working_2-way'!E264)</f>
        <v>1.5928007166707387</v>
      </c>
      <c r="H265" s="44">
        <f>IF(OR($A265="",$B265=""),"",'OddsRatio_working_2-way'!M264)</f>
        <v>2.6887426837300739</v>
      </c>
      <c r="I265" s="44">
        <f>IF(OR($A265="",$B265=""),"",'OddsRatio_working_2-way'!N264)</f>
        <v>1.5921565254637919</v>
      </c>
      <c r="J265" s="44">
        <f>IF('Log_working_2-way'!$D264="","",A265^('Log_working_2-way'!$D264))</f>
        <v>2.7065503495957599</v>
      </c>
      <c r="K265" s="46">
        <f>IF('Log_working_2-way'!$D264="","",B265^('Log_working_2-way'!$D264))</f>
        <v>1.5859774370185058</v>
      </c>
      <c r="L265" s="53">
        <f t="shared" si="44"/>
        <v>0.37745098039215685</v>
      </c>
      <c r="M265" s="53">
        <f t="shared" si="45"/>
        <v>0.62254901960784315</v>
      </c>
      <c r="N265" s="54">
        <v>362</v>
      </c>
      <c r="O265" s="54">
        <f t="shared" si="46"/>
        <v>219.4803149606299</v>
      </c>
      <c r="P265" s="54">
        <f t="shared" si="47"/>
        <v>126.93506493506494</v>
      </c>
      <c r="Q265" s="54">
        <f t="shared" si="48"/>
        <v>235.06493506493507</v>
      </c>
      <c r="R265" s="54">
        <f t="shared" si="49"/>
        <v>142.51968503937007</v>
      </c>
      <c r="S265" s="55">
        <f t="shared" si="50"/>
        <v>-15.584620104305174</v>
      </c>
      <c r="T265" s="55">
        <f t="shared" si="51"/>
        <v>-15.584620104305131</v>
      </c>
      <c r="U265" t="s">
        <v>332</v>
      </c>
      <c r="V265" t="s">
        <v>334</v>
      </c>
      <c r="W265" t="s">
        <v>446</v>
      </c>
      <c r="X265" s="38">
        <v>44259</v>
      </c>
      <c r="Y265" s="66"/>
    </row>
    <row r="266" spans="1:25" ht="15" x14ac:dyDescent="0.25">
      <c r="A266">
        <v>1.77</v>
      </c>
      <c r="B266">
        <v>2.09</v>
      </c>
      <c r="C266" s="43">
        <f t="shared" si="52"/>
        <v>4.3440650933960434E-2</v>
      </c>
      <c r="D266" s="44">
        <f>IF(OR($A266="",$B266=""),"",A266*'MPTO_working_2-way'!$G265)</f>
        <v>1.8468899521531099</v>
      </c>
      <c r="E266" s="46">
        <f>IF(OR($A266="",$B266=""),"",B266*'MPTO_working_2-way'!$G265)</f>
        <v>2.1807909604519771</v>
      </c>
      <c r="F266" s="44">
        <f>IF(OR($A266="",$B266=""),"",'MPTO_working_2-way'!D265)</f>
        <v>1.8407682929863407</v>
      </c>
      <c r="G266" s="46">
        <f>IF(OR($A266="",$B266=""),"",'MPTO_working_2-way'!E265)</f>
        <v>2.1893883348622492</v>
      </c>
      <c r="H266" s="44">
        <f>IF(OR($A266="",$B266=""),"",'OddsRatio_working_2-way'!M265)</f>
        <v>1.8404891542123691</v>
      </c>
      <c r="I266" s="44">
        <f>IF(OR($A266="",$B266=""),"",'OddsRatio_working_2-way'!N265)</f>
        <v>2.189783348170756</v>
      </c>
      <c r="J266" s="44">
        <f>IF('Log_working_2-way'!$D265="","",A266^('Log_working_2-way'!$D265))</f>
        <v>1.8376896646706193</v>
      </c>
      <c r="K266" s="46">
        <f>IF('Log_working_2-way'!$D265="","",B266^('Log_working_2-way'!$D265))</f>
        <v>2.1937595056671091</v>
      </c>
      <c r="L266" s="53">
        <f t="shared" si="44"/>
        <v>0.54145077720207258</v>
      </c>
      <c r="M266" s="53">
        <f t="shared" si="45"/>
        <v>0.45854922279792754</v>
      </c>
      <c r="N266" s="54">
        <v>363</v>
      </c>
      <c r="O266" s="54">
        <f t="shared" si="46"/>
        <v>157.91525423728814</v>
      </c>
      <c r="P266" s="54">
        <f t="shared" si="47"/>
        <v>189.31578947368422</v>
      </c>
      <c r="Q266" s="54">
        <f t="shared" si="48"/>
        <v>173.68421052631581</v>
      </c>
      <c r="R266" s="54">
        <f t="shared" si="49"/>
        <v>205.08474576271186</v>
      </c>
      <c r="S266" s="55">
        <f t="shared" si="50"/>
        <v>-15.76895628902767</v>
      </c>
      <c r="T266" s="55">
        <f t="shared" si="51"/>
        <v>-15.768956289027642</v>
      </c>
      <c r="U266" t="s">
        <v>324</v>
      </c>
      <c r="V266" t="s">
        <v>337</v>
      </c>
      <c r="W266" t="s">
        <v>446</v>
      </c>
      <c r="X266" s="38">
        <v>44259</v>
      </c>
      <c r="Y266" s="66"/>
    </row>
    <row r="267" spans="1:25" ht="15" x14ac:dyDescent="0.25">
      <c r="A267">
        <v>2.2999999999999998</v>
      </c>
      <c r="B267">
        <v>1.65</v>
      </c>
      <c r="C267" s="43">
        <f t="shared" si="52"/>
        <v>4.0843214756258295E-2</v>
      </c>
      <c r="D267" s="44">
        <f>IF(OR($A267="",$B267=""),"",A267*'MPTO_working_2-way'!$G266)</f>
        <v>2.393939393939394</v>
      </c>
      <c r="E267" s="46">
        <f>IF(OR($A267="",$B267=""),"",B267*'MPTO_working_2-way'!$G266)</f>
        <v>1.7173913043478262</v>
      </c>
      <c r="F267" s="44">
        <f>IF(OR($A267="",$B267=""),"",'MPTO_working_2-way'!D266)</f>
        <v>2.4133545310015898</v>
      </c>
      <c r="G267" s="46">
        <f>IF(OR($A267="",$B267=""),"",'MPTO_working_2-way'!E266)</f>
        <v>1.7075365579302588</v>
      </c>
      <c r="H267" s="44">
        <f>IF(OR($A267="",$B267=""),"",'OddsRatio_working_2-way'!M266)</f>
        <v>2.4142135623730949</v>
      </c>
      <c r="I267" s="44">
        <f>IF(OR($A267="",$B267=""),"",'OddsRatio_working_2-way'!N266)</f>
        <v>1.7071067811865481</v>
      </c>
      <c r="J267" s="44">
        <f>IF('Log_working_2-way'!$D266="","",A267^('Log_working_2-way'!$D266))</f>
        <v>2.4232620837218128</v>
      </c>
      <c r="K267" s="46">
        <f>IF('Log_working_2-way'!$D266="","",B267^('Log_working_2-way'!$D266))</f>
        <v>1.7026112839208782</v>
      </c>
      <c r="L267" s="53">
        <f t="shared" si="44"/>
        <v>0.41772151898734178</v>
      </c>
      <c r="M267" s="53">
        <f t="shared" si="45"/>
        <v>0.58227848101265822</v>
      </c>
      <c r="N267" s="54">
        <v>364</v>
      </c>
      <c r="O267" s="54">
        <f t="shared" si="46"/>
        <v>205.7391304347826</v>
      </c>
      <c r="P267" s="54">
        <f t="shared" si="47"/>
        <v>143.39393939393941</v>
      </c>
      <c r="Q267" s="54">
        <f t="shared" si="48"/>
        <v>220.60606060606062</v>
      </c>
      <c r="R267" s="54">
        <f t="shared" si="49"/>
        <v>158.2608695652174</v>
      </c>
      <c r="S267" s="55">
        <f t="shared" si="50"/>
        <v>-14.866930171278028</v>
      </c>
      <c r="T267" s="55">
        <f t="shared" si="51"/>
        <v>-14.866930171278</v>
      </c>
      <c r="U267" t="s">
        <v>328</v>
      </c>
      <c r="V267" t="s">
        <v>330</v>
      </c>
      <c r="W267" t="s">
        <v>446</v>
      </c>
      <c r="X267" s="38">
        <v>44259</v>
      </c>
      <c r="Y267" s="66"/>
    </row>
    <row r="268" spans="1:25" ht="15" x14ac:dyDescent="0.25">
      <c r="A268">
        <v>2.52</v>
      </c>
      <c r="B268">
        <v>1.55</v>
      </c>
      <c r="C268" s="43">
        <f t="shared" si="52"/>
        <v>4.1986687147977486E-2</v>
      </c>
      <c r="D268" s="44">
        <f>IF(OR($A268="",$B268=""),"",A268*'MPTO_working_2-way'!$G267)</f>
        <v>2.6258064516129034</v>
      </c>
      <c r="E268" s="46">
        <f>IF(OR($A268="",$B268=""),"",B268*'MPTO_working_2-way'!$G267)</f>
        <v>1.6150793650793651</v>
      </c>
      <c r="F268" s="44">
        <f>IF(OR($A268="",$B268=""),"",'MPTO_working_2-way'!D267)</f>
        <v>2.6607629427792916</v>
      </c>
      <c r="G268" s="46">
        <f>IF(OR($A268="",$B268=""),"",'MPTO_working_2-way'!E267)</f>
        <v>1.6021328958162429</v>
      </c>
      <c r="H268" s="44">
        <f>IF(OR($A268="",$B268=""),"",'OddsRatio_working_2-way'!M267)</f>
        <v>2.662418829187267</v>
      </c>
      <c r="I268" s="44">
        <f>IF(OR($A268="",$B268=""),"",'OddsRatio_working_2-way'!N267)</f>
        <v>1.6015331289822348</v>
      </c>
      <c r="J268" s="44">
        <f>IF('Log_working_2-way'!$D267="","",A268^('Log_working_2-way'!$D267))</f>
        <v>2.6789459030589455</v>
      </c>
      <c r="K268" s="46">
        <f>IF('Log_working_2-way'!$D267="","",B268^('Log_working_2-way'!$D267))</f>
        <v>1.5956118051078381</v>
      </c>
      <c r="L268" s="53">
        <f t="shared" si="44"/>
        <v>0.38083538083538082</v>
      </c>
      <c r="M268" s="53">
        <f t="shared" si="45"/>
        <v>0.61916461916461918</v>
      </c>
      <c r="N268" s="54">
        <v>365</v>
      </c>
      <c r="O268" s="54">
        <f t="shared" si="46"/>
        <v>220.15873015873012</v>
      </c>
      <c r="P268" s="54">
        <f t="shared" si="47"/>
        <v>129.51612903225805</v>
      </c>
      <c r="Q268" s="54">
        <f t="shared" si="48"/>
        <v>235.48387096774192</v>
      </c>
      <c r="R268" s="54">
        <f t="shared" si="49"/>
        <v>144.84126984126982</v>
      </c>
      <c r="S268" s="55">
        <f t="shared" si="50"/>
        <v>-15.325140809011799</v>
      </c>
      <c r="T268" s="55">
        <f t="shared" si="51"/>
        <v>-15.325140809011771</v>
      </c>
      <c r="U268" t="s">
        <v>339</v>
      </c>
      <c r="V268" t="s">
        <v>331</v>
      </c>
      <c r="W268" t="s">
        <v>446</v>
      </c>
      <c r="X268" s="38">
        <v>44259</v>
      </c>
      <c r="Y268" s="66"/>
    </row>
    <row r="269" spans="1:25" ht="15" x14ac:dyDescent="0.25">
      <c r="A269">
        <v>2.52</v>
      </c>
      <c r="B269">
        <v>1.55</v>
      </c>
      <c r="C269" s="43">
        <f t="shared" si="52"/>
        <v>4.1986687147977486E-2</v>
      </c>
      <c r="D269" s="44">
        <f>IF(OR($A269="",$B269=""),"",A269*'MPTO_working_2-way'!$G268)</f>
        <v>2.6258064516129034</v>
      </c>
      <c r="E269" s="46">
        <f>IF(OR($A269="",$B269=""),"",B269*'MPTO_working_2-way'!$G268)</f>
        <v>1.6150793650793651</v>
      </c>
      <c r="F269" s="44">
        <f>IF(OR($A269="",$B269=""),"",'MPTO_working_2-way'!D268)</f>
        <v>2.6607629427792916</v>
      </c>
      <c r="G269" s="46">
        <f>IF(OR($A269="",$B269=""),"",'MPTO_working_2-way'!E268)</f>
        <v>1.6021328958162429</v>
      </c>
      <c r="H269" s="44">
        <f>IF(OR($A269="",$B269=""),"",'OddsRatio_working_2-way'!M268)</f>
        <v>2.662418829187267</v>
      </c>
      <c r="I269" s="44">
        <f>IF(OR($A269="",$B269=""),"",'OddsRatio_working_2-way'!N268)</f>
        <v>1.6015331289822348</v>
      </c>
      <c r="J269" s="44">
        <f>IF('Log_working_2-way'!$D268="","",A269^('Log_working_2-way'!$D268))</f>
        <v>2.6789459030589455</v>
      </c>
      <c r="K269" s="46">
        <f>IF('Log_working_2-way'!$D268="","",B269^('Log_working_2-way'!$D268))</f>
        <v>1.5956118051078381</v>
      </c>
      <c r="L269" s="53">
        <f t="shared" si="44"/>
        <v>0.38083538083538082</v>
      </c>
      <c r="M269" s="53">
        <f t="shared" si="45"/>
        <v>0.61916461916461918</v>
      </c>
      <c r="N269" s="54">
        <v>366</v>
      </c>
      <c r="O269" s="54">
        <f t="shared" si="46"/>
        <v>220.76190476190476</v>
      </c>
      <c r="P269" s="54">
        <f t="shared" si="47"/>
        <v>129.87096774193552</v>
      </c>
      <c r="Q269" s="54">
        <f t="shared" si="48"/>
        <v>236.12903225806451</v>
      </c>
      <c r="R269" s="54">
        <f t="shared" si="49"/>
        <v>145.23809523809524</v>
      </c>
      <c r="S269" s="55">
        <f t="shared" si="50"/>
        <v>-15.367127496159753</v>
      </c>
      <c r="T269" s="55">
        <f t="shared" si="51"/>
        <v>-15.367127496159725</v>
      </c>
      <c r="U269" t="s">
        <v>340</v>
      </c>
      <c r="V269" t="s">
        <v>336</v>
      </c>
      <c r="W269" t="s">
        <v>446</v>
      </c>
      <c r="X269" s="38">
        <v>44259</v>
      </c>
      <c r="Y269" s="66"/>
    </row>
    <row r="270" spans="1:25" ht="15" x14ac:dyDescent="0.25">
      <c r="A270">
        <v>1.97</v>
      </c>
      <c r="B270">
        <v>1.88</v>
      </c>
      <c r="C270" s="43">
        <f t="shared" si="52"/>
        <v>3.9529106814990778E-2</v>
      </c>
      <c r="D270" s="44">
        <f>IF(OR($A270="",$B270=""),"",A270*'MPTO_working_2-way'!$G269)</f>
        <v>2.0478723404255317</v>
      </c>
      <c r="E270" s="46">
        <f>IF(OR($A270="",$B270=""),"",B270*'MPTO_working_2-way'!$G269)</f>
        <v>1.9543147208121825</v>
      </c>
      <c r="F270" s="44">
        <f>IF(OR($A270="",$B270=""),"",'MPTO_working_2-way'!D269)</f>
        <v>2.049811822005756</v>
      </c>
      <c r="G270" s="46">
        <f>IF(OR($A270="",$B270=""),"",'MPTO_working_2-way'!E269)</f>
        <v>1.9525516659637281</v>
      </c>
      <c r="H270" s="44">
        <f>IF(OR($A270="",$B270=""),"",'OddsRatio_working_2-way'!M269)</f>
        <v>2.049891769313736</v>
      </c>
      <c r="I270" s="44">
        <f>IF(OR($A270="",$B270=""),"",'OddsRatio_working_2-way'!N269)</f>
        <v>1.9524791309238021</v>
      </c>
      <c r="J270" s="44">
        <f>IF('Log_working_2-way'!$D269="","",A270^('Log_working_2-way'!$D269))</f>
        <v>2.0507806142198279</v>
      </c>
      <c r="K270" s="46">
        <f>IF('Log_working_2-way'!$D269="","",B270^('Log_working_2-way'!$D269))</f>
        <v>1.9516734382679068</v>
      </c>
      <c r="L270" s="53">
        <f t="shared" si="44"/>
        <v>0.48831168831168836</v>
      </c>
      <c r="M270" s="53">
        <f t="shared" si="45"/>
        <v>0.51168831168831175</v>
      </c>
      <c r="N270" s="54">
        <v>367</v>
      </c>
      <c r="O270" s="54">
        <f t="shared" si="46"/>
        <v>180.70558375634516</v>
      </c>
      <c r="P270" s="54">
        <f t="shared" si="47"/>
        <v>171.78723404255314</v>
      </c>
      <c r="Q270" s="54">
        <f t="shared" si="48"/>
        <v>195.21276595744681</v>
      </c>
      <c r="R270" s="54">
        <f t="shared" si="49"/>
        <v>186.29441624365481</v>
      </c>
      <c r="S270" s="55">
        <f t="shared" si="50"/>
        <v>-14.507182201101642</v>
      </c>
      <c r="T270" s="55">
        <f t="shared" si="51"/>
        <v>-14.507182201101671</v>
      </c>
      <c r="U270" t="s">
        <v>325</v>
      </c>
      <c r="V270" t="s">
        <v>333</v>
      </c>
      <c r="W270" t="s">
        <v>446</v>
      </c>
      <c r="X270" s="38">
        <v>44259</v>
      </c>
      <c r="Y270" s="66"/>
    </row>
    <row r="271" spans="1:25" ht="15" x14ac:dyDescent="0.25">
      <c r="A271">
        <v>2.4</v>
      </c>
      <c r="B271">
        <v>1.57</v>
      </c>
      <c r="C271" s="43">
        <f t="shared" si="52"/>
        <v>5.3609341825902268E-2</v>
      </c>
      <c r="D271" s="44">
        <f>IF(OR($A271="",$B271=""),"",A271*'MPTO_working_2-way'!$G270)</f>
        <v>2.5286624203821653</v>
      </c>
      <c r="E271" s="46">
        <f>IF(OR($A271="",$B271=""),"",B271*'MPTO_working_2-way'!$G270)</f>
        <v>1.6541666666666666</v>
      </c>
      <c r="F271" s="44">
        <f>IF(OR($A271="",$B271=""),"",'MPTO_working_2-way'!D270)</f>
        <v>2.5650102110279098</v>
      </c>
      <c r="G271" s="46">
        <f>IF(OR($A271="",$B271=""),"",'MPTO_working_2-way'!E270)</f>
        <v>1.6389734667246629</v>
      </c>
      <c r="H271" s="44">
        <f>IF(OR($A271="",$B271=""),"",'OddsRatio_working_2-way'!M270)</f>
        <v>2.5672078199387576</v>
      </c>
      <c r="I271" s="44">
        <f>IF(OR($A271="",$B271=""),"",'OddsRatio_working_2-way'!N270)</f>
        <v>1.6380774695464939</v>
      </c>
      <c r="J271" s="44">
        <f>IF('Log_working_2-way'!$D270="","",A271^('Log_working_2-way'!$D270))</f>
        <v>2.5845613979694004</v>
      </c>
      <c r="K271" s="46">
        <f>IF('Log_working_2-way'!$D270="","",B271^('Log_working_2-way'!$D270))</f>
        <v>1.631089461902808</v>
      </c>
      <c r="L271" s="53">
        <f t="shared" si="44"/>
        <v>0.39546599496221668</v>
      </c>
      <c r="M271" s="53">
        <f t="shared" si="45"/>
        <v>0.60453400503778343</v>
      </c>
      <c r="N271" s="54">
        <v>368</v>
      </c>
      <c r="O271" s="54">
        <f t="shared" si="46"/>
        <v>214.66666666666666</v>
      </c>
      <c r="P271" s="54">
        <f t="shared" si="47"/>
        <v>133.60509554140125</v>
      </c>
      <c r="Q271" s="54">
        <f t="shared" si="48"/>
        <v>234.39490445859872</v>
      </c>
      <c r="R271" s="54">
        <f t="shared" si="49"/>
        <v>153.33333333333334</v>
      </c>
      <c r="S271" s="55">
        <f t="shared" si="50"/>
        <v>-19.72823779193206</v>
      </c>
      <c r="T271" s="55">
        <f t="shared" si="51"/>
        <v>-19.728237791932088</v>
      </c>
      <c r="U271" t="s">
        <v>410</v>
      </c>
      <c r="V271" t="s">
        <v>412</v>
      </c>
      <c r="W271" t="s">
        <v>447</v>
      </c>
      <c r="X271" s="38">
        <v>44259</v>
      </c>
      <c r="Y271" s="66"/>
    </row>
    <row r="272" spans="1:25" ht="15" x14ac:dyDescent="0.25">
      <c r="A272">
        <v>2.34</v>
      </c>
      <c r="B272">
        <v>1.6</v>
      </c>
      <c r="C272" s="43">
        <f t="shared" si="52"/>
        <v>5.2350427350427386E-2</v>
      </c>
      <c r="D272" s="44">
        <f>IF(OR($A272="",$B272=""),"",A272*'MPTO_working_2-way'!$G271)</f>
        <v>2.4624999999999999</v>
      </c>
      <c r="E272" s="46">
        <f>IF(OR($A272="",$B272=""),"",B272*'MPTO_working_2-way'!$G271)</f>
        <v>1.683760683760684</v>
      </c>
      <c r="F272" s="44">
        <f>IF(OR($A272="",$B272=""),"",'MPTO_working_2-way'!D271)</f>
        <v>2.4926764314247669</v>
      </c>
      <c r="G272" s="46">
        <f>IF(OR($A272="",$B272=""),"",'MPTO_working_2-way'!E271)</f>
        <v>1.6699375557537914</v>
      </c>
      <c r="H272" s="44">
        <f>IF(OR($A272="",$B272=""),"",'OddsRatio_working_2-way'!M271)</f>
        <v>2.4944341180973262</v>
      </c>
      <c r="I272" s="44">
        <f>IF(OR($A272="",$B272=""),"",'OddsRatio_working_2-way'!N271)</f>
        <v>1.6691496051182058</v>
      </c>
      <c r="J272" s="44">
        <f>IF('Log_working_2-way'!$D271="","",A272^('Log_working_2-way'!$D271))</f>
        <v>2.5087555748027559</v>
      </c>
      <c r="K272" s="46">
        <f>IF('Log_working_2-way'!$D271="","",B272^('Log_working_2-way'!$D271))</f>
        <v>1.6627978823728382</v>
      </c>
      <c r="L272" s="53">
        <f t="shared" si="44"/>
        <v>0.40609137055837563</v>
      </c>
      <c r="M272" s="53">
        <f t="shared" si="45"/>
        <v>0.59390862944162426</v>
      </c>
      <c r="N272" s="54">
        <v>369</v>
      </c>
      <c r="O272" s="54">
        <f t="shared" si="46"/>
        <v>211.30769230769229</v>
      </c>
      <c r="P272" s="54">
        <f t="shared" si="47"/>
        <v>138.375</v>
      </c>
      <c r="Q272" s="54">
        <f t="shared" si="48"/>
        <v>230.625</v>
      </c>
      <c r="R272" s="54">
        <f t="shared" si="49"/>
        <v>157.69230769230771</v>
      </c>
      <c r="S272" s="55">
        <f t="shared" si="50"/>
        <v>-19.317307692307708</v>
      </c>
      <c r="T272" s="55">
        <f t="shared" si="51"/>
        <v>-19.317307692307708</v>
      </c>
      <c r="U272" t="s">
        <v>93</v>
      </c>
      <c r="V272" t="s">
        <v>409</v>
      </c>
      <c r="W272" t="s">
        <v>447</v>
      </c>
      <c r="X272" s="38">
        <v>44259</v>
      </c>
      <c r="Y272" s="66"/>
    </row>
    <row r="273" spans="1:25" s="50" customFormat="1" ht="15" x14ac:dyDescent="0.25">
      <c r="A273">
        <v>2.4</v>
      </c>
      <c r="B273">
        <v>1.57</v>
      </c>
      <c r="C273" s="43">
        <f t="shared" si="52"/>
        <v>5.3609341825902268E-2</v>
      </c>
      <c r="D273" s="44">
        <f>IF(OR($A273="",$B273=""),"",A273*'MPTO_working_2-way'!$G272)</f>
        <v>2.5286624203821653</v>
      </c>
      <c r="E273" s="46">
        <f>IF(OR($A273="",$B273=""),"",B273*'MPTO_working_2-way'!$G272)</f>
        <v>1.6541666666666666</v>
      </c>
      <c r="F273" s="44">
        <f>IF(OR($A273="",$B273=""),"",'MPTO_working_2-way'!D272)</f>
        <v>2.5650102110279098</v>
      </c>
      <c r="G273" s="46">
        <f>IF(OR($A273="",$B273=""),"",'MPTO_working_2-way'!E272)</f>
        <v>1.6389734667246629</v>
      </c>
      <c r="H273" s="44">
        <f>IF(OR($A273="",$B273=""),"",'OddsRatio_working_2-way'!M272)</f>
        <v>2.5672078199387576</v>
      </c>
      <c r="I273" s="44">
        <f>IF(OR($A273="",$B273=""),"",'OddsRatio_working_2-way'!N272)</f>
        <v>1.6380774695464939</v>
      </c>
      <c r="J273" s="44">
        <f>IF('Log_working_2-way'!$D272="","",A273^('Log_working_2-way'!$D272))</f>
        <v>2.5845613979694004</v>
      </c>
      <c r="K273" s="46">
        <f>IF('Log_working_2-way'!$D272="","",B273^('Log_working_2-way'!$D272))</f>
        <v>1.631089461902808</v>
      </c>
      <c r="L273" s="53">
        <f t="shared" si="44"/>
        <v>0.39546599496221668</v>
      </c>
      <c r="M273" s="53">
        <f t="shared" si="45"/>
        <v>0.60453400503778343</v>
      </c>
      <c r="N273" s="54">
        <v>370</v>
      </c>
      <c r="O273" s="54">
        <f t="shared" si="46"/>
        <v>215.83333333333334</v>
      </c>
      <c r="P273" s="54">
        <f t="shared" si="47"/>
        <v>134.33121019108279</v>
      </c>
      <c r="Q273" s="54">
        <f t="shared" si="48"/>
        <v>235.66878980891718</v>
      </c>
      <c r="R273" s="54">
        <f t="shared" si="49"/>
        <v>154.16666666666669</v>
      </c>
      <c r="S273" s="55">
        <f t="shared" si="50"/>
        <v>-19.83545647558384</v>
      </c>
      <c r="T273" s="55">
        <f t="shared" si="51"/>
        <v>-19.835456475583896</v>
      </c>
      <c r="U273" t="s">
        <v>346</v>
      </c>
      <c r="V273" t="s">
        <v>344</v>
      </c>
      <c r="W273" t="s">
        <v>447</v>
      </c>
      <c r="X273" s="38">
        <v>44259</v>
      </c>
      <c r="Y273" s="66"/>
    </row>
    <row r="274" spans="1:25" ht="15" x14ac:dyDescent="0.25">
      <c r="A274">
        <v>2.44</v>
      </c>
      <c r="B274">
        <v>1.56</v>
      </c>
      <c r="C274" s="43">
        <f t="shared" si="52"/>
        <v>5.0861706599411471E-2</v>
      </c>
      <c r="D274" s="44">
        <f>IF(OR($A274="",$B274=""),"",A274*'MPTO_working_2-way'!$G273)</f>
        <v>2.5641025641025639</v>
      </c>
      <c r="E274" s="46">
        <f>IF(OR($A274="",$B274=""),"",B274*'MPTO_working_2-way'!$G273)</f>
        <v>1.639344262295082</v>
      </c>
      <c r="F274" s="44">
        <f>IF(OR($A274="",$B274=""),"",'MPTO_working_2-way'!D273)</f>
        <v>2.6014215418261344</v>
      </c>
      <c r="G274" s="46">
        <f>IF(OR($A274="",$B274=""),"",'MPTO_working_2-way'!E273)</f>
        <v>1.6244452031410037</v>
      </c>
      <c r="H274" s="44">
        <f>IF(OR($A274="",$B274=""),"",'OddsRatio_working_2-way'!M273)</f>
        <v>2.6035674514745457</v>
      </c>
      <c r="I274" s="44">
        <f>IF(OR($A274="",$B274=""),"",'OddsRatio_working_2-way'!N273)</f>
        <v>1.6236095644623239</v>
      </c>
      <c r="J274" s="44">
        <f>IF('Log_working_2-way'!$D273="","",A274^('Log_working_2-way'!$D273))</f>
        <v>2.6213601840763054</v>
      </c>
      <c r="K274" s="46">
        <f>IF('Log_working_2-way'!$D273="","",B274^('Log_working_2-way'!$D273))</f>
        <v>1.616766101584739</v>
      </c>
      <c r="L274" s="53">
        <f t="shared" si="44"/>
        <v>0.39</v>
      </c>
      <c r="M274" s="53">
        <f t="shared" si="45"/>
        <v>0.61</v>
      </c>
      <c r="N274" s="54">
        <v>371</v>
      </c>
      <c r="O274" s="54">
        <f t="shared" si="46"/>
        <v>218.95081967213116</v>
      </c>
      <c r="P274" s="54">
        <f t="shared" si="47"/>
        <v>133.17948717948715</v>
      </c>
      <c r="Q274" s="54">
        <f t="shared" si="48"/>
        <v>237.82051282051279</v>
      </c>
      <c r="R274" s="54">
        <f t="shared" si="49"/>
        <v>152.04918032786887</v>
      </c>
      <c r="S274" s="55">
        <f t="shared" si="50"/>
        <v>-18.869693148381629</v>
      </c>
      <c r="T274" s="55">
        <f t="shared" si="51"/>
        <v>-18.869693148381714</v>
      </c>
      <c r="U274" t="s">
        <v>343</v>
      </c>
      <c r="V274" t="s">
        <v>411</v>
      </c>
      <c r="W274" t="s">
        <v>447</v>
      </c>
      <c r="X274" s="38">
        <v>44259</v>
      </c>
      <c r="Y274" s="66"/>
    </row>
    <row r="275" spans="1:25" ht="15" x14ac:dyDescent="0.25">
      <c r="A275">
        <v>1.65</v>
      </c>
      <c r="B275">
        <v>2.36</v>
      </c>
      <c r="C275" s="43">
        <f t="shared" si="52"/>
        <v>2.9789419619928204E-2</v>
      </c>
      <c r="D275" s="44">
        <f>IF(OR($A275="",$B275=""),"",A275*'MPTO_working_2-way'!$G274)</f>
        <v>1.6991525423728815</v>
      </c>
      <c r="E275" s="46">
        <f>IF(OR($A275="",$B275=""),"",B275*'MPTO_working_2-way'!$G274)</f>
        <v>2.4303030303030306</v>
      </c>
      <c r="F275" s="44">
        <f>IF(OR($A275="",$B275=""),"",'MPTO_working_2-way'!D274)</f>
        <v>1.691572545612511</v>
      </c>
      <c r="G275" s="46">
        <f>IF(OR($A275="",$B275=""),"",'MPTO_working_2-way'!E274)</f>
        <v>2.4459798994974875</v>
      </c>
      <c r="H275" s="44">
        <f>IF(OR($A275="",$B275=""),"",'OddsRatio_working_2-way'!M274)</f>
        <v>1.6913328984437157</v>
      </c>
      <c r="I275" s="44">
        <f>IF(OR($A275="",$B275=""),"",'OddsRatio_working_2-way'!N274)</f>
        <v>2.4464811413591585</v>
      </c>
      <c r="J275" s="44">
        <f>IF('Log_working_2-way'!$D274="","",A275^('Log_working_2-way'!$D274))</f>
        <v>1.6878976211702592</v>
      </c>
      <c r="K275" s="46">
        <f>IF('Log_working_2-way'!$D274="","",B275^('Log_working_2-way'!$D274))</f>
        <v>2.4537046927110477</v>
      </c>
      <c r="L275" s="53">
        <f t="shared" si="44"/>
        <v>0.58852867830423938</v>
      </c>
      <c r="M275" s="53">
        <f t="shared" si="45"/>
        <v>0.41147132169576056</v>
      </c>
      <c r="N275" s="54">
        <v>372</v>
      </c>
      <c r="O275" s="54">
        <f t="shared" si="46"/>
        <v>146.54545454545453</v>
      </c>
      <c r="P275" s="54">
        <f t="shared" si="47"/>
        <v>214.37288135593221</v>
      </c>
      <c r="Q275" s="54">
        <f t="shared" si="48"/>
        <v>157.62711864406782</v>
      </c>
      <c r="R275" s="54">
        <f t="shared" si="49"/>
        <v>225.45454545454547</v>
      </c>
      <c r="S275" s="55">
        <f t="shared" si="50"/>
        <v>-11.081664098613288</v>
      </c>
      <c r="T275" s="55">
        <f t="shared" si="51"/>
        <v>-11.08166409861326</v>
      </c>
      <c r="U275" t="s">
        <v>52</v>
      </c>
      <c r="V275" t="s">
        <v>99</v>
      </c>
      <c r="W275" t="s">
        <v>441</v>
      </c>
      <c r="X275" s="38">
        <v>44259</v>
      </c>
      <c r="Y275" s="66"/>
    </row>
    <row r="276" spans="1:25" ht="15" x14ac:dyDescent="0.25">
      <c r="A276">
        <v>1.79</v>
      </c>
      <c r="B276">
        <v>2.13</v>
      </c>
      <c r="C276" s="43">
        <f t="shared" si="52"/>
        <v>2.8142785952212312E-2</v>
      </c>
      <c r="D276" s="44">
        <f>IF(OR($A276="",$B276=""),"",A276*'MPTO_working_2-way'!$G275)</f>
        <v>1.84037558685446</v>
      </c>
      <c r="E276" s="46">
        <f>IF(OR($A276="",$B276=""),"",B276*'MPTO_working_2-way'!$G275)</f>
        <v>2.1899441340782122</v>
      </c>
      <c r="F276" s="44">
        <f>IF(OR($A276="",$B276=""),"",'MPTO_working_2-way'!D275)</f>
        <v>1.8362511137332338</v>
      </c>
      <c r="G276" s="46">
        <f>IF(OR($A276="",$B276=""),"",'MPTO_working_2-way'!E275)</f>
        <v>2.1958130561234772</v>
      </c>
      <c r="H276" s="44">
        <f>IF(OR($A276="",$B276=""),"",'OddsRatio_working_2-way'!M275)</f>
        <v>1.8361309970619364</v>
      </c>
      <c r="I276" s="44">
        <f>IF(OR($A276="",$B276=""),"",'OddsRatio_working_2-way'!N275)</f>
        <v>2.1959848438987186</v>
      </c>
      <c r="J276" s="44">
        <f>IF('Log_working_2-way'!$D275="","",A276^('Log_working_2-way'!$D275))</f>
        <v>1.8342658577685029</v>
      </c>
      <c r="K276" s="46">
        <f>IF('Log_working_2-way'!$D275="","",B276^('Log_working_2-way'!$D275))</f>
        <v>2.1986586658056355</v>
      </c>
      <c r="L276" s="53">
        <f t="shared" si="44"/>
        <v>0.54336734693877553</v>
      </c>
      <c r="M276" s="53">
        <f t="shared" si="45"/>
        <v>0.45663265306122452</v>
      </c>
      <c r="N276" s="54">
        <v>373</v>
      </c>
      <c r="O276" s="54">
        <f t="shared" si="46"/>
        <v>164.62011173184354</v>
      </c>
      <c r="P276" s="54">
        <f t="shared" si="47"/>
        <v>197.88262910798122</v>
      </c>
      <c r="Q276" s="54">
        <f t="shared" si="48"/>
        <v>175.11737089201878</v>
      </c>
      <c r="R276" s="54">
        <f t="shared" si="49"/>
        <v>208.37988826815641</v>
      </c>
      <c r="S276" s="55">
        <f t="shared" si="50"/>
        <v>-10.497259160175247</v>
      </c>
      <c r="T276" s="55">
        <f t="shared" si="51"/>
        <v>-10.49725916017519</v>
      </c>
      <c r="U276" t="s">
        <v>98</v>
      </c>
      <c r="V276" t="s">
        <v>141</v>
      </c>
      <c r="W276" t="s">
        <v>441</v>
      </c>
      <c r="X276" s="38">
        <v>44259</v>
      </c>
      <c r="Y276" s="66"/>
    </row>
    <row r="277" spans="1:25" ht="15" x14ac:dyDescent="0.25">
      <c r="A277">
        <v>2.0499999999999998</v>
      </c>
      <c r="B277">
        <v>1.86</v>
      </c>
      <c r="C277" s="43">
        <f t="shared" si="52"/>
        <v>2.5439286650930981E-2</v>
      </c>
      <c r="D277" s="44">
        <f>IF(OR($A277="",$B277=""),"",A277*'MPTO_working_2-way'!$G276)</f>
        <v>2.1021505376344085</v>
      </c>
      <c r="E277" s="46">
        <f>IF(OR($A277="",$B277=""),"",B277*'MPTO_working_2-way'!$G276)</f>
        <v>1.9073170731707316</v>
      </c>
      <c r="F277" s="44">
        <f>IF(OR($A277="",$B277=""),"",'MPTO_working_2-way'!D276)</f>
        <v>2.1048854540436102</v>
      </c>
      <c r="G277" s="46">
        <f>IF(OR($A277="",$B277=""),"",'MPTO_working_2-way'!E276)</f>
        <v>1.905071196602548</v>
      </c>
      <c r="H277" s="44">
        <f>IF(OR($A277="",$B277=""),"",'OddsRatio_working_2-way'!M276)</f>
        <v>2.1049571179725204</v>
      </c>
      <c r="I277" s="44">
        <f>IF(OR($A277="",$B277=""),"",'OddsRatio_working_2-way'!N276)</f>
        <v>1.9050124966251125</v>
      </c>
      <c r="J277" s="44">
        <f>IF('Log_working_2-way'!$D276="","",A277^('Log_working_2-way'!$D276))</f>
        <v>2.1061965618695773</v>
      </c>
      <c r="K277" s="46">
        <f>IF('Log_working_2-way'!$D276="","",B277^('Log_working_2-way'!$D276))</f>
        <v>1.9039984704977753</v>
      </c>
      <c r="L277" s="53">
        <f t="shared" si="44"/>
        <v>0.47570332480818417</v>
      </c>
      <c r="M277" s="53">
        <f t="shared" si="45"/>
        <v>0.52429667519181589</v>
      </c>
      <c r="N277" s="54">
        <v>374</v>
      </c>
      <c r="O277" s="54">
        <f t="shared" si="46"/>
        <v>191.56097560975607</v>
      </c>
      <c r="P277" s="54">
        <f t="shared" si="47"/>
        <v>172.92473118279568</v>
      </c>
      <c r="Q277" s="54">
        <f t="shared" si="48"/>
        <v>201.07526881720429</v>
      </c>
      <c r="R277" s="54">
        <f t="shared" si="49"/>
        <v>182.43902439024393</v>
      </c>
      <c r="S277" s="55">
        <f t="shared" si="50"/>
        <v>-9.5142932074482189</v>
      </c>
      <c r="T277" s="55">
        <f t="shared" si="51"/>
        <v>-9.5142932074482474</v>
      </c>
      <c r="U277" t="s">
        <v>347</v>
      </c>
      <c r="V277" t="s">
        <v>103</v>
      </c>
      <c r="W277" t="s">
        <v>441</v>
      </c>
      <c r="X277" s="38">
        <v>44259</v>
      </c>
      <c r="Y277" s="66"/>
    </row>
    <row r="278" spans="1:25" ht="15" x14ac:dyDescent="0.25">
      <c r="A278">
        <v>2.21</v>
      </c>
      <c r="B278">
        <v>1.73</v>
      </c>
      <c r="C278" s="43">
        <f t="shared" si="52"/>
        <v>3.0523369863730387E-2</v>
      </c>
      <c r="D278" s="44">
        <f>IF(OR($A278="",$B278=""),"",A278*'MPTO_working_2-way'!$G277)</f>
        <v>2.2774566473988442</v>
      </c>
      <c r="E278" s="46">
        <f>IF(OR($A278="",$B278=""),"",B278*'MPTO_working_2-way'!$G277)</f>
        <v>1.7828054298642535</v>
      </c>
      <c r="F278" s="44">
        <f>IF(OR($A278="",$B278=""),"",'MPTO_working_2-way'!D277)</f>
        <v>2.2871414470732514</v>
      </c>
      <c r="G278" s="46">
        <f>IF(OR($A278="",$B278=""),"",'MPTO_working_2-way'!E277)</f>
        <v>1.7769153905142565</v>
      </c>
      <c r="H278" s="44">
        <f>IF(OR($A278="",$B278=""),"",'OddsRatio_working_2-way'!M277)</f>
        <v>2.2874526191574365</v>
      </c>
      <c r="I278" s="44">
        <f>IF(OR($A278="",$B278=""),"",'OddsRatio_working_2-way'!N277)</f>
        <v>1.7767276132106851</v>
      </c>
      <c r="J278" s="44">
        <f>IF('Log_working_2-way'!$D277="","",A278^('Log_working_2-way'!$D277))</f>
        <v>2.2918901321984824</v>
      </c>
      <c r="K278" s="46">
        <f>IF('Log_working_2-way'!$D277="","",B278^('Log_working_2-way'!$D277))</f>
        <v>1.7740596317569342</v>
      </c>
      <c r="L278" s="53">
        <f t="shared" si="44"/>
        <v>0.43908629441624358</v>
      </c>
      <c r="M278" s="53">
        <f t="shared" si="45"/>
        <v>0.56091370558375631</v>
      </c>
      <c r="N278" s="54">
        <v>375</v>
      </c>
      <c r="O278" s="54">
        <f t="shared" si="46"/>
        <v>205.31674208144796</v>
      </c>
      <c r="P278" s="54">
        <f t="shared" si="47"/>
        <v>158.23699421965318</v>
      </c>
      <c r="Q278" s="54">
        <f t="shared" si="48"/>
        <v>216.76300578034684</v>
      </c>
      <c r="R278" s="54">
        <f t="shared" si="49"/>
        <v>169.68325791855204</v>
      </c>
      <c r="S278" s="55">
        <f t="shared" si="50"/>
        <v>-11.446263698898889</v>
      </c>
      <c r="T278" s="55">
        <f t="shared" si="51"/>
        <v>-11.446263698898861</v>
      </c>
      <c r="U278" t="s">
        <v>95</v>
      </c>
      <c r="V278" t="s">
        <v>142</v>
      </c>
      <c r="W278" t="s">
        <v>441</v>
      </c>
      <c r="X278" s="38">
        <v>44259</v>
      </c>
      <c r="Y278" s="66"/>
    </row>
    <row r="279" spans="1:25" ht="15" x14ac:dyDescent="0.25">
      <c r="A279">
        <v>2.31</v>
      </c>
      <c r="B279">
        <v>1.68</v>
      </c>
      <c r="C279" s="43">
        <f t="shared" si="52"/>
        <v>2.813852813852824E-2</v>
      </c>
      <c r="D279" s="44">
        <f>IF(OR($A279="",$B279=""),"",A279*'MPTO_working_2-way'!$G278)</f>
        <v>2.3750000000000004</v>
      </c>
      <c r="E279" s="46">
        <f>IF(OR($A279="",$B279=""),"",B279*'MPTO_working_2-way'!$G278)</f>
        <v>1.7272727272727273</v>
      </c>
      <c r="F279" s="44">
        <f>IF(OR($A279="",$B279=""),"",'MPTO_working_2-way'!D278)</f>
        <v>2.3875968992248064</v>
      </c>
      <c r="G279" s="46">
        <f>IF(OR($A279="",$B279=""),"",'MPTO_working_2-way'!E278)</f>
        <v>1.7206703910614525</v>
      </c>
      <c r="H279" s="44">
        <f>IF(OR($A279="",$B279=""),"",'OddsRatio_working_2-way'!M278)</f>
        <v>2.3879735545878726</v>
      </c>
      <c r="I279" s="44">
        <f>IF(OR($A279="",$B279=""),"",'OddsRatio_working_2-way'!N278)</f>
        <v>1.7204748222288193</v>
      </c>
      <c r="J279" s="44">
        <f>IF('Log_working_2-way'!$D278="","",A279^('Log_working_2-way'!$D278))</f>
        <v>2.3937530589126359</v>
      </c>
      <c r="K279" s="46">
        <f>IF('Log_working_2-way'!$D278="","",B279^('Log_working_2-way'!$D278))</f>
        <v>1.7174872145429791</v>
      </c>
      <c r="L279" s="53">
        <f t="shared" si="44"/>
        <v>0.42105263157894729</v>
      </c>
      <c r="M279" s="53">
        <f t="shared" si="45"/>
        <v>0.57894736842105265</v>
      </c>
      <c r="N279" s="54">
        <v>376</v>
      </c>
      <c r="O279" s="54">
        <f t="shared" si="46"/>
        <v>213.22943722943725</v>
      </c>
      <c r="P279" s="54">
        <f t="shared" si="47"/>
        <v>152.19047619047615</v>
      </c>
      <c r="Q279" s="54">
        <f t="shared" si="48"/>
        <v>223.8095238095238</v>
      </c>
      <c r="R279" s="54">
        <f t="shared" si="49"/>
        <v>162.77056277056278</v>
      </c>
      <c r="S279" s="55">
        <f t="shared" si="50"/>
        <v>-10.580086580086544</v>
      </c>
      <c r="T279" s="55">
        <f t="shared" si="51"/>
        <v>-10.580086580086629</v>
      </c>
      <c r="U279" t="s">
        <v>96</v>
      </c>
      <c r="V279" t="s">
        <v>94</v>
      </c>
      <c r="W279" t="s">
        <v>441</v>
      </c>
      <c r="X279" s="38">
        <v>44259</v>
      </c>
      <c r="Y279" s="66"/>
    </row>
    <row r="280" spans="1:25" ht="15" x14ac:dyDescent="0.25">
      <c r="A280">
        <v>1.7</v>
      </c>
      <c r="B280">
        <v>2.2599999999999998</v>
      </c>
      <c r="C280" s="43">
        <f t="shared" si="52"/>
        <v>3.0713170223841679E-2</v>
      </c>
      <c r="D280" s="44">
        <f>IF(OR($A280="",$B280=""),"",A280*'MPTO_working_2-way'!$G279)</f>
        <v>1.7522123893805308</v>
      </c>
      <c r="E280" s="46">
        <f>IF(OR($A280="",$B280=""),"",B280*'MPTO_working_2-way'!$G279)</f>
        <v>2.3294117647058821</v>
      </c>
      <c r="F280" s="44">
        <f>IF(OR($A280="",$B280=""),"",'MPTO_working_2-way'!D279)</f>
        <v>1.7455701953657428</v>
      </c>
      <c r="G280" s="46">
        <f>IF(OR($A280="",$B280=""),"",'MPTO_working_2-way'!E279)</f>
        <v>2.3412553321145642</v>
      </c>
      <c r="H280" s="44">
        <f>IF(OR($A280="",$B280=""),"",'OddsRatio_working_2-way'!M279)</f>
        <v>1.7453559924999296</v>
      </c>
      <c r="I280" s="44">
        <f>IF(OR($A280="",$B280=""),"",'OddsRatio_working_2-way'!N279)</f>
        <v>2.3416407864998732</v>
      </c>
      <c r="J280" s="44">
        <f>IF('Log_working_2-way'!$D279="","",A280^('Log_working_2-way'!$D279))</f>
        <v>1.7423463494336857</v>
      </c>
      <c r="K280" s="46">
        <f>IF('Log_working_2-way'!$D279="","",B280^('Log_working_2-way'!$D279))</f>
        <v>2.3470801072340981</v>
      </c>
      <c r="L280" s="53">
        <f t="shared" si="44"/>
        <v>0.57070707070707072</v>
      </c>
      <c r="M280" s="53">
        <f t="shared" si="45"/>
        <v>0.42929292929292934</v>
      </c>
      <c r="N280" s="54">
        <v>377</v>
      </c>
      <c r="O280" s="54">
        <f t="shared" si="46"/>
        <v>155.23529411764704</v>
      </c>
      <c r="P280" s="54">
        <f t="shared" si="47"/>
        <v>210.18584070796456</v>
      </c>
      <c r="Q280" s="54">
        <f t="shared" si="48"/>
        <v>166.81415929203541</v>
      </c>
      <c r="R280" s="54">
        <f t="shared" si="49"/>
        <v>221.76470588235296</v>
      </c>
      <c r="S280" s="55">
        <f t="shared" si="50"/>
        <v>-11.578865174388369</v>
      </c>
      <c r="T280" s="55">
        <f t="shared" si="51"/>
        <v>-11.578865174388397</v>
      </c>
      <c r="U280" t="s">
        <v>51</v>
      </c>
      <c r="V280" t="s">
        <v>413</v>
      </c>
      <c r="W280" t="s">
        <v>441</v>
      </c>
      <c r="X280" s="38">
        <v>44259</v>
      </c>
      <c r="Y280" s="66"/>
    </row>
    <row r="281" spans="1:25" ht="15" x14ac:dyDescent="0.25">
      <c r="A281">
        <v>1.51</v>
      </c>
      <c r="B281">
        <v>2.67</v>
      </c>
      <c r="C281" s="43">
        <f t="shared" si="52"/>
        <v>3.678349083513166E-2</v>
      </c>
      <c r="D281" s="44">
        <f>IF(OR($A281="",$B281=""),"",A281*'MPTO_working_2-way'!$G280)</f>
        <v>1.5655430711610487</v>
      </c>
      <c r="E281" s="46">
        <f>IF(OR($A281="",$B281=""),"",B281*'MPTO_working_2-way'!$G280)</f>
        <v>2.7682119205298013</v>
      </c>
      <c r="F281" s="44">
        <f>IF(OR($A281="",$B281=""),"",'MPTO_working_2-way'!D280)</f>
        <v>1.5531328851821176</v>
      </c>
      <c r="G281" s="46">
        <f>IF(OR($A281="",$B281=""),"",'MPTO_working_2-way'!E280)</f>
        <v>2.8078838318765889</v>
      </c>
      <c r="H281" s="44">
        <f>IF(OR($A281="",$B281=""),"",'OddsRatio_working_2-way'!M280)</f>
        <v>1.5526203231486206</v>
      </c>
      <c r="I281" s="44">
        <f>IF(OR($A281="",$B281=""),"",'OddsRatio_working_2-way'!N280)</f>
        <v>2.8095606659964649</v>
      </c>
      <c r="J281" s="44">
        <f>IF('Log_working_2-way'!$D280="","",A281^('Log_working_2-way'!$D280))</f>
        <v>1.5469474178421523</v>
      </c>
      <c r="K281" s="46">
        <f>IF('Log_working_2-way'!$D280="","",B281^('Log_working_2-way'!$D280))</f>
        <v>2.8283293190137564</v>
      </c>
      <c r="L281" s="53">
        <f t="shared" si="44"/>
        <v>0.63875598086124397</v>
      </c>
      <c r="M281" s="53">
        <f t="shared" si="45"/>
        <v>0.36124401913875598</v>
      </c>
      <c r="N281" s="54">
        <v>378</v>
      </c>
      <c r="O281" s="54">
        <f t="shared" si="46"/>
        <v>127.66887417218543</v>
      </c>
      <c r="P281" s="54">
        <f t="shared" si="47"/>
        <v>236.42696629213484</v>
      </c>
      <c r="Q281" s="54">
        <f t="shared" si="48"/>
        <v>141.57303370786519</v>
      </c>
      <c r="R281" s="54">
        <f t="shared" si="49"/>
        <v>250.33112582781459</v>
      </c>
      <c r="S281" s="55">
        <f t="shared" si="50"/>
        <v>-13.904159535679767</v>
      </c>
      <c r="T281" s="55">
        <f t="shared" si="51"/>
        <v>-13.904159535679753</v>
      </c>
      <c r="U281" t="s">
        <v>97</v>
      </c>
      <c r="V281" t="s">
        <v>414</v>
      </c>
      <c r="W281" t="s">
        <v>441</v>
      </c>
      <c r="X281" s="38">
        <v>44259</v>
      </c>
      <c r="Y281" s="66"/>
    </row>
    <row r="282" spans="1:25" ht="15" x14ac:dyDescent="0.25">
      <c r="A282">
        <v>1.55</v>
      </c>
      <c r="B282">
        <v>2.48</v>
      </c>
      <c r="C282" s="43">
        <f t="shared" si="52"/>
        <v>4.8387096774193505E-2</v>
      </c>
      <c r="D282" s="44">
        <f>IF(OR($A282="",$B282=""),"",A282*'MPTO_working_2-way'!$G281)</f>
        <v>1.625</v>
      </c>
      <c r="E282" s="46">
        <f>IF(OR($A282="",$B282=""),"",B282*'MPTO_working_2-way'!$G281)</f>
        <v>2.6</v>
      </c>
      <c r="F282" s="44">
        <f>IF(OR($A282="",$B282=""),"",'MPTO_working_2-way'!D281)</f>
        <v>1.6103896103896105</v>
      </c>
      <c r="G282" s="46">
        <f>IF(OR($A282="",$B282=""),"",'MPTO_working_2-way'!E281)</f>
        <v>2.6382978723404253</v>
      </c>
      <c r="H282" s="44">
        <f>IF(OR($A282="",$B282=""),"",'OddsRatio_working_2-way'!M281)</f>
        <v>1.6096077604670245</v>
      </c>
      <c r="I282" s="44">
        <f>IF(OR($A282="",$B282=""),"",'OddsRatio_working_2-way'!N281)</f>
        <v>2.6403990645294484</v>
      </c>
      <c r="J282" s="44">
        <f>IF('Log_working_2-way'!$D281="","",A282^('Log_working_2-way'!$D281))</f>
        <v>1.602904114109869</v>
      </c>
      <c r="K282" s="46">
        <f>IF('Log_working_2-way'!$D281="","",B282^('Log_working_2-way'!$D281))</f>
        <v>2.6586385406816029</v>
      </c>
      <c r="L282" s="53">
        <f t="shared" si="44"/>
        <v>0.61538461538461542</v>
      </c>
      <c r="M282" s="53">
        <f t="shared" si="45"/>
        <v>0.38461538461538458</v>
      </c>
      <c r="N282" s="54">
        <v>379</v>
      </c>
      <c r="O282" s="54">
        <f t="shared" si="46"/>
        <v>134.48387096774195</v>
      </c>
      <c r="P282" s="54">
        <f t="shared" si="47"/>
        <v>226.17741935483872</v>
      </c>
      <c r="Q282" s="54">
        <f t="shared" si="48"/>
        <v>152.82258064516131</v>
      </c>
      <c r="R282" s="54">
        <f t="shared" si="49"/>
        <v>244.51612903225805</v>
      </c>
      <c r="S282" s="55">
        <f t="shared" si="50"/>
        <v>-18.338709677419359</v>
      </c>
      <c r="T282" s="55">
        <f t="shared" si="51"/>
        <v>-18.338709677419331</v>
      </c>
      <c r="U282" t="s">
        <v>101</v>
      </c>
      <c r="V282" t="s">
        <v>102</v>
      </c>
      <c r="W282" t="s">
        <v>441</v>
      </c>
      <c r="X282" s="38">
        <v>44259</v>
      </c>
      <c r="Y282" s="66"/>
    </row>
    <row r="283" spans="1:25" ht="15" x14ac:dyDescent="0.25">
      <c r="A283">
        <v>1.65</v>
      </c>
      <c r="B283">
        <v>2.36</v>
      </c>
      <c r="C283" s="43">
        <f t="shared" si="52"/>
        <v>2.9789419619928204E-2</v>
      </c>
      <c r="D283" s="44">
        <f>IF(OR($A283="",$B283=""),"",A283*'MPTO_working_2-way'!$G282)</f>
        <v>1.6991525423728815</v>
      </c>
      <c r="E283" s="46">
        <f>IF(OR($A283="",$B283=""),"",B283*'MPTO_working_2-way'!$G282)</f>
        <v>2.4303030303030306</v>
      </c>
      <c r="F283" s="44">
        <f>IF(OR($A283="",$B283=""),"",'MPTO_working_2-way'!D282)</f>
        <v>1.691572545612511</v>
      </c>
      <c r="G283" s="46">
        <f>IF(OR($A283="",$B283=""),"",'MPTO_working_2-way'!E282)</f>
        <v>2.4459798994974875</v>
      </c>
      <c r="H283" s="44">
        <f>IF(OR($A283="",$B283=""),"",'OddsRatio_working_2-way'!M282)</f>
        <v>1.6913328984437157</v>
      </c>
      <c r="I283" s="44">
        <f>IF(OR($A283="",$B283=""),"",'OddsRatio_working_2-way'!N282)</f>
        <v>2.4464811413591585</v>
      </c>
      <c r="J283" s="44">
        <f>IF('Log_working_2-way'!$D282="","",A283^('Log_working_2-way'!$D282))</f>
        <v>1.6878976211702592</v>
      </c>
      <c r="K283" s="46">
        <f>IF('Log_working_2-way'!$D282="","",B283^('Log_working_2-way'!$D282))</f>
        <v>2.4537046927110477</v>
      </c>
      <c r="L283" s="53">
        <f t="shared" si="44"/>
        <v>0.58852867830423938</v>
      </c>
      <c r="M283" s="53">
        <f t="shared" si="45"/>
        <v>0.41147132169576056</v>
      </c>
      <c r="N283" s="54">
        <v>380</v>
      </c>
      <c r="O283" s="54">
        <f t="shared" si="46"/>
        <v>149.69696969696969</v>
      </c>
      <c r="P283" s="54">
        <f t="shared" si="47"/>
        <v>218.98305084745763</v>
      </c>
      <c r="Q283" s="54">
        <f t="shared" si="48"/>
        <v>161.0169491525424</v>
      </c>
      <c r="R283" s="54">
        <f t="shared" si="49"/>
        <v>230.30303030303031</v>
      </c>
      <c r="S283" s="55">
        <f t="shared" si="50"/>
        <v>-11.319979455572707</v>
      </c>
      <c r="T283" s="55">
        <f t="shared" si="51"/>
        <v>-11.319979455572678</v>
      </c>
      <c r="U283" t="s">
        <v>104</v>
      </c>
      <c r="V283" t="s">
        <v>53</v>
      </c>
      <c r="W283" t="s">
        <v>441</v>
      </c>
      <c r="X283" s="38">
        <v>44259</v>
      </c>
      <c r="Y283" s="66"/>
    </row>
    <row r="284" spans="1:25" ht="15" x14ac:dyDescent="0.25">
      <c r="A284">
        <v>1.6</v>
      </c>
      <c r="B284">
        <v>2.48</v>
      </c>
      <c r="C284" s="43">
        <f t="shared" si="52"/>
        <v>2.8225806451612989E-2</v>
      </c>
      <c r="D284" s="44">
        <f>IF(OR($A284="",$B284=""),"",A284*'MPTO_working_2-way'!$G283)</f>
        <v>1.645161290322581</v>
      </c>
      <c r="E284" s="46">
        <f>IF(OR($A284="",$B284=""),"",B284*'MPTO_working_2-way'!$G283)</f>
        <v>2.5500000000000003</v>
      </c>
      <c r="F284" s="44">
        <f>IF(OR($A284="",$B284=""),"",'MPTO_working_2-way'!D283)</f>
        <v>1.6369636963696372</v>
      </c>
      <c r="G284" s="46">
        <f>IF(OR($A284="",$B284=""),"",'MPTO_working_2-way'!E283)</f>
        <v>2.5699481865284977</v>
      </c>
      <c r="H284" s="44">
        <f>IF(OR($A284="",$B284=""),"",'OddsRatio_working_2-way'!M283)</f>
        <v>1.6367145399670135</v>
      </c>
      <c r="I284" s="44">
        <f>IF(OR($A284="",$B284=""),"",'OddsRatio_working_2-way'!N283)</f>
        <v>2.5705625319186329</v>
      </c>
      <c r="J284" s="44">
        <f>IF('Log_working_2-way'!$D283="","",A284^('Log_working_2-way'!$D283))</f>
        <v>1.6329971102948844</v>
      </c>
      <c r="K284" s="46">
        <f>IF('Log_working_2-way'!$D283="","",B284^('Log_working_2-way'!$D283))</f>
        <v>2.5797860428369455</v>
      </c>
      <c r="L284" s="53">
        <f t="shared" si="44"/>
        <v>0.6078431372549018</v>
      </c>
      <c r="M284" s="53">
        <f t="shared" si="45"/>
        <v>0.39215686274509798</v>
      </c>
      <c r="N284" s="54">
        <v>381</v>
      </c>
      <c r="O284" s="54">
        <f t="shared" si="46"/>
        <v>142.875</v>
      </c>
      <c r="P284" s="54">
        <f t="shared" si="47"/>
        <v>227.37096774193549</v>
      </c>
      <c r="Q284" s="54">
        <f t="shared" si="48"/>
        <v>153.62903225806454</v>
      </c>
      <c r="R284" s="54">
        <f t="shared" si="49"/>
        <v>238.125</v>
      </c>
      <c r="S284" s="55">
        <f t="shared" si="50"/>
        <v>-10.754032258064541</v>
      </c>
      <c r="T284" s="55">
        <f t="shared" si="51"/>
        <v>-10.754032258064512</v>
      </c>
      <c r="U284" t="s">
        <v>100</v>
      </c>
      <c r="V284" t="s">
        <v>143</v>
      </c>
      <c r="W284" t="s">
        <v>441</v>
      </c>
      <c r="X284" s="38">
        <v>44259</v>
      </c>
      <c r="Y284" s="66"/>
    </row>
    <row r="285" spans="1:25" ht="15" x14ac:dyDescent="0.25">
      <c r="A285">
        <v>1.79</v>
      </c>
      <c r="B285">
        <v>2.11</v>
      </c>
      <c r="C285" s="43">
        <f t="shared" si="52"/>
        <v>3.2592867166194583E-2</v>
      </c>
      <c r="D285" s="44">
        <f>IF(OR($A285="",$B285=""),"",A285*'MPTO_working_2-way'!$G284)</f>
        <v>1.8483412322274884</v>
      </c>
      <c r="E285" s="46">
        <f>IF(OR($A285="",$B285=""),"",B285*'MPTO_working_2-way'!$G284)</f>
        <v>2.1787709497206706</v>
      </c>
      <c r="F285" s="44">
        <f>IF(OR($A285="",$B285=""),"",'MPTO_working_2-way'!D284)</f>
        <v>1.8437843247333352</v>
      </c>
      <c r="G285" s="46">
        <f>IF(OR($A285="",$B285=""),"",'MPTO_working_2-way'!E284)</f>
        <v>2.1851369724319478</v>
      </c>
      <c r="H285" s="44">
        <f>IF(OR($A285="",$B285=""),"",'OddsRatio_working_2-way'!M284)</f>
        <v>1.8436300798997822</v>
      </c>
      <c r="I285" s="44">
        <f>IF(OR($A285="",$B285=""),"",'OddsRatio_working_2-way'!N284)</f>
        <v>2.1853536565680476</v>
      </c>
      <c r="J285" s="44">
        <f>IF('Log_working_2-way'!$D284="","",A285^('Log_working_2-way'!$D284))</f>
        <v>1.8415626408173078</v>
      </c>
      <c r="K285" s="46">
        <f>IF('Log_working_2-way'!$D284="","",B285^('Log_working_2-way'!$D284))</f>
        <v>2.1882656756587764</v>
      </c>
      <c r="L285" s="53">
        <f t="shared" si="44"/>
        <v>0.54102564102564099</v>
      </c>
      <c r="M285" s="53">
        <f t="shared" si="45"/>
        <v>0.4589743589743589</v>
      </c>
      <c r="N285" s="54">
        <v>382</v>
      </c>
      <c r="O285" s="54">
        <f t="shared" si="46"/>
        <v>168.59217877094969</v>
      </c>
      <c r="P285" s="54">
        <f t="shared" si="47"/>
        <v>200.95734597156397</v>
      </c>
      <c r="Q285" s="54">
        <f t="shared" si="48"/>
        <v>181.04265402843603</v>
      </c>
      <c r="R285" s="54">
        <f t="shared" si="49"/>
        <v>213.40782122905026</v>
      </c>
      <c r="S285" s="55">
        <f t="shared" si="50"/>
        <v>-12.450475257486346</v>
      </c>
      <c r="T285" s="55">
        <f t="shared" si="51"/>
        <v>-12.450475257486289</v>
      </c>
      <c r="U285" t="s">
        <v>361</v>
      </c>
      <c r="V285" t="s">
        <v>357</v>
      </c>
      <c r="W285" t="s">
        <v>448</v>
      </c>
      <c r="X285" s="38">
        <v>44259</v>
      </c>
      <c r="Y285" s="66"/>
    </row>
    <row r="286" spans="1:25" ht="15" x14ac:dyDescent="0.25">
      <c r="A286">
        <v>1.93</v>
      </c>
      <c r="B286">
        <v>1.96</v>
      </c>
      <c r="C286" s="43">
        <f t="shared" si="52"/>
        <v>2.8338796658559762E-2</v>
      </c>
      <c r="D286" s="44">
        <f>IF(OR($A286="",$B286=""),"",A286*'MPTO_working_2-way'!$G285)</f>
        <v>1.9846938775510203</v>
      </c>
      <c r="E286" s="46">
        <f>IF(OR($A286="",$B286=""),"",B286*'MPTO_working_2-way'!$G285)</f>
        <v>2.0155440414507773</v>
      </c>
      <c r="F286" s="44">
        <f>IF(OR($A286="",$B286=""),"",'MPTO_working_2-way'!D285)</f>
        <v>1.9842635333613092</v>
      </c>
      <c r="G286" s="46">
        <f>IF(OR($A286="",$B286=""),"",'MPTO_working_2-way'!E285)</f>
        <v>2.0159880622468553</v>
      </c>
      <c r="H286" s="44">
        <f>IF(OR($A286="",$B286=""),"",'OddsRatio_working_2-way'!M285)</f>
        <v>1.9842509842514759</v>
      </c>
      <c r="I286" s="44">
        <f>IF(OR($A286="",$B286=""),"",'OddsRatio_working_2-way'!N285)</f>
        <v>2.0160010160015238</v>
      </c>
      <c r="J286" s="44">
        <f>IF('Log_working_2-way'!$D285="","",A286^('Log_working_2-way'!$D285))</f>
        <v>1.9840560014719333</v>
      </c>
      <c r="K286" s="46">
        <f>IF('Log_working_2-way'!$D285="","",B286^('Log_working_2-way'!$D285))</f>
        <v>2.0162023284286739</v>
      </c>
      <c r="L286" s="53">
        <f t="shared" si="44"/>
        <v>0.50385604113110538</v>
      </c>
      <c r="M286" s="53">
        <f t="shared" si="45"/>
        <v>0.49614395886889456</v>
      </c>
      <c r="N286" s="54">
        <v>383</v>
      </c>
      <c r="O286" s="54">
        <f t="shared" si="46"/>
        <v>184.55440414507771</v>
      </c>
      <c r="P286" s="54">
        <f t="shared" si="47"/>
        <v>187.59183673469386</v>
      </c>
      <c r="Q286" s="54">
        <f t="shared" si="48"/>
        <v>195.40816326530611</v>
      </c>
      <c r="R286" s="54">
        <f t="shared" si="49"/>
        <v>198.44559585492232</v>
      </c>
      <c r="S286" s="55">
        <f t="shared" si="50"/>
        <v>-10.853759120228403</v>
      </c>
      <c r="T286" s="55">
        <f t="shared" si="51"/>
        <v>-10.85375912022846</v>
      </c>
      <c r="U286" t="s">
        <v>420</v>
      </c>
      <c r="V286" t="s">
        <v>362</v>
      </c>
      <c r="W286" t="s">
        <v>448</v>
      </c>
      <c r="X286" s="38">
        <v>44259</v>
      </c>
      <c r="Y286" s="66"/>
    </row>
    <row r="287" spans="1:25" ht="15" x14ac:dyDescent="0.25">
      <c r="A287">
        <v>1.48</v>
      </c>
      <c r="B287">
        <v>2.76</v>
      </c>
      <c r="C287" s="43">
        <f t="shared" si="52"/>
        <v>3.7994516255385857E-2</v>
      </c>
      <c r="D287" s="44">
        <f>IF(OR($A287="",$B287=""),"",A287*'MPTO_working_2-way'!$G286)</f>
        <v>1.536231884057971</v>
      </c>
      <c r="E287" s="46">
        <f>IF(OR($A287="",$B287=""),"",B287*'MPTO_working_2-way'!$G286)</f>
        <v>2.8648648648648649</v>
      </c>
      <c r="F287" s="44">
        <f>IF(OR($A287="",$B287=""),"",'MPTO_working_2-way'!D286)</f>
        <v>1.5228153892036982</v>
      </c>
      <c r="G287" s="46">
        <f>IF(OR($A287="",$B287=""),"",'MPTO_working_2-way'!E286)</f>
        <v>2.9127210496292069</v>
      </c>
      <c r="H287" s="44">
        <f>IF(OR($A287="",$B287=""),"",'OddsRatio_working_2-way'!M286)</f>
        <v>1.5222329678670938</v>
      </c>
      <c r="I287" s="44">
        <f>IF(OR($A287="",$B287=""),"",'OddsRatio_working_2-way'!N286)</f>
        <v>2.9148542155126762</v>
      </c>
      <c r="J287" s="44">
        <f>IF('Log_working_2-way'!$D286="","",A287^('Log_working_2-way'!$D286))</f>
        <v>1.5160860050648084</v>
      </c>
      <c r="K287" s="46">
        <f>IF('Log_working_2-way'!$D286="","",B287^('Log_working_2-way'!$D286))</f>
        <v>2.9376615335149099</v>
      </c>
      <c r="L287" s="53">
        <f t="shared" si="44"/>
        <v>0.65094339622641517</v>
      </c>
      <c r="M287" s="53">
        <f t="shared" si="45"/>
        <v>0.34905660377358488</v>
      </c>
      <c r="N287" s="54">
        <v>384</v>
      </c>
      <c r="O287" s="54">
        <f t="shared" si="46"/>
        <v>124.54054054054049</v>
      </c>
      <c r="P287" s="54">
        <f t="shared" si="47"/>
        <v>244.86956521739131</v>
      </c>
      <c r="Q287" s="54">
        <f t="shared" si="48"/>
        <v>139.13043478260872</v>
      </c>
      <c r="R287" s="54">
        <f t="shared" si="49"/>
        <v>259.45945945945948</v>
      </c>
      <c r="S287" s="55">
        <f t="shared" si="50"/>
        <v>-14.589894242068226</v>
      </c>
      <c r="T287" s="55">
        <f t="shared" si="51"/>
        <v>-14.589894242068169</v>
      </c>
      <c r="U287" t="s">
        <v>424</v>
      </c>
      <c r="V287" t="s">
        <v>426</v>
      </c>
      <c r="W287" t="s">
        <v>448</v>
      </c>
      <c r="X287" s="38">
        <v>44259</v>
      </c>
      <c r="Y287" s="66"/>
    </row>
    <row r="288" spans="1:25" ht="15" x14ac:dyDescent="0.25">
      <c r="A288">
        <v>2.04</v>
      </c>
      <c r="B288">
        <v>1.85</v>
      </c>
      <c r="C288" s="43">
        <f t="shared" si="52"/>
        <v>3.0736618971912932E-2</v>
      </c>
      <c r="D288" s="44">
        <f>IF(OR($A288="",$B288=""),"",A288*'MPTO_working_2-way'!$G287)</f>
        <v>2.1027027027027025</v>
      </c>
      <c r="E288" s="46">
        <f>IF(OR($A288="",$B288=""),"",B288*'MPTO_working_2-way'!$G287)</f>
        <v>1.9068627450980391</v>
      </c>
      <c r="F288" s="44">
        <f>IF(OR($A288="",$B288=""),"",'MPTO_working_2-way'!D287)</f>
        <v>2.1060267857142851</v>
      </c>
      <c r="G288" s="46">
        <f>IF(OR($A288="",$B288=""),"",'MPTO_working_2-way'!E287)</f>
        <v>1.9041372351160444</v>
      </c>
      <c r="H288" s="44">
        <f>IF(OR($A288="",$B288=""),"",'OddsRatio_working_2-way'!M287)</f>
        <v>2.1061326375099441</v>
      </c>
      <c r="I288" s="44">
        <f>IF(OR($A288="",$B288=""),"",'OddsRatio_working_2-way'!N287)</f>
        <v>1.904050713349474</v>
      </c>
      <c r="J288" s="44">
        <f>IF('Log_working_2-way'!$D287="","",A288^('Log_working_2-way'!$D287))</f>
        <v>2.1076465292124213</v>
      </c>
      <c r="K288" s="46">
        <f>IF('Log_working_2-way'!$D287="","",B288^('Log_working_2-way'!$D287))</f>
        <v>1.9028150891340896</v>
      </c>
      <c r="L288" s="53">
        <f t="shared" si="44"/>
        <v>0.47557840616966585</v>
      </c>
      <c r="M288" s="53">
        <f t="shared" si="45"/>
        <v>0.52442159383033427</v>
      </c>
      <c r="N288" s="54">
        <v>385</v>
      </c>
      <c r="O288" s="54">
        <f t="shared" si="46"/>
        <v>196.27450980392155</v>
      </c>
      <c r="P288" s="54">
        <f t="shared" si="47"/>
        <v>176.89189189189187</v>
      </c>
      <c r="Q288" s="54">
        <f t="shared" si="48"/>
        <v>208.10810810810807</v>
      </c>
      <c r="R288" s="54">
        <f t="shared" si="49"/>
        <v>188.72549019607843</v>
      </c>
      <c r="S288" s="55">
        <f t="shared" si="50"/>
        <v>-11.833598304186523</v>
      </c>
      <c r="T288" s="55">
        <f t="shared" si="51"/>
        <v>-11.833598304186552</v>
      </c>
      <c r="U288" t="s">
        <v>429</v>
      </c>
      <c r="V288" t="s">
        <v>359</v>
      </c>
      <c r="W288" t="s">
        <v>448</v>
      </c>
      <c r="X288" s="38">
        <v>44259</v>
      </c>
      <c r="Y288" s="66"/>
    </row>
    <row r="289" spans="1:25" s="50" customFormat="1" ht="15" x14ac:dyDescent="0.25">
      <c r="A289">
        <v>2.5</v>
      </c>
      <c r="B289">
        <v>1.58</v>
      </c>
      <c r="C289" s="43">
        <f t="shared" si="52"/>
        <v>3.2911392405063244E-2</v>
      </c>
      <c r="D289" s="44">
        <f>IF(OR($A289="",$B289=""),"",A289*'MPTO_working_2-way'!$G288)</f>
        <v>2.5822784810126582</v>
      </c>
      <c r="E289" s="46">
        <f>IF(OR($A289="",$B289=""),"",B289*'MPTO_working_2-way'!$G288)</f>
        <v>1.6319999999999999</v>
      </c>
      <c r="F289" s="44">
        <f>IF(OR($A289="",$B289=""),"",'MPTO_working_2-way'!D288)</f>
        <v>2.6072607260726071</v>
      </c>
      <c r="G289" s="46">
        <f>IF(OR($A289="",$B289=""),"",'MPTO_working_2-way'!E288)</f>
        <v>1.62217659137577</v>
      </c>
      <c r="H289" s="44">
        <f>IF(OR($A289="",$B289=""),"",'OddsRatio_working_2-way'!M288)</f>
        <v>2.6081688022566918</v>
      </c>
      <c r="I289" s="44">
        <f>IF(OR($A289="",$B289=""),"",'OddsRatio_working_2-way'!N288)</f>
        <v>1.6218252702059208</v>
      </c>
      <c r="J289" s="44">
        <f>IF('Log_working_2-way'!$D288="","",A289^('Log_working_2-way'!$D288))</f>
        <v>2.6198085173024386</v>
      </c>
      <c r="K289" s="46">
        <f>IF('Log_working_2-way'!$D288="","",B289^('Log_working_2-way'!$D288))</f>
        <v>1.6173569217090376</v>
      </c>
      <c r="L289" s="53">
        <f t="shared" si="44"/>
        <v>0.38725490196078433</v>
      </c>
      <c r="M289" s="53">
        <f t="shared" si="45"/>
        <v>0.61274509803921573</v>
      </c>
      <c r="N289" s="54">
        <v>386</v>
      </c>
      <c r="O289" s="54">
        <f t="shared" si="46"/>
        <v>231.60000000000002</v>
      </c>
      <c r="P289" s="54">
        <f t="shared" si="47"/>
        <v>141.69620253164555</v>
      </c>
      <c r="Q289" s="54">
        <f t="shared" si="48"/>
        <v>244.30379746835442</v>
      </c>
      <c r="R289" s="54">
        <f t="shared" si="49"/>
        <v>154.4</v>
      </c>
      <c r="S289" s="55">
        <f t="shared" si="50"/>
        <v>-12.703797468354395</v>
      </c>
      <c r="T289" s="55">
        <f t="shared" si="51"/>
        <v>-12.703797468354452</v>
      </c>
      <c r="U289" t="s">
        <v>144</v>
      </c>
      <c r="V289" t="s">
        <v>171</v>
      </c>
      <c r="W289" t="s">
        <v>435</v>
      </c>
      <c r="X289" s="38">
        <v>44259</v>
      </c>
      <c r="Y289" s="66"/>
    </row>
    <row r="290" spans="1:25" ht="15" x14ac:dyDescent="0.25">
      <c r="A290">
        <v>1.9</v>
      </c>
      <c r="B290">
        <v>1.99</v>
      </c>
      <c r="C290" s="43">
        <f t="shared" si="52"/>
        <v>2.8828352287754377E-2</v>
      </c>
      <c r="D290" s="44">
        <f>IF(OR($A290="",$B290=""),"",A290*'MPTO_working_2-way'!$G289)</f>
        <v>1.9547738693467331</v>
      </c>
      <c r="E290" s="46">
        <f>IF(OR($A290="",$B290=""),"",B290*'MPTO_working_2-way'!$G289)</f>
        <v>2.0473684210526311</v>
      </c>
      <c r="F290" s="44">
        <f>IF(OR($A290="",$B290=""),"",'MPTO_working_2-way'!D289)</f>
        <v>1.9535003874967702</v>
      </c>
      <c r="G290" s="46">
        <f>IF(OR($A290="",$B290=""),"",'MPTO_working_2-way'!E289)</f>
        <v>2.0487672717420748</v>
      </c>
      <c r="H290" s="44">
        <f>IF(OR($A290="",$B290=""),"",'OddsRatio_working_2-way'!M289)</f>
        <v>1.9534625892455926</v>
      </c>
      <c r="I290" s="44">
        <f>IF(OR($A290="",$B290=""),"",'OddsRatio_working_2-way'!N289)</f>
        <v>2.0488088481701512</v>
      </c>
      <c r="J290" s="44">
        <f>IF('Log_working_2-way'!$D289="","",A290^('Log_working_2-way'!$D289))</f>
        <v>1.9528856855785393</v>
      </c>
      <c r="K290" s="46">
        <f>IF('Log_working_2-way'!$D289="","",B290^('Log_working_2-way'!$D289))</f>
        <v>2.0494438264048878</v>
      </c>
      <c r="L290" s="53">
        <f t="shared" si="44"/>
        <v>0.51156812339331637</v>
      </c>
      <c r="M290" s="53">
        <f t="shared" si="45"/>
        <v>0.48843187660668391</v>
      </c>
      <c r="N290" s="54">
        <v>387</v>
      </c>
      <c r="O290" s="54">
        <f t="shared" si="46"/>
        <v>183.31578947368416</v>
      </c>
      <c r="P290" s="54">
        <f t="shared" si="47"/>
        <v>192.52763819095475</v>
      </c>
      <c r="Q290" s="54">
        <f t="shared" si="48"/>
        <v>194.4723618090452</v>
      </c>
      <c r="R290" s="54">
        <f t="shared" si="49"/>
        <v>203.68421052631578</v>
      </c>
      <c r="S290" s="55">
        <f t="shared" si="50"/>
        <v>-11.156572335361034</v>
      </c>
      <c r="T290" s="55">
        <f t="shared" si="51"/>
        <v>-11.156572335361034</v>
      </c>
      <c r="U290" t="s">
        <v>147</v>
      </c>
      <c r="V290" t="s">
        <v>173</v>
      </c>
      <c r="W290" t="s">
        <v>435</v>
      </c>
      <c r="X290" s="38">
        <v>44259</v>
      </c>
      <c r="Y290" s="66"/>
    </row>
    <row r="291" spans="1:25" ht="15" x14ac:dyDescent="0.25">
      <c r="A291">
        <v>2</v>
      </c>
      <c r="B291">
        <v>1.85</v>
      </c>
      <c r="C291" s="43">
        <f t="shared" si="52"/>
        <v>4.0540540540540349E-2</v>
      </c>
      <c r="D291" s="44">
        <f>IF(OR($A291="",$B291=""),"",A291*'MPTO_working_2-way'!$G290)</f>
        <v>2.0810810810810807</v>
      </c>
      <c r="E291" s="46">
        <f>IF(OR($A291="",$B291=""),"",B291*'MPTO_working_2-way'!$G290)</f>
        <v>1.9249999999999998</v>
      </c>
      <c r="F291" s="44">
        <f>IF(OR($A291="",$B291=""),"",'MPTO_working_2-way'!D290)</f>
        <v>2.0845070422535206</v>
      </c>
      <c r="G291" s="46">
        <f>IF(OR($A291="",$B291=""),"",'MPTO_working_2-way'!E290)</f>
        <v>1.9220779220779218</v>
      </c>
      <c r="H291" s="44">
        <f>IF(OR($A291="",$B291=""),"",'OddsRatio_working_2-way'!M290)</f>
        <v>2.0846522890932806</v>
      </c>
      <c r="I291" s="44">
        <f>IF(OR($A291="",$B291=""),"",'OddsRatio_working_2-way'!N290)</f>
        <v>1.9219544457292885</v>
      </c>
      <c r="J291" s="44">
        <f>IF('Log_working_2-way'!$D290="","",A291^('Log_working_2-way'!$D290))</f>
        <v>2.086225702151145</v>
      </c>
      <c r="K291" s="46">
        <f>IF('Log_working_2-way'!$D290="","",B291^('Log_working_2-way'!$D290))</f>
        <v>1.9206189818740487</v>
      </c>
      <c r="L291" s="53">
        <f t="shared" si="44"/>
        <v>0.48051948051948062</v>
      </c>
      <c r="M291" s="53">
        <f t="shared" si="45"/>
        <v>0.51948051948051954</v>
      </c>
      <c r="N291" s="54">
        <v>388</v>
      </c>
      <c r="O291" s="54">
        <f t="shared" si="46"/>
        <v>194</v>
      </c>
      <c r="P291" s="54">
        <f t="shared" si="47"/>
        <v>178.27027027027029</v>
      </c>
      <c r="Q291" s="54">
        <f t="shared" si="48"/>
        <v>209.72972972972971</v>
      </c>
      <c r="R291" s="54">
        <f t="shared" si="49"/>
        <v>194</v>
      </c>
      <c r="S291" s="55">
        <f t="shared" si="50"/>
        <v>-15.729729729729712</v>
      </c>
      <c r="T291" s="55">
        <f t="shared" si="51"/>
        <v>-15.729729729729712</v>
      </c>
      <c r="U291" t="s">
        <v>377</v>
      </c>
      <c r="V291" t="s">
        <v>372</v>
      </c>
      <c r="W291" t="s">
        <v>450</v>
      </c>
      <c r="X291" s="38">
        <v>44259</v>
      </c>
      <c r="Y291" s="66"/>
    </row>
    <row r="292" spans="1:25" ht="15" x14ac:dyDescent="0.25">
      <c r="A292">
        <v>1.84</v>
      </c>
      <c r="B292">
        <v>2.02</v>
      </c>
      <c r="C292" s="43">
        <f t="shared" si="52"/>
        <v>3.8527765820060234E-2</v>
      </c>
      <c r="D292" s="44">
        <f>IF(OR($A292="",$B292=""),"",A292*'MPTO_working_2-way'!$G291)</f>
        <v>1.9108910891089108</v>
      </c>
      <c r="E292" s="46">
        <f>IF(OR($A292="",$B292=""),"",B292*'MPTO_working_2-way'!$G291)</f>
        <v>2.0978260869565215</v>
      </c>
      <c r="F292" s="44">
        <f>IF(OR($A292="",$B292=""),"",'MPTO_working_2-way'!D291)</f>
        <v>1.9076165058509547</v>
      </c>
      <c r="G292" s="46">
        <f>IF(OR($A292="",$B292=""),"",'MPTO_working_2-way'!E291)</f>
        <v>2.1017869260348339</v>
      </c>
      <c r="H292" s="44">
        <f>IF(OR($A292="",$B292=""),"",'OddsRatio_working_2-way'!M291)</f>
        <v>1.9074852129730298</v>
      </c>
      <c r="I292" s="44">
        <f>IF(OR($A292="",$B292=""),"",'OddsRatio_working_2-way'!N291)</f>
        <v>2.1019463300386789</v>
      </c>
      <c r="J292" s="44">
        <f>IF('Log_working_2-way'!$D291="","",A292^('Log_working_2-way'!$D291))</f>
        <v>1.9059915032763037</v>
      </c>
      <c r="K292" s="46">
        <f>IF('Log_working_2-way'!$D291="","",B292^('Log_working_2-way'!$D291))</f>
        <v>2.1037631107837189</v>
      </c>
      <c r="L292" s="53">
        <f t="shared" si="44"/>
        <v>0.52331606217616577</v>
      </c>
      <c r="M292" s="53">
        <f t="shared" si="45"/>
        <v>0.47668393782383423</v>
      </c>
      <c r="N292" s="54">
        <v>389</v>
      </c>
      <c r="O292" s="54">
        <f t="shared" si="46"/>
        <v>177.58695652173913</v>
      </c>
      <c r="P292" s="54">
        <f t="shared" si="47"/>
        <v>196.42574257425741</v>
      </c>
      <c r="Q292" s="54">
        <f t="shared" si="48"/>
        <v>192.57425742574256</v>
      </c>
      <c r="R292" s="54">
        <f t="shared" si="49"/>
        <v>211.41304347826085</v>
      </c>
      <c r="S292" s="55">
        <f t="shared" si="50"/>
        <v>-14.987300904003433</v>
      </c>
      <c r="T292" s="55">
        <f t="shared" si="51"/>
        <v>-14.987300904003433</v>
      </c>
      <c r="U292" t="s">
        <v>474</v>
      </c>
      <c r="V292" t="s">
        <v>373</v>
      </c>
      <c r="W292" t="s">
        <v>450</v>
      </c>
      <c r="X292" s="38">
        <v>44259</v>
      </c>
      <c r="Y292" s="66"/>
    </row>
    <row r="293" spans="1:25" ht="15" x14ac:dyDescent="0.25">
      <c r="A293">
        <v>1.78</v>
      </c>
      <c r="B293">
        <v>2.04</v>
      </c>
      <c r="C293" s="43">
        <f t="shared" si="52"/>
        <v>5.1993831240361388E-2</v>
      </c>
      <c r="D293" s="44">
        <f>IF(OR($A293="",$B293=""),"",A293*'MPTO_working_2-way'!$G292)</f>
        <v>1.8725490196078434</v>
      </c>
      <c r="E293" s="46">
        <f>IF(OR($A293="",$B293=""),"",B293*'MPTO_working_2-way'!$G292)</f>
        <v>2.1460674157303372</v>
      </c>
      <c r="F293" s="44">
        <f>IF(OR($A293="",$B293=""),"",'MPTO_working_2-way'!D292)</f>
        <v>1.8663651315789476</v>
      </c>
      <c r="G293" s="46">
        <f>IF(OR($A293="",$B293=""),"",'MPTO_working_2-way'!E292)</f>
        <v>2.1542477456098719</v>
      </c>
      <c r="H293" s="44">
        <f>IF(OR($A293="",$B293=""),"",'OddsRatio_working_2-way'!M292)</f>
        <v>1.8660254037844388</v>
      </c>
      <c r="I293" s="44">
        <f>IF(OR($A293="",$B293=""),"",'OddsRatio_working_2-way'!N292)</f>
        <v>2.1547005383792519</v>
      </c>
      <c r="J293" s="44">
        <f>IF('Log_working_2-way'!$D292="","",A293^('Log_working_2-way'!$D292))</f>
        <v>1.8631775904092678</v>
      </c>
      <c r="K293" s="46">
        <f>IF('Log_working_2-way'!$D292="","",B293^('Log_working_2-way'!$D292))</f>
        <v>2.1585101502976682</v>
      </c>
      <c r="L293" s="53">
        <f t="shared" si="44"/>
        <v>0.53403141361256534</v>
      </c>
      <c r="M293" s="53">
        <f t="shared" si="45"/>
        <v>0.46596858638743455</v>
      </c>
      <c r="N293" s="54">
        <v>390</v>
      </c>
      <c r="O293" s="54">
        <f t="shared" si="46"/>
        <v>170.89887640449442</v>
      </c>
      <c r="P293" s="54">
        <f t="shared" si="47"/>
        <v>198.8235294117647</v>
      </c>
      <c r="Q293" s="54">
        <f t="shared" si="48"/>
        <v>191.17647058823528</v>
      </c>
      <c r="R293" s="54">
        <f t="shared" si="49"/>
        <v>219.10112359550564</v>
      </c>
      <c r="S293" s="55">
        <f t="shared" si="50"/>
        <v>-20.27759418374086</v>
      </c>
      <c r="T293" s="55">
        <f t="shared" si="51"/>
        <v>-20.277594183740945</v>
      </c>
      <c r="U293" t="s">
        <v>507</v>
      </c>
      <c r="V293" t="s">
        <v>509</v>
      </c>
      <c r="W293" t="s">
        <v>513</v>
      </c>
      <c r="X293" s="38">
        <v>44259</v>
      </c>
      <c r="Y293" s="66"/>
    </row>
    <row r="294" spans="1:25" ht="15" x14ac:dyDescent="0.25">
      <c r="A294">
        <v>1.88</v>
      </c>
      <c r="B294">
        <v>1.93</v>
      </c>
      <c r="C294" s="43">
        <f t="shared" si="52"/>
        <v>5.0049608642928067E-2</v>
      </c>
      <c r="D294" s="44">
        <f>IF(OR($A294="",$B294=""),"",A294*'MPTO_working_2-way'!$G293)</f>
        <v>1.9740932642487046</v>
      </c>
      <c r="E294" s="46">
        <f>IF(OR($A294="",$B294=""),"",B294*'MPTO_working_2-way'!$G293)</f>
        <v>2.0265957446808511</v>
      </c>
      <c r="F294" s="44">
        <f>IF(OR($A294="",$B294=""),"",'MPTO_working_2-way'!D293)</f>
        <v>1.9728142670726401</v>
      </c>
      <c r="G294" s="46">
        <f>IF(OR($A294="",$B294=""),"",'MPTO_working_2-way'!E293)</f>
        <v>2.027945450480662</v>
      </c>
      <c r="H294" s="44">
        <f>IF(OR($A294="",$B294=""),"",'OddsRatio_working_2-way'!M293)</f>
        <v>1.97274691422784</v>
      </c>
      <c r="I294" s="44">
        <f>IF(OR($A294="",$B294=""),"",'OddsRatio_working_2-way'!N293)</f>
        <v>2.0280166252635121</v>
      </c>
      <c r="J294" s="44">
        <f>IF('Log_working_2-way'!$D293="","",A294^('Log_working_2-way'!$D293))</f>
        <v>1.972156892091637</v>
      </c>
      <c r="K294" s="46">
        <f>IF('Log_working_2-way'!$D293="","",B294^('Log_working_2-way'!$D293))</f>
        <v>2.0286405498267945</v>
      </c>
      <c r="L294" s="53">
        <f t="shared" si="44"/>
        <v>0.50656167979002631</v>
      </c>
      <c r="M294" s="53">
        <f t="shared" si="45"/>
        <v>0.49343832020997375</v>
      </c>
      <c r="N294" s="54">
        <v>391</v>
      </c>
      <c r="O294" s="54">
        <f t="shared" si="46"/>
        <v>183.02127659574464</v>
      </c>
      <c r="P294" s="54">
        <f t="shared" si="47"/>
        <v>188.4093264248705</v>
      </c>
      <c r="Q294" s="54">
        <f t="shared" si="48"/>
        <v>202.59067357512956</v>
      </c>
      <c r="R294" s="54">
        <f t="shared" si="49"/>
        <v>207.97872340425531</v>
      </c>
      <c r="S294" s="55">
        <f t="shared" si="50"/>
        <v>-19.569396979384919</v>
      </c>
      <c r="T294" s="55">
        <f t="shared" si="51"/>
        <v>-19.569396979384805</v>
      </c>
      <c r="U294" t="s">
        <v>508</v>
      </c>
      <c r="V294" t="s">
        <v>511</v>
      </c>
      <c r="W294" t="s">
        <v>513</v>
      </c>
      <c r="X294" s="38">
        <v>44259</v>
      </c>
      <c r="Y294" s="66"/>
    </row>
    <row r="295" spans="1:25" ht="15" x14ac:dyDescent="0.25">
      <c r="A295">
        <v>1.95</v>
      </c>
      <c r="B295">
        <v>1.86</v>
      </c>
      <c r="C295" s="43">
        <f t="shared" si="52"/>
        <v>5.0454921422663279E-2</v>
      </c>
      <c r="D295" s="44">
        <f>IF(OR($A295="",$B295=""),"",A295*'MPTO_working_2-way'!$G294)</f>
        <v>2.0483870967741935</v>
      </c>
      <c r="E295" s="46">
        <f>IF(OR($A295="",$B295=""),"",B295*'MPTO_working_2-way'!$G294)</f>
        <v>1.9538461538461538</v>
      </c>
      <c r="F295" s="44">
        <f>IF(OR($A295="",$B295=""),"",'MPTO_working_2-way'!D294)</f>
        <v>2.0508905852417301</v>
      </c>
      <c r="G295" s="46">
        <f>IF(OR($A295="",$B295=""),"",'MPTO_working_2-way'!E294)</f>
        <v>1.9515738498789346</v>
      </c>
      <c r="H295" s="44">
        <f>IF(OR($A295="",$B295=""),"",'OddsRatio_working_2-way'!M294)</f>
        <v>2.0510238640443412</v>
      </c>
      <c r="I295" s="44">
        <f>IF(OR($A295="",$B295=""),"",'OddsRatio_working_2-way'!N294)</f>
        <v>1.9514531821875092</v>
      </c>
      <c r="J295" s="44">
        <f>IF('Log_working_2-way'!$D294="","",A295^('Log_working_2-way'!$D294))</f>
        <v>2.0521826410070227</v>
      </c>
      <c r="K295" s="46">
        <f>IF('Log_working_2-way'!$D294="","",B295^('Log_working_2-way'!$D294))</f>
        <v>1.9504053393638028</v>
      </c>
      <c r="L295" s="53">
        <f t="shared" si="44"/>
        <v>0.48818897637795278</v>
      </c>
      <c r="M295" s="53">
        <f t="shared" si="45"/>
        <v>0.51181102362204722</v>
      </c>
      <c r="N295" s="54">
        <v>392</v>
      </c>
      <c r="O295" s="54">
        <f t="shared" si="46"/>
        <v>190.97435897435898</v>
      </c>
      <c r="P295" s="54">
        <f t="shared" si="47"/>
        <v>181.24731182795699</v>
      </c>
      <c r="Q295" s="54">
        <f t="shared" si="48"/>
        <v>210.75268817204301</v>
      </c>
      <c r="R295" s="54">
        <f t="shared" si="49"/>
        <v>201.02564102564105</v>
      </c>
      <c r="S295" s="55">
        <f t="shared" si="50"/>
        <v>-19.77832919768403</v>
      </c>
      <c r="T295" s="55">
        <f t="shared" si="51"/>
        <v>-19.778329197684059</v>
      </c>
      <c r="U295" t="s">
        <v>510</v>
      </c>
      <c r="V295" t="s">
        <v>512</v>
      </c>
      <c r="W295" t="s">
        <v>513</v>
      </c>
      <c r="X295" s="38">
        <v>44259</v>
      </c>
      <c r="Y295" s="66"/>
    </row>
    <row r="296" spans="1:25" ht="15" x14ac:dyDescent="0.25">
      <c r="A296">
        <v>2.13</v>
      </c>
      <c r="B296">
        <v>1.78</v>
      </c>
      <c r="C296" s="43">
        <f t="shared" si="52"/>
        <v>3.128132088410629E-2</v>
      </c>
      <c r="D296" s="44">
        <f>IF(OR($A296="",$B296=""),"",A296*'MPTO_working_2-way'!$G295)</f>
        <v>2.1966292134831464</v>
      </c>
      <c r="E296" s="46">
        <f>IF(OR($A296="",$B296=""),"",B296*'MPTO_working_2-way'!$G295)</f>
        <v>1.8356807511737092</v>
      </c>
      <c r="F296" s="44">
        <f>IF(OR($A296="",$B296=""),"",'MPTO_working_2-way'!D295)</f>
        <v>2.2034055907479515</v>
      </c>
      <c r="G296" s="46">
        <f>IF(OR($A296="",$B296=""),"",'MPTO_working_2-way'!E295)</f>
        <v>1.8309750325976726</v>
      </c>
      <c r="H296" s="44">
        <f>IF(OR($A296="",$B296=""),"",'OddsRatio_working_2-way'!M295)</f>
        <v>2.2036269973367788</v>
      </c>
      <c r="I296" s="44">
        <f>IF(OR($A296="",$B296=""),"",'OddsRatio_working_2-way'!N295)</f>
        <v>1.8308221751528204</v>
      </c>
      <c r="J296" s="44">
        <f>IF('Log_working_2-way'!$D295="","",A296^('Log_working_2-way'!$D295))</f>
        <v>2.2067247005110642</v>
      </c>
      <c r="K296" s="46">
        <f>IF('Log_working_2-way'!$D295="","",B296^('Log_working_2-way'!$D295))</f>
        <v>1.8286894264917752</v>
      </c>
      <c r="L296" s="53">
        <f t="shared" si="44"/>
        <v>0.45524296675191805</v>
      </c>
      <c r="M296" s="53">
        <f t="shared" si="45"/>
        <v>0.54475703324808178</v>
      </c>
      <c r="N296" s="54">
        <v>393</v>
      </c>
      <c r="O296" s="54">
        <f t="shared" si="46"/>
        <v>208.49295774647882</v>
      </c>
      <c r="P296" s="54">
        <f t="shared" si="47"/>
        <v>172.2134831460674</v>
      </c>
      <c r="Q296" s="54">
        <f t="shared" si="48"/>
        <v>220.7865168539326</v>
      </c>
      <c r="R296" s="54">
        <f t="shared" si="49"/>
        <v>184.50704225352112</v>
      </c>
      <c r="S296" s="55">
        <f t="shared" si="50"/>
        <v>-12.293559107453774</v>
      </c>
      <c r="T296" s="55">
        <f t="shared" si="51"/>
        <v>-12.293559107453717</v>
      </c>
      <c r="U296" t="s">
        <v>177</v>
      </c>
      <c r="V296" t="s">
        <v>113</v>
      </c>
      <c r="W296" t="s">
        <v>436</v>
      </c>
      <c r="X296" s="38">
        <v>44259</v>
      </c>
      <c r="Y296" s="66"/>
    </row>
    <row r="297" spans="1:25" ht="15" x14ac:dyDescent="0.25">
      <c r="A297">
        <v>1.81</v>
      </c>
      <c r="B297">
        <v>2.1</v>
      </c>
      <c r="C297" s="43">
        <f t="shared" si="52"/>
        <v>2.8676664035780064E-2</v>
      </c>
      <c r="D297" s="44">
        <f>IF(OR($A297="",$B297=""),"",A297*'MPTO_working_2-way'!$G296)</f>
        <v>1.861904761904762</v>
      </c>
      <c r="E297" s="46">
        <f>IF(OR($A297="",$B297=""),"",B297*'MPTO_working_2-way'!$G296)</f>
        <v>2.160220994475138</v>
      </c>
      <c r="F297" s="44">
        <f>IF(OR($A297="",$B297=""),"",'MPTO_working_2-way'!D296)</f>
        <v>1.858225372769494</v>
      </c>
      <c r="G297" s="46">
        <f>IF(OR($A297="",$B297=""),"",'MPTO_working_2-way'!E296)</f>
        <v>2.1651951011107946</v>
      </c>
      <c r="H297" s="44">
        <f>IF(OR($A297="",$B297=""),"",'OddsRatio_working_2-way'!M296)</f>
        <v>1.8581163303210331</v>
      </c>
      <c r="I297" s="44">
        <f>IF(OR($A297="",$B297=""),"",'OddsRatio_working_2-way'!N296)</f>
        <v>2.1653431646335015</v>
      </c>
      <c r="J297" s="44">
        <f>IF('Log_working_2-way'!$D296="","",A297^('Log_working_2-way'!$D296))</f>
        <v>1.8564516354578522</v>
      </c>
      <c r="K297" s="46">
        <f>IF('Log_working_2-way'!$D296="","",B297^('Log_working_2-way'!$D296))</f>
        <v>2.1676082555034109</v>
      </c>
      <c r="L297" s="53">
        <f t="shared" si="44"/>
        <v>0.53708439897698212</v>
      </c>
      <c r="M297" s="53">
        <f t="shared" si="45"/>
        <v>0.46291560102301793</v>
      </c>
      <c r="N297" s="54">
        <v>394</v>
      </c>
      <c r="O297" s="54">
        <f t="shared" si="46"/>
        <v>176.32044198895028</v>
      </c>
      <c r="P297" s="54">
        <f t="shared" si="47"/>
        <v>206.38095238095241</v>
      </c>
      <c r="Q297" s="54">
        <f t="shared" si="48"/>
        <v>187.61904761904762</v>
      </c>
      <c r="R297" s="54">
        <f t="shared" si="49"/>
        <v>217.67955801104975</v>
      </c>
      <c r="S297" s="55">
        <f t="shared" si="50"/>
        <v>-11.298605630097342</v>
      </c>
      <c r="T297" s="55">
        <f t="shared" si="51"/>
        <v>-11.298605630097342</v>
      </c>
      <c r="U297" t="s">
        <v>178</v>
      </c>
      <c r="V297" t="s">
        <v>150</v>
      </c>
      <c r="W297" t="s">
        <v>436</v>
      </c>
      <c r="X297" s="38">
        <v>44259</v>
      </c>
      <c r="Y297" s="66"/>
    </row>
    <row r="298" spans="1:25" ht="15" x14ac:dyDescent="0.25">
      <c r="A298">
        <v>3.2</v>
      </c>
      <c r="B298">
        <v>1.39</v>
      </c>
      <c r="C298" s="43">
        <f t="shared" si="52"/>
        <v>3.1924460431654644E-2</v>
      </c>
      <c r="D298" s="44">
        <f>IF(OR($A298="",$B298=""),"",A298*'MPTO_working_2-way'!$G297)</f>
        <v>3.3021582733812949</v>
      </c>
      <c r="E298" s="46">
        <f>IF(OR($A298="",$B298=""),"",B298*'MPTO_working_2-way'!$G297)</f>
        <v>1.434375</v>
      </c>
      <c r="F298" s="44">
        <f>IF(OR($A298="",$B298=""),"",'MPTO_working_2-way'!D297)</f>
        <v>3.3722517058377561</v>
      </c>
      <c r="G298" s="46">
        <f>IF(OR($A298="",$B298=""),"",'MPTO_working_2-way'!E297)</f>
        <v>1.4215404282518376</v>
      </c>
      <c r="H298" s="44">
        <f>IF(OR($A298="",$B298=""),"",'OddsRatio_working_2-way'!M297)</f>
        <v>3.3750843439814173</v>
      </c>
      <c r="I298" s="44">
        <f>IF(OR($A298="",$B298=""),"",'OddsRatio_working_2-way'!N297)</f>
        <v>1.4210376791603418</v>
      </c>
      <c r="J298" s="44">
        <f>IF('Log_working_2-way'!$D297="","",A298^('Log_working_2-way'!$D297))</f>
        <v>3.4089582209511771</v>
      </c>
      <c r="K298" s="46">
        <f>IF('Log_working_2-way'!$D297="","",B298^('Log_working_2-way'!$D297))</f>
        <v>1.4151172034875441</v>
      </c>
      <c r="L298" s="53">
        <f t="shared" si="44"/>
        <v>0.30283224400871461</v>
      </c>
      <c r="M298" s="53">
        <f t="shared" si="45"/>
        <v>0.69716775599128544</v>
      </c>
      <c r="N298" s="54">
        <v>395</v>
      </c>
      <c r="O298" s="54">
        <f t="shared" si="46"/>
        <v>271.5625</v>
      </c>
      <c r="P298" s="54">
        <f t="shared" si="47"/>
        <v>110.82733812949638</v>
      </c>
      <c r="Q298" s="54">
        <f t="shared" si="48"/>
        <v>284.17266187050365</v>
      </c>
      <c r="R298" s="54">
        <f t="shared" si="49"/>
        <v>123.4375</v>
      </c>
      <c r="S298" s="55">
        <f t="shared" si="50"/>
        <v>-12.610161870503646</v>
      </c>
      <c r="T298" s="55">
        <f t="shared" si="51"/>
        <v>-12.610161870503617</v>
      </c>
      <c r="U298" t="s">
        <v>111</v>
      </c>
      <c r="V298" t="s">
        <v>112</v>
      </c>
      <c r="W298" t="s">
        <v>436</v>
      </c>
      <c r="X298" s="38">
        <v>44259</v>
      </c>
      <c r="Y298" s="66"/>
    </row>
    <row r="299" spans="1:25" ht="15" x14ac:dyDescent="0.25">
      <c r="A299">
        <v>2.88</v>
      </c>
      <c r="B299">
        <v>1.43</v>
      </c>
      <c r="C299" s="43">
        <f t="shared" si="52"/>
        <v>4.6522921522921479E-2</v>
      </c>
      <c r="D299" s="44">
        <f>IF(OR($A299="",$B299=""),"",A299*'MPTO_working_2-way'!$G298)</f>
        <v>3.0139860139860137</v>
      </c>
      <c r="E299" s="46">
        <f>IF(OR($A299="",$B299=""),"",B299*'MPTO_working_2-way'!$G298)</f>
        <v>1.4965277777777777</v>
      </c>
      <c r="F299" s="44">
        <f>IF(OR($A299="",$B299=""),"",'MPTO_working_2-way'!D298)</f>
        <v>3.0867935841702892</v>
      </c>
      <c r="G299" s="46">
        <f>IF(OR($A299="",$B299=""),"",'MPTO_working_2-way'!E298)</f>
        <v>1.4792040801666546</v>
      </c>
      <c r="H299" s="44">
        <f>IF(OR($A299="",$B299=""),"",'OddsRatio_working_2-way'!M298)</f>
        <v>3.0909550505106065</v>
      </c>
      <c r="I299" s="44">
        <f>IF(OR($A299="",$B299=""),"",'OddsRatio_working_2-way'!N298)</f>
        <v>1.4782503572976384</v>
      </c>
      <c r="J299" s="44">
        <f>IF('Log_working_2-way'!$D298="","",A299^('Log_working_2-way'!$D298))</f>
        <v>3.126474654512212</v>
      </c>
      <c r="K299" s="46">
        <f>IF('Log_working_2-way'!$D298="","",B299^('Log_working_2-way'!$D298))</f>
        <v>1.4702618946687442</v>
      </c>
      <c r="L299" s="53">
        <f t="shared" si="44"/>
        <v>0.3317865429234339</v>
      </c>
      <c r="M299" s="53">
        <f t="shared" si="45"/>
        <v>0.66821345707656621</v>
      </c>
      <c r="N299" s="54">
        <v>396</v>
      </c>
      <c r="O299" s="54">
        <f t="shared" si="46"/>
        <v>258.5</v>
      </c>
      <c r="P299" s="54">
        <f t="shared" si="47"/>
        <v>119.07692307692307</v>
      </c>
      <c r="Q299" s="54">
        <f t="shared" si="48"/>
        <v>276.92307692307696</v>
      </c>
      <c r="R299" s="54">
        <f t="shared" si="49"/>
        <v>137.5</v>
      </c>
      <c r="S299" s="55">
        <f t="shared" si="50"/>
        <v>-18.423076923076962</v>
      </c>
      <c r="T299" s="55">
        <f t="shared" si="51"/>
        <v>-18.423076923076934</v>
      </c>
      <c r="U299" t="s">
        <v>237</v>
      </c>
      <c r="V299" t="s">
        <v>162</v>
      </c>
      <c r="W299" t="s">
        <v>437</v>
      </c>
      <c r="X299" s="38">
        <v>44259</v>
      </c>
      <c r="Y299" s="66"/>
    </row>
    <row r="300" spans="1:25" ht="15" x14ac:dyDescent="0.25">
      <c r="A300">
        <v>2.59</v>
      </c>
      <c r="B300">
        <v>1.53</v>
      </c>
      <c r="C300" s="43">
        <f t="shared" si="52"/>
        <v>3.9695157342216181E-2</v>
      </c>
      <c r="D300" s="44">
        <f>IF(OR($A300="",$B300=""),"",A300*'MPTO_working_2-way'!$G299)</f>
        <v>2.6928104575163396</v>
      </c>
      <c r="E300" s="46">
        <f>IF(OR($A300="",$B300=""),"",B300*'MPTO_working_2-way'!$G299)</f>
        <v>1.5907335907335909</v>
      </c>
      <c r="F300" s="44">
        <f>IF(OR($A300="",$B300=""),"",'MPTO_working_2-way'!D299)</f>
        <v>2.7303544975367759</v>
      </c>
      <c r="G300" s="46">
        <f>IF(OR($A300="",$B300=""),"",'MPTO_working_2-way'!E299)</f>
        <v>1.5779162601787884</v>
      </c>
      <c r="H300" s="44">
        <f>IF(OR($A300="",$B300=""),"",'OddsRatio_working_2-way'!M299)</f>
        <v>2.7320508075688767</v>
      </c>
      <c r="I300" s="44">
        <f>IF(OR($A300="",$B300=""),"",'OddsRatio_working_2-way'!N299)</f>
        <v>1.577350269189626</v>
      </c>
      <c r="J300" s="44">
        <f>IF('Log_working_2-way'!$D299="","",A300^('Log_working_2-way'!$D299))</f>
        <v>2.7498126453259264</v>
      </c>
      <c r="K300" s="46">
        <f>IF('Log_working_2-way'!$D299="","",B300^('Log_working_2-way'!$D299))</f>
        <v>1.5714897550150251</v>
      </c>
      <c r="L300" s="53">
        <f t="shared" si="44"/>
        <v>0.37135922330097093</v>
      </c>
      <c r="M300" s="53">
        <f t="shared" si="45"/>
        <v>0.62864077669902907</v>
      </c>
      <c r="N300" s="54">
        <v>397</v>
      </c>
      <c r="O300" s="54">
        <f t="shared" si="46"/>
        <v>243.71814671814673</v>
      </c>
      <c r="P300" s="54">
        <f t="shared" si="47"/>
        <v>137.52287581699343</v>
      </c>
      <c r="Q300" s="54">
        <f t="shared" si="48"/>
        <v>259.47712418300654</v>
      </c>
      <c r="R300" s="54">
        <f t="shared" si="49"/>
        <v>153.28185328185327</v>
      </c>
      <c r="S300" s="55">
        <f t="shared" si="50"/>
        <v>-15.758977464859811</v>
      </c>
      <c r="T300" s="55">
        <f t="shared" si="51"/>
        <v>-15.758977464859839</v>
      </c>
      <c r="U300" t="s">
        <v>160</v>
      </c>
      <c r="V300" t="s">
        <v>122</v>
      </c>
      <c r="W300" t="s">
        <v>437</v>
      </c>
      <c r="X300" s="38">
        <v>44259</v>
      </c>
      <c r="Y300" s="66"/>
    </row>
    <row r="301" spans="1:25" ht="15" x14ac:dyDescent="0.25">
      <c r="A301">
        <v>2.76</v>
      </c>
      <c r="B301">
        <v>1.48</v>
      </c>
      <c r="C301" s="43">
        <f t="shared" si="52"/>
        <v>3.7994516255385857E-2</v>
      </c>
      <c r="D301" s="44">
        <f>IF(OR($A301="",$B301=""),"",A301*'MPTO_working_2-way'!$G300)</f>
        <v>2.8648648648648649</v>
      </c>
      <c r="E301" s="46">
        <f>IF(OR($A301="",$B301=""),"",B301*'MPTO_working_2-way'!$G300)</f>
        <v>1.536231884057971</v>
      </c>
      <c r="F301" s="44">
        <f>IF(OR($A301="",$B301=""),"",'MPTO_working_2-way'!D300)</f>
        <v>2.9127210496292069</v>
      </c>
      <c r="G301" s="46">
        <f>IF(OR($A301="",$B301=""),"",'MPTO_working_2-way'!E300)</f>
        <v>1.5228153892036982</v>
      </c>
      <c r="H301" s="44">
        <f>IF(OR($A301="",$B301=""),"",'OddsRatio_working_2-way'!M300)</f>
        <v>2.9148542155126762</v>
      </c>
      <c r="I301" s="44">
        <f>IF(OR($A301="",$B301=""),"",'OddsRatio_working_2-way'!N300)</f>
        <v>1.5222329678670938</v>
      </c>
      <c r="J301" s="44">
        <f>IF('Log_working_2-way'!$D300="","",A301^('Log_working_2-way'!$D300))</f>
        <v>2.9376615335149099</v>
      </c>
      <c r="K301" s="46">
        <f>IF('Log_working_2-way'!$D300="","",B301^('Log_working_2-way'!$D300))</f>
        <v>1.5160860050648084</v>
      </c>
      <c r="L301" s="53">
        <f t="shared" si="44"/>
        <v>0.34905660377358488</v>
      </c>
      <c r="M301" s="53">
        <f t="shared" si="45"/>
        <v>0.65094339622641517</v>
      </c>
      <c r="N301" s="54">
        <v>398</v>
      </c>
      <c r="O301" s="54">
        <f t="shared" si="46"/>
        <v>253.7971014492754</v>
      </c>
      <c r="P301" s="54">
        <f t="shared" si="47"/>
        <v>129.08108108108107</v>
      </c>
      <c r="Q301" s="54">
        <f t="shared" si="48"/>
        <v>268.91891891891891</v>
      </c>
      <c r="R301" s="54">
        <f t="shared" si="49"/>
        <v>144.20289855072465</v>
      </c>
      <c r="S301" s="55">
        <f t="shared" si="50"/>
        <v>-15.121817469643503</v>
      </c>
      <c r="T301" s="55">
        <f t="shared" si="51"/>
        <v>-15.121817469643588</v>
      </c>
      <c r="U301" t="s">
        <v>378</v>
      </c>
      <c r="V301" t="s">
        <v>118</v>
      </c>
      <c r="W301" t="s">
        <v>437</v>
      </c>
      <c r="X301" s="38">
        <v>44259</v>
      </c>
      <c r="Y301" s="66"/>
    </row>
    <row r="302" spans="1:25" ht="15" x14ac:dyDescent="0.25">
      <c r="A302">
        <v>2.11</v>
      </c>
      <c r="B302">
        <v>1.78</v>
      </c>
      <c r="C302" s="43">
        <f t="shared" si="52"/>
        <v>3.5731402098088338E-2</v>
      </c>
      <c r="D302" s="44">
        <f>IF(OR($A302="",$B302=""),"",A302*'MPTO_working_2-way'!$G301)</f>
        <v>2.1853932584269664</v>
      </c>
      <c r="E302" s="46">
        <f>IF(OR($A302="",$B302=""),"",B302*'MPTO_working_2-way'!$G301)</f>
        <v>1.8436018957345972</v>
      </c>
      <c r="F302" s="44">
        <f>IF(OR($A302="",$B302=""),"",'MPTO_working_2-way'!D301)</f>
        <v>2.1926557300484557</v>
      </c>
      <c r="G302" s="46">
        <f>IF(OR($A302="",$B302=""),"",'MPTO_working_2-way'!E301)</f>
        <v>1.8384649273092173</v>
      </c>
      <c r="H302" s="44">
        <f>IF(OR($A302="",$B302=""),"",'OddsRatio_working_2-way'!M301)</f>
        <v>2.192927878405448</v>
      </c>
      <c r="I302" s="44">
        <f>IF(OR($A302="",$B302=""),"",'OddsRatio_working_2-way'!N301)</f>
        <v>1.838273644284909</v>
      </c>
      <c r="J302" s="44">
        <f>IF('Log_working_2-way'!$D301="","",A302^('Log_working_2-way'!$D301))</f>
        <v>2.1962612557480616</v>
      </c>
      <c r="K302" s="46">
        <f>IF('Log_working_2-way'!$D301="","",B302^('Log_working_2-way'!$D301))</f>
        <v>1.8359377980310738</v>
      </c>
      <c r="L302" s="53">
        <f t="shared" si="44"/>
        <v>0.45758354755784059</v>
      </c>
      <c r="M302" s="53">
        <f t="shared" si="45"/>
        <v>0.54241645244215941</v>
      </c>
      <c r="N302" s="54">
        <v>399</v>
      </c>
      <c r="O302" s="54">
        <f t="shared" si="46"/>
        <v>209.90047393364929</v>
      </c>
      <c r="P302" s="54">
        <f t="shared" si="47"/>
        <v>174.84269662921352</v>
      </c>
      <c r="Q302" s="54">
        <f t="shared" si="48"/>
        <v>224.15730337078654</v>
      </c>
      <c r="R302" s="54">
        <f t="shared" si="49"/>
        <v>189.09952606635071</v>
      </c>
      <c r="S302" s="55">
        <f t="shared" si="50"/>
        <v>-14.256829437137242</v>
      </c>
      <c r="T302" s="55">
        <f t="shared" si="51"/>
        <v>-14.256829437137185</v>
      </c>
      <c r="U302" t="s">
        <v>165</v>
      </c>
      <c r="V302" t="s">
        <v>130</v>
      </c>
      <c r="W302" t="s">
        <v>442</v>
      </c>
      <c r="X302" s="38">
        <v>44259</v>
      </c>
      <c r="Y302" s="66"/>
    </row>
    <row r="303" spans="1:25" ht="15" x14ac:dyDescent="0.25">
      <c r="A303">
        <v>1.94</v>
      </c>
      <c r="B303">
        <v>1.94</v>
      </c>
      <c r="C303" s="43">
        <f t="shared" si="52"/>
        <v>3.0927835051546504E-2</v>
      </c>
      <c r="D303" s="44">
        <f>IF(OR($A303="",$B303=""),"",A303*'MPTO_working_2-way'!$G302)</f>
        <v>2</v>
      </c>
      <c r="E303" s="46">
        <f>IF(OR($A303="",$B303=""),"",B303*'MPTO_working_2-way'!$G302)</f>
        <v>2</v>
      </c>
      <c r="F303" s="44">
        <f>IF(OR($A303="",$B303=""),"",'MPTO_working_2-way'!D302)</f>
        <v>2.0000000000000004</v>
      </c>
      <c r="G303" s="46">
        <f>IF(OR($A303="",$B303=""),"",'MPTO_working_2-way'!E302)</f>
        <v>2.0000000000000004</v>
      </c>
      <c r="H303" s="44">
        <f>IF(OR($A303="",$B303=""),"",'OddsRatio_working_2-way'!M302)</f>
        <v>2.0000000000000004</v>
      </c>
      <c r="I303" s="44">
        <f>IF(OR($A303="",$B303=""),"",'OddsRatio_working_2-way'!N302)</f>
        <v>2.0000000000000004</v>
      </c>
      <c r="J303" s="44">
        <f>IF('Log_working_2-way'!$D302="","",A303^('Log_working_2-way'!$D302))</f>
        <v>1.9999999999999891</v>
      </c>
      <c r="K303" s="46">
        <f>IF('Log_working_2-way'!$D302="","",B303^('Log_working_2-way'!$D302))</f>
        <v>1.9999999999999891</v>
      </c>
      <c r="L303" s="53">
        <f t="shared" si="44"/>
        <v>0.5</v>
      </c>
      <c r="M303" s="53">
        <f t="shared" si="45"/>
        <v>0.5</v>
      </c>
      <c r="N303" s="54">
        <v>400</v>
      </c>
      <c r="O303" s="54">
        <f t="shared" si="46"/>
        <v>193.81443298969074</v>
      </c>
      <c r="P303" s="54">
        <f t="shared" si="47"/>
        <v>193.81443298969074</v>
      </c>
      <c r="Q303" s="54">
        <f t="shared" si="48"/>
        <v>206.18556701030931</v>
      </c>
      <c r="R303" s="54">
        <f t="shared" si="49"/>
        <v>206.18556701030931</v>
      </c>
      <c r="S303" s="55">
        <f t="shared" si="50"/>
        <v>-12.37113402061857</v>
      </c>
      <c r="T303" s="55">
        <f t="shared" si="51"/>
        <v>-12.37113402061857</v>
      </c>
      <c r="U303" t="s">
        <v>164</v>
      </c>
      <c r="V303" t="s">
        <v>251</v>
      </c>
      <c r="W303" t="s">
        <v>442</v>
      </c>
      <c r="X303" s="38">
        <v>44259</v>
      </c>
      <c r="Y303" s="66"/>
    </row>
    <row r="304" spans="1:25" ht="15" x14ac:dyDescent="0.25">
      <c r="A304">
        <v>2.33</v>
      </c>
      <c r="B304">
        <v>1.65</v>
      </c>
      <c r="C304" s="43">
        <f t="shared" si="52"/>
        <v>3.5245155416829377E-2</v>
      </c>
      <c r="D304" s="44">
        <f>IF(OR($A304="",$B304=""),"",A304*'MPTO_working_2-way'!$G303)</f>
        <v>2.4121212121212126</v>
      </c>
      <c r="E304" s="46">
        <f>IF(OR($A304="",$B304=""),"",B304*'MPTO_working_2-way'!$G303)</f>
        <v>1.7081545064377683</v>
      </c>
      <c r="F304" s="44">
        <f>IF(OR($A304="",$B304=""),"",'MPTO_working_2-way'!D303)</f>
        <v>2.4297677358192451</v>
      </c>
      <c r="G304" s="46">
        <f>IF(OR($A304="",$B304=""),"",'MPTO_working_2-way'!E303)</f>
        <v>1.6994142999226434</v>
      </c>
      <c r="H304" s="44">
        <f>IF(OR($A304="",$B304=""),"",'OddsRatio_working_2-way'!M303)</f>
        <v>2.4304383405634256</v>
      </c>
      <c r="I304" s="44">
        <f>IF(OR($A304="",$B304=""),"",'OddsRatio_working_2-way'!N303)</f>
        <v>1.6990864070422753</v>
      </c>
      <c r="J304" s="44">
        <f>IF('Log_working_2-way'!$D303="","",A304^('Log_working_2-way'!$D303))</f>
        <v>2.4386155296037653</v>
      </c>
      <c r="K304" s="46">
        <f>IF('Log_working_2-way'!$D303="","",B304^('Log_working_2-way'!$D303))</f>
        <v>1.6951127521022427</v>
      </c>
      <c r="L304" s="53">
        <f t="shared" si="44"/>
        <v>0.41457286432160795</v>
      </c>
      <c r="M304" s="53">
        <f t="shared" si="45"/>
        <v>0.58542713567839189</v>
      </c>
      <c r="N304" s="54">
        <v>401</v>
      </c>
      <c r="O304" s="54">
        <f t="shared" si="46"/>
        <v>228.89699570815452</v>
      </c>
      <c r="P304" s="54">
        <f t="shared" si="47"/>
        <v>157.96969696969697</v>
      </c>
      <c r="Q304" s="54">
        <f t="shared" si="48"/>
        <v>243.03030303030303</v>
      </c>
      <c r="R304" s="54">
        <f t="shared" si="49"/>
        <v>172.10300429184551</v>
      </c>
      <c r="S304" s="55">
        <f t="shared" si="50"/>
        <v>-14.133307322148511</v>
      </c>
      <c r="T304" s="55">
        <f t="shared" si="51"/>
        <v>-14.133307322148539</v>
      </c>
      <c r="U304" t="s">
        <v>124</v>
      </c>
      <c r="V304" t="s">
        <v>126</v>
      </c>
      <c r="W304" t="s">
        <v>442</v>
      </c>
      <c r="X304" s="38">
        <v>44259</v>
      </c>
      <c r="Y304" s="66"/>
    </row>
    <row r="305" spans="1:25" ht="15" x14ac:dyDescent="0.25">
      <c r="A305">
        <v>1.71</v>
      </c>
      <c r="B305">
        <v>2.23</v>
      </c>
      <c r="C305" s="43">
        <f t="shared" si="52"/>
        <v>3.3225814910969431E-2</v>
      </c>
      <c r="D305" s="44">
        <f>IF(OR($A305="",$B305=""),"",A305*'MPTO_working_2-way'!$G304)</f>
        <v>1.7668161434977576</v>
      </c>
      <c r="E305" s="46">
        <f>IF(OR($A305="",$B305=""),"",B305*'MPTO_working_2-way'!$G304)</f>
        <v>2.3040935672514617</v>
      </c>
      <c r="F305" s="44">
        <f>IF(OR($A305="",$B305=""),"",'MPTO_working_2-way'!D304)</f>
        <v>1.7599981538319522</v>
      </c>
      <c r="G305" s="46">
        <f>IF(OR($A305="",$B305=""),"",'MPTO_working_2-way'!E304)</f>
        <v>2.315792669966295</v>
      </c>
      <c r="H305" s="44">
        <f>IF(OR($A305="",$B305=""),"",'OddsRatio_working_2-way'!M304)</f>
        <v>1.7597603387632996</v>
      </c>
      <c r="I305" s="44">
        <f>IF(OR($A305="",$B305=""),"",'OddsRatio_working_2-way'!N304)</f>
        <v>2.3162045305336028</v>
      </c>
      <c r="J305" s="44">
        <f>IF('Log_working_2-way'!$D304="","",A305^('Log_working_2-way'!$D304))</f>
        <v>1.7566662454529891</v>
      </c>
      <c r="K305" s="46">
        <f>IF('Log_working_2-way'!$D304="","",B305^('Log_working_2-way'!$D304))</f>
        <v>2.3215866387713424</v>
      </c>
      <c r="L305" s="53">
        <f t="shared" si="44"/>
        <v>0.56598984771573613</v>
      </c>
      <c r="M305" s="53">
        <f t="shared" si="45"/>
        <v>0.43401015228426398</v>
      </c>
      <c r="N305" s="54">
        <v>402</v>
      </c>
      <c r="O305" s="54">
        <f t="shared" si="46"/>
        <v>166.91228070175436</v>
      </c>
      <c r="P305" s="54">
        <f t="shared" si="47"/>
        <v>221.7309417040359</v>
      </c>
      <c r="Q305" s="54">
        <f t="shared" si="48"/>
        <v>180.26905829596413</v>
      </c>
      <c r="R305" s="54">
        <f t="shared" si="49"/>
        <v>235.08771929824559</v>
      </c>
      <c r="S305" s="55">
        <f t="shared" si="50"/>
        <v>-13.356777594209774</v>
      </c>
      <c r="T305" s="55">
        <f t="shared" si="51"/>
        <v>-13.356777594209689</v>
      </c>
      <c r="U305" t="s">
        <v>379</v>
      </c>
      <c r="V305" t="s">
        <v>129</v>
      </c>
      <c r="W305" t="s">
        <v>442</v>
      </c>
      <c r="X305" s="38">
        <v>44259</v>
      </c>
      <c r="Y305" s="66"/>
    </row>
    <row r="306" spans="1:25" ht="15" x14ac:dyDescent="0.25">
      <c r="A306">
        <v>1.74</v>
      </c>
      <c r="B306">
        <v>2.13</v>
      </c>
      <c r="C306" s="43">
        <f t="shared" si="52"/>
        <v>4.4196211753278369E-2</v>
      </c>
      <c r="D306" s="44">
        <f>IF(OR($A306="",$B306=""),"",A306*'MPTO_working_2-way'!$G305)</f>
        <v>1.8169014084507042</v>
      </c>
      <c r="E306" s="46">
        <f>IF(OR($A306="",$B306=""),"",B306*'MPTO_working_2-way'!$G305)</f>
        <v>2.2241379310344827</v>
      </c>
      <c r="F306" s="44">
        <f>IF(OR($A306="",$B306=""),"",'MPTO_working_2-way'!D305)</f>
        <v>1.8095796103705875</v>
      </c>
      <c r="G306" s="46">
        <f>IF(OR($A306="",$B306=""),"",'MPTO_working_2-way'!E305)</f>
        <v>2.2352089741270129</v>
      </c>
      <c r="H306" s="44">
        <f>IF(OR($A306="",$B306=""),"",'OddsRatio_working_2-way'!M305)</f>
        <v>1.8092386895330501</v>
      </c>
      <c r="I306" s="44">
        <f>IF(OR($A306="",$B306=""),"",'OddsRatio_working_2-way'!N305)</f>
        <v>2.235729350232901</v>
      </c>
      <c r="J306" s="44">
        <f>IF('Log_working_2-way'!$D305="","",A306^('Log_working_2-way'!$D305))</f>
        <v>1.8058900424598134</v>
      </c>
      <c r="K306" s="46">
        <f>IF('Log_working_2-way'!$D305="","",B306^('Log_working_2-way'!$D305))</f>
        <v>2.2408640724077871</v>
      </c>
      <c r="L306" s="53">
        <f t="shared" si="44"/>
        <v>0.55038759689922478</v>
      </c>
      <c r="M306" s="53">
        <f t="shared" si="45"/>
        <v>0.44961240310077522</v>
      </c>
      <c r="N306" s="54">
        <v>403</v>
      </c>
      <c r="O306" s="54">
        <f t="shared" si="46"/>
        <v>171.39080459770116</v>
      </c>
      <c r="P306" s="54">
        <f t="shared" si="47"/>
        <v>213.79812206572768</v>
      </c>
      <c r="Q306" s="54">
        <f t="shared" si="48"/>
        <v>189.20187793427229</v>
      </c>
      <c r="R306" s="54">
        <f t="shared" si="49"/>
        <v>231.60919540229884</v>
      </c>
      <c r="S306" s="55">
        <f t="shared" si="50"/>
        <v>-17.811073336571127</v>
      </c>
      <c r="T306" s="55">
        <f t="shared" si="51"/>
        <v>-17.811073336571155</v>
      </c>
      <c r="U306" t="s">
        <v>387</v>
      </c>
      <c r="V306" t="s">
        <v>257</v>
      </c>
      <c r="W306" t="s">
        <v>438</v>
      </c>
      <c r="X306" s="38">
        <v>44290</v>
      </c>
      <c r="Y306" s="66"/>
    </row>
    <row r="307" spans="1:25" ht="15" x14ac:dyDescent="0.25">
      <c r="A307">
        <v>2</v>
      </c>
      <c r="B307">
        <v>1.85</v>
      </c>
      <c r="C307" s="43">
        <f t="shared" si="52"/>
        <v>4.0540540540540349E-2</v>
      </c>
      <c r="D307" s="44">
        <f>IF(OR($A307="",$B307=""),"",A307*'MPTO_working_2-way'!$G306)</f>
        <v>2.0810810810810807</v>
      </c>
      <c r="E307" s="46">
        <f>IF(OR($A307="",$B307=""),"",B307*'MPTO_working_2-way'!$G306)</f>
        <v>1.9249999999999998</v>
      </c>
      <c r="F307" s="44">
        <f>IF(OR($A307="",$B307=""),"",'MPTO_working_2-way'!D306)</f>
        <v>2.0845070422535206</v>
      </c>
      <c r="G307" s="46">
        <f>IF(OR($A307="",$B307=""),"",'MPTO_working_2-way'!E306)</f>
        <v>1.9220779220779218</v>
      </c>
      <c r="H307" s="44">
        <f>IF(OR($A307="",$B307=""),"",'OddsRatio_working_2-way'!M306)</f>
        <v>2.0846522890932806</v>
      </c>
      <c r="I307" s="44">
        <f>IF(OR($A307="",$B307=""),"",'OddsRatio_working_2-way'!N306)</f>
        <v>1.9219544457292885</v>
      </c>
      <c r="J307" s="44">
        <f>IF('Log_working_2-way'!$D306="","",A307^('Log_working_2-way'!$D306))</f>
        <v>2.086225702151145</v>
      </c>
      <c r="K307" s="46">
        <f>IF('Log_working_2-way'!$D306="","",B307^('Log_working_2-way'!$D306))</f>
        <v>1.9206189818740487</v>
      </c>
      <c r="L307" s="53">
        <f t="shared" si="44"/>
        <v>0.48051948051948062</v>
      </c>
      <c r="M307" s="53">
        <f t="shared" si="45"/>
        <v>0.51948051948051954</v>
      </c>
      <c r="N307" s="54">
        <v>404</v>
      </c>
      <c r="O307" s="54">
        <f t="shared" si="46"/>
        <v>202</v>
      </c>
      <c r="P307" s="54">
        <f t="shared" si="47"/>
        <v>185.62162162162164</v>
      </c>
      <c r="Q307" s="54">
        <f t="shared" si="48"/>
        <v>218.37837837837836</v>
      </c>
      <c r="R307" s="54">
        <f t="shared" si="49"/>
        <v>202</v>
      </c>
      <c r="S307" s="55">
        <f t="shared" si="50"/>
        <v>-16.378378378378358</v>
      </c>
      <c r="T307" s="55">
        <f t="shared" si="51"/>
        <v>-16.378378378378358</v>
      </c>
      <c r="U307" t="s">
        <v>381</v>
      </c>
      <c r="V307" t="s">
        <v>385</v>
      </c>
      <c r="W307" t="s">
        <v>438</v>
      </c>
      <c r="X307" s="38">
        <v>44290</v>
      </c>
      <c r="Y307" s="66"/>
    </row>
    <row r="308" spans="1:25" ht="15" x14ac:dyDescent="0.25">
      <c r="A308">
        <v>2.0499999999999998</v>
      </c>
      <c r="B308">
        <v>1.81</v>
      </c>
      <c r="C308" s="43">
        <f t="shared" si="52"/>
        <v>4.0291065894084488E-2</v>
      </c>
      <c r="D308" s="44">
        <f>IF(OR($A308="",$B308=""),"",A308*'MPTO_working_2-way'!$G307)</f>
        <v>2.132596685082873</v>
      </c>
      <c r="E308" s="46">
        <f>IF(OR($A308="",$B308=""),"",B308*'MPTO_working_2-way'!$G307)</f>
        <v>1.882926829268293</v>
      </c>
      <c r="F308" s="44">
        <f>IF(OR($A308="",$B308=""),"",'MPTO_working_2-way'!D307)</f>
        <v>2.1383086010661287</v>
      </c>
      <c r="G308" s="46">
        <f>IF(OR($A308="",$B308=""),"",'MPTO_working_2-way'!E307)</f>
        <v>1.8784963928616634</v>
      </c>
      <c r="H308" s="44">
        <f>IF(OR($A308="",$B308=""),"",'OddsRatio_working_2-way'!M307)</f>
        <v>2.1385500851066221</v>
      </c>
      <c r="I308" s="44">
        <f>IF(OR($A308="",$B308=""),"",'OddsRatio_working_2-way'!N307)</f>
        <v>1.8783100656536802</v>
      </c>
      <c r="J308" s="44">
        <f>IF('Log_working_2-way'!$D307="","",A308^('Log_working_2-way'!$D307))</f>
        <v>2.1411780217081708</v>
      </c>
      <c r="K308" s="46">
        <f>IF('Log_working_2-way'!$D307="","",B308^('Log_working_2-way'!$D307))</f>
        <v>1.8762874687184776</v>
      </c>
      <c r="L308" s="53">
        <f t="shared" si="44"/>
        <v>0.4689119170984456</v>
      </c>
      <c r="M308" s="53">
        <f t="shared" si="45"/>
        <v>0.53108808290155429</v>
      </c>
      <c r="N308" s="54">
        <v>405</v>
      </c>
      <c r="O308" s="54">
        <f t="shared" si="46"/>
        <v>207.43902439024387</v>
      </c>
      <c r="P308" s="54">
        <f t="shared" si="47"/>
        <v>181.24309392265198</v>
      </c>
      <c r="Q308" s="54">
        <f t="shared" si="48"/>
        <v>223.75690607734808</v>
      </c>
      <c r="R308" s="54">
        <f t="shared" si="49"/>
        <v>197.56097560975613</v>
      </c>
      <c r="S308" s="55">
        <f t="shared" si="50"/>
        <v>-16.317881687104205</v>
      </c>
      <c r="T308" s="55">
        <f t="shared" si="51"/>
        <v>-16.317881687104148</v>
      </c>
      <c r="U308" t="s">
        <v>259</v>
      </c>
      <c r="V308" t="s">
        <v>255</v>
      </c>
      <c r="W308" t="s">
        <v>438</v>
      </c>
      <c r="X308" s="38">
        <v>44290</v>
      </c>
      <c r="Y308" s="66"/>
    </row>
    <row r="309" spans="1:25" ht="15" x14ac:dyDescent="0.25">
      <c r="A309">
        <v>1.83</v>
      </c>
      <c r="B309">
        <v>2.0699999999999998</v>
      </c>
      <c r="C309" s="43">
        <f t="shared" si="52"/>
        <v>2.9539874871307603E-2</v>
      </c>
      <c r="D309" s="44">
        <f>IF(OR($A309="",$B309=""),"",A309*'MPTO_working_2-way'!$G308)</f>
        <v>1.8840579710144929</v>
      </c>
      <c r="E309" s="46">
        <f>IF(OR($A309="",$B309=""),"",B309*'MPTO_working_2-way'!$G308)</f>
        <v>2.1311475409836067</v>
      </c>
      <c r="F309" s="44">
        <f>IF(OR($A309="",$B309=""),"",'MPTO_working_2-way'!D308)</f>
        <v>1.8808371192373576</v>
      </c>
      <c r="G309" s="46">
        <f>IF(OR($A309="",$B309=""),"",'MPTO_working_2-way'!E308)</f>
        <v>2.1352836729517204</v>
      </c>
      <c r="H309" s="44">
        <f>IF(OR($A309="",$B309=""),"",'OddsRatio_working_2-way'!M308)</f>
        <v>1.8807388571985679</v>
      </c>
      <c r="I309" s="44">
        <f>IF(OR($A309="",$B309=""),"",'OddsRatio_working_2-way'!N308)</f>
        <v>2.1354103339788768</v>
      </c>
      <c r="J309" s="44">
        <f>IF('Log_working_2-way'!$D308="","",A309^('Log_working_2-way'!$D308))</f>
        <v>1.8792804075818812</v>
      </c>
      <c r="K309" s="46">
        <f>IF('Log_working_2-way'!$D308="","",B309^('Log_working_2-way'!$D308))</f>
        <v>2.137293622577233</v>
      </c>
      <c r="L309" s="53">
        <f t="shared" si="44"/>
        <v>0.53076923076923077</v>
      </c>
      <c r="M309" s="53">
        <f t="shared" si="45"/>
        <v>0.46923076923076917</v>
      </c>
      <c r="N309" s="54">
        <v>406</v>
      </c>
      <c r="O309" s="54">
        <f t="shared" si="46"/>
        <v>184.14207650273224</v>
      </c>
      <c r="P309" s="54">
        <f t="shared" si="47"/>
        <v>209.8647342995169</v>
      </c>
      <c r="Q309" s="54">
        <f t="shared" si="48"/>
        <v>196.1352657004831</v>
      </c>
      <c r="R309" s="54">
        <f t="shared" si="49"/>
        <v>221.85792349726773</v>
      </c>
      <c r="S309" s="55">
        <f t="shared" si="50"/>
        <v>-11.993189197750866</v>
      </c>
      <c r="T309" s="55">
        <f t="shared" si="51"/>
        <v>-11.993189197750837</v>
      </c>
      <c r="U309" t="s">
        <v>240</v>
      </c>
      <c r="V309" t="s">
        <v>267</v>
      </c>
      <c r="W309" t="s">
        <v>230</v>
      </c>
      <c r="X309" s="38">
        <v>44290</v>
      </c>
      <c r="Y309" s="66"/>
    </row>
    <row r="310" spans="1:25" ht="15" x14ac:dyDescent="0.25">
      <c r="A310">
        <v>2.14</v>
      </c>
      <c r="B310">
        <v>1.78</v>
      </c>
      <c r="C310" s="43">
        <f t="shared" si="52"/>
        <v>2.908747243515708E-2</v>
      </c>
      <c r="D310" s="44">
        <f>IF(OR($A310="",$B310=""),"",A310*'MPTO_working_2-way'!$G309)</f>
        <v>2.2022471910112364</v>
      </c>
      <c r="E310" s="46">
        <f>IF(OR($A310="",$B310=""),"",B310*'MPTO_working_2-way'!$G309)</f>
        <v>1.8317757009345796</v>
      </c>
      <c r="F310" s="44">
        <f>IF(OR($A310="",$B310=""),"",'MPTO_working_2-way'!D309)</f>
        <v>2.2087440565928333</v>
      </c>
      <c r="G310" s="46">
        <f>IF(OR($A310="",$B310=""),"",'MPTO_working_2-way'!E309)</f>
        <v>1.8273049985608751</v>
      </c>
      <c r="H310" s="44">
        <f>IF(OR($A310="",$B310=""),"",'OddsRatio_working_2-way'!M309)</f>
        <v>2.2089410496539781</v>
      </c>
      <c r="I310" s="44">
        <f>IF(OR($A310="",$B310=""),"",'OddsRatio_working_2-way'!N309)</f>
        <v>1.8271701918685113</v>
      </c>
      <c r="J310" s="44">
        <f>IF('Log_working_2-way'!$D309="","",A310^('Log_working_2-way'!$D309))</f>
        <v>2.2119050245559748</v>
      </c>
      <c r="K310" s="46">
        <f>IF('Log_working_2-way'!$D309="","",B310^('Log_working_2-way'!$D309))</f>
        <v>1.8251471689098502</v>
      </c>
      <c r="L310" s="53">
        <f t="shared" si="44"/>
        <v>0.45408163265306112</v>
      </c>
      <c r="M310" s="53">
        <f t="shared" si="45"/>
        <v>0.54591836734693866</v>
      </c>
      <c r="N310" s="54">
        <v>407</v>
      </c>
      <c r="O310" s="54">
        <f t="shared" si="46"/>
        <v>216.81308411214954</v>
      </c>
      <c r="P310" s="54">
        <f t="shared" si="47"/>
        <v>178.34831460674161</v>
      </c>
      <c r="Q310" s="54">
        <f t="shared" si="48"/>
        <v>228.65168539325845</v>
      </c>
      <c r="R310" s="54">
        <f t="shared" si="49"/>
        <v>190.18691588785046</v>
      </c>
      <c r="S310" s="55">
        <f t="shared" si="50"/>
        <v>-11.838601281108907</v>
      </c>
      <c r="T310" s="55">
        <f t="shared" si="51"/>
        <v>-11.838601281108851</v>
      </c>
      <c r="U310" t="s">
        <v>265</v>
      </c>
      <c r="V310" t="s">
        <v>264</v>
      </c>
      <c r="W310" t="s">
        <v>230</v>
      </c>
      <c r="X310" s="38">
        <v>44290</v>
      </c>
      <c r="Y310" s="66"/>
    </row>
    <row r="311" spans="1:25" ht="15" x14ac:dyDescent="0.25">
      <c r="A311">
        <v>1.89</v>
      </c>
      <c r="B311">
        <v>2</v>
      </c>
      <c r="C311" s="43">
        <f t="shared" si="52"/>
        <v>2.9100529100529293E-2</v>
      </c>
      <c r="D311" s="44">
        <f>IF(OR($A311="",$B311=""),"",A311*'MPTO_working_2-way'!$G310)</f>
        <v>1.9450000000000003</v>
      </c>
      <c r="E311" s="46">
        <f>IF(OR($A311="",$B311=""),"",B311*'MPTO_working_2-way'!$G310)</f>
        <v>2.0582010582010586</v>
      </c>
      <c r="F311" s="44">
        <f>IF(OR($A311="",$B311=""),"",'MPTO_working_2-way'!D310)</f>
        <v>1.9434447300771212</v>
      </c>
      <c r="G311" s="46">
        <f>IF(OR($A311="",$B311=""),"",'MPTO_working_2-way'!E310)</f>
        <v>2.0599455040871937</v>
      </c>
      <c r="H311" s="44">
        <f>IF(OR($A311="",$B311=""),"",'OddsRatio_working_2-way'!M310)</f>
        <v>1.9433981132056606</v>
      </c>
      <c r="I311" s="44">
        <f>IF(OR($A311="",$B311=""),"",'OddsRatio_working_2-way'!N310)</f>
        <v>2.0599978800063603</v>
      </c>
      <c r="J311" s="44">
        <f>IF('Log_working_2-way'!$D310="","",A311^('Log_working_2-way'!$D310))</f>
        <v>1.9426935194379702</v>
      </c>
      <c r="K311" s="46">
        <f>IF('Log_working_2-way'!$D310="","",B311^('Log_working_2-way'!$D310))</f>
        <v>2.0607901501181232</v>
      </c>
      <c r="L311" s="53">
        <f t="shared" si="44"/>
        <v>0.51413881748071977</v>
      </c>
      <c r="M311" s="53">
        <f t="shared" si="45"/>
        <v>0.48586118251928012</v>
      </c>
      <c r="N311" s="54">
        <v>408</v>
      </c>
      <c r="O311" s="54">
        <f t="shared" si="46"/>
        <v>192.12698412698415</v>
      </c>
      <c r="P311" s="54">
        <f t="shared" si="47"/>
        <v>204</v>
      </c>
      <c r="Q311" s="54">
        <f t="shared" si="48"/>
        <v>204</v>
      </c>
      <c r="R311" s="54">
        <f t="shared" si="49"/>
        <v>215.8730158730159</v>
      </c>
      <c r="S311" s="55">
        <f t="shared" si="50"/>
        <v>-11.873015873015845</v>
      </c>
      <c r="T311" s="55">
        <f t="shared" si="51"/>
        <v>-11.873015873015902</v>
      </c>
      <c r="U311" t="s">
        <v>276</v>
      </c>
      <c r="V311" t="s">
        <v>244</v>
      </c>
      <c r="W311" t="s">
        <v>231</v>
      </c>
      <c r="X311" s="38">
        <v>44290</v>
      </c>
      <c r="Y311" s="66"/>
    </row>
    <row r="312" spans="1:25" ht="15" x14ac:dyDescent="0.25">
      <c r="A312">
        <v>1.83</v>
      </c>
      <c r="B312">
        <v>2.06</v>
      </c>
      <c r="C312" s="43">
        <f t="shared" si="52"/>
        <v>3.1884980635577431E-2</v>
      </c>
      <c r="D312" s="44">
        <f>IF(OR($A312="",$B312=""),"",A312*'MPTO_working_2-way'!$G311)</f>
        <v>1.8883495145631068</v>
      </c>
      <c r="E312" s="46">
        <f>IF(OR($A312="",$B312=""),"",B312*'MPTO_working_2-way'!$G311)</f>
        <v>2.1256830601092895</v>
      </c>
      <c r="F312" s="44">
        <f>IF(OR($A312="",$B312=""),"",'MPTO_working_2-way'!D311)</f>
        <v>1.8849942497124856</v>
      </c>
      <c r="G312" s="46">
        <f>IF(OR($A312="",$B312=""),"",'MPTO_working_2-way'!E311)</f>
        <v>2.1299508446804905</v>
      </c>
      <c r="H312" s="44">
        <f>IF(OR($A312="",$B312=""),"",'OddsRatio_working_2-way'!M311)</f>
        <v>1.8848835335367746</v>
      </c>
      <c r="I312" s="44">
        <f>IF(OR($A312="",$B312=""),"",'OddsRatio_working_2-way'!N311)</f>
        <v>2.1300922235529893</v>
      </c>
      <c r="J312" s="44">
        <f>IF('Log_working_2-way'!$D311="","",A312^('Log_working_2-way'!$D311))</f>
        <v>1.8833614398916756</v>
      </c>
      <c r="K312" s="46">
        <f>IF('Log_working_2-way'!$D311="","",B312^('Log_working_2-way'!$D311))</f>
        <v>2.1320394516231058</v>
      </c>
      <c r="L312" s="53">
        <f t="shared" si="44"/>
        <v>0.5295629820051414</v>
      </c>
      <c r="M312" s="53">
        <f t="shared" si="45"/>
        <v>0.47043701799485865</v>
      </c>
      <c r="N312" s="54">
        <v>409</v>
      </c>
      <c r="O312" s="54">
        <f t="shared" si="46"/>
        <v>185.50273224043715</v>
      </c>
      <c r="P312" s="54">
        <f t="shared" si="47"/>
        <v>210.4563106796117</v>
      </c>
      <c r="Q312" s="54">
        <f t="shared" si="48"/>
        <v>198.54368932038835</v>
      </c>
      <c r="R312" s="54">
        <f t="shared" si="49"/>
        <v>223.49726775956282</v>
      </c>
      <c r="S312" s="55">
        <f t="shared" si="50"/>
        <v>-13.040957079951198</v>
      </c>
      <c r="T312" s="55">
        <f t="shared" si="51"/>
        <v>-13.040957079951113</v>
      </c>
      <c r="U312" t="s">
        <v>232</v>
      </c>
      <c r="V312" t="s">
        <v>271</v>
      </c>
      <c r="W312" t="s">
        <v>231</v>
      </c>
      <c r="X312" s="38">
        <v>44290</v>
      </c>
      <c r="Y312" s="66"/>
    </row>
    <row r="313" spans="1:25" ht="15" x14ac:dyDescent="0.25">
      <c r="A313">
        <v>1.85</v>
      </c>
      <c r="B313">
        <v>2.0499999999999998</v>
      </c>
      <c r="C313" s="43">
        <f t="shared" si="52"/>
        <v>2.8345418589321048E-2</v>
      </c>
      <c r="D313" s="44">
        <f>IF(OR($A313="",$B313=""),"",A313*'MPTO_working_2-way'!$G312)</f>
        <v>1.902439024390244</v>
      </c>
      <c r="E313" s="46">
        <f>IF(OR($A313="",$B313=""),"",B313*'MPTO_working_2-way'!$G312)</f>
        <v>2.1081081081081079</v>
      </c>
      <c r="F313" s="44">
        <f>IF(OR($A313="",$B313=""),"",'MPTO_working_2-way'!D312)</f>
        <v>1.8998121477770822</v>
      </c>
      <c r="G313" s="46">
        <f>IF(OR($A313="",$B313=""),"",'MPTO_working_2-way'!E312)</f>
        <v>2.1113430758524703</v>
      </c>
      <c r="H313" s="44">
        <f>IF(OR($A313="",$B313=""),"",'OddsRatio_working_2-way'!M312)</f>
        <v>1.8997354108424378</v>
      </c>
      <c r="I313" s="44">
        <f>IF(OR($A313="",$B313=""),"",'OddsRatio_working_2-way'!N312)</f>
        <v>2.1114378604524222</v>
      </c>
      <c r="J313" s="44">
        <f>IF('Log_working_2-way'!$D312="","",A313^('Log_working_2-way'!$D312))</f>
        <v>1.8985467665018629</v>
      </c>
      <c r="K313" s="46">
        <f>IF('Log_working_2-way'!$D312="","",B313^('Log_working_2-way'!$D312))</f>
        <v>2.1129081281913611</v>
      </c>
      <c r="L313" s="53">
        <f t="shared" si="44"/>
        <v>0.52564102564102555</v>
      </c>
      <c r="M313" s="53">
        <f t="shared" si="45"/>
        <v>0.47435897435897439</v>
      </c>
      <c r="N313" s="54">
        <v>410</v>
      </c>
      <c r="O313" s="54">
        <f t="shared" si="46"/>
        <v>188.37837837837836</v>
      </c>
      <c r="P313" s="54">
        <f t="shared" si="47"/>
        <v>209.99999999999997</v>
      </c>
      <c r="Q313" s="54">
        <f t="shared" si="48"/>
        <v>200.00000000000003</v>
      </c>
      <c r="R313" s="54">
        <f t="shared" si="49"/>
        <v>221.62162162162159</v>
      </c>
      <c r="S313" s="55">
        <f t="shared" si="50"/>
        <v>-11.621621621621671</v>
      </c>
      <c r="T313" s="55">
        <f t="shared" si="51"/>
        <v>-11.621621621621614</v>
      </c>
      <c r="U313" t="s">
        <v>394</v>
      </c>
      <c r="V313" t="s">
        <v>272</v>
      </c>
      <c r="W313" t="s">
        <v>231</v>
      </c>
      <c r="X313" s="38">
        <v>44290</v>
      </c>
      <c r="Y313" s="66"/>
    </row>
    <row r="314" spans="1:25" ht="15" x14ac:dyDescent="0.25">
      <c r="A314">
        <v>2.02</v>
      </c>
      <c r="B314">
        <v>1.87</v>
      </c>
      <c r="C314" s="43">
        <f t="shared" si="52"/>
        <v>2.9808863239265015E-2</v>
      </c>
      <c r="D314" s="44">
        <f>IF(OR($A314="",$B314=""),"",A314*'MPTO_working_2-way'!$G313)</f>
        <v>2.0802139037433154</v>
      </c>
      <c r="E314" s="46">
        <f>IF(OR($A314="",$B314=""),"",B314*'MPTO_working_2-way'!$G313)</f>
        <v>1.9257425742574257</v>
      </c>
      <c r="F314" s="44">
        <f>IF(OR($A314="",$B314=""),"",'MPTO_working_2-way'!D313)</f>
        <v>2.082703865027292</v>
      </c>
      <c r="G314" s="46">
        <f>IF(OR($A314="",$B314=""),"",'MPTO_working_2-way'!E313)</f>
        <v>1.9236135865967305</v>
      </c>
      <c r="H314" s="44">
        <f>IF(OR($A314="",$B314=""),"",'OddsRatio_working_2-way'!M313)</f>
        <v>2.0827805840074194</v>
      </c>
      <c r="I314" s="44">
        <f>IF(OR($A314="",$B314=""),"",'OddsRatio_working_2-way'!N313)</f>
        <v>1.9235481451827992</v>
      </c>
      <c r="J314" s="44">
        <f>IF('Log_working_2-way'!$D313="","",A314^('Log_working_2-way'!$D313))</f>
        <v>2.0839128581602959</v>
      </c>
      <c r="K314" s="46">
        <f>IF('Log_working_2-way'!$D313="","",B314^('Log_working_2-way'!$D313))</f>
        <v>1.9225833907877643</v>
      </c>
      <c r="L314" s="53">
        <f t="shared" si="44"/>
        <v>0.48071979434447304</v>
      </c>
      <c r="M314" s="53">
        <f t="shared" si="45"/>
        <v>0.51928020565552702</v>
      </c>
      <c r="N314" s="54">
        <v>411</v>
      </c>
      <c r="O314" s="54">
        <f t="shared" si="46"/>
        <v>207.53465346534654</v>
      </c>
      <c r="P314" s="54">
        <f t="shared" si="47"/>
        <v>191.21390374331551</v>
      </c>
      <c r="Q314" s="54">
        <f t="shared" si="48"/>
        <v>219.78609625668446</v>
      </c>
      <c r="R314" s="54">
        <f t="shared" si="49"/>
        <v>203.46534653465346</v>
      </c>
      <c r="S314" s="55">
        <f t="shared" si="50"/>
        <v>-12.251442791337922</v>
      </c>
      <c r="T314" s="55">
        <f t="shared" si="51"/>
        <v>-12.251442791337951</v>
      </c>
      <c r="U314" t="s">
        <v>275</v>
      </c>
      <c r="V314" t="s">
        <v>242</v>
      </c>
      <c r="W314" t="s">
        <v>231</v>
      </c>
      <c r="X314" s="38">
        <v>44290</v>
      </c>
      <c r="Y314" s="66"/>
    </row>
    <row r="315" spans="1:25" s="50" customFormat="1" ht="15" x14ac:dyDescent="0.25">
      <c r="A315">
        <v>1.91</v>
      </c>
      <c r="B315">
        <v>1.98</v>
      </c>
      <c r="C315" s="43">
        <f t="shared" si="52"/>
        <v>2.861071447458885E-2</v>
      </c>
      <c r="D315" s="44">
        <f>IF(OR($A315="",$B315=""),"",A315*'MPTO_working_2-way'!$G314)</f>
        <v>1.9646464646464645</v>
      </c>
      <c r="E315" s="46">
        <f>IF(OR($A315="",$B315=""),"",B315*'MPTO_working_2-way'!$G314)</f>
        <v>2.0366492146596857</v>
      </c>
      <c r="F315" s="44">
        <f>IF(OR($A315="",$B315=""),"",'MPTO_working_2-way'!D314)</f>
        <v>1.9636533568721115</v>
      </c>
      <c r="G315" s="46">
        <f>IF(OR($A315="",$B315=""),"",'MPTO_working_2-way'!E314)</f>
        <v>2.0377175494369308</v>
      </c>
      <c r="H315" s="44">
        <f>IF(OR($A315="",$B315=""),"",'OddsRatio_working_2-way'!M314)</f>
        <v>1.9636241116594322</v>
      </c>
      <c r="I315" s="44">
        <f>IF(OR($A315="",$B315=""),"",'OddsRatio_working_2-way'!N314)</f>
        <v>2.0377490433255412</v>
      </c>
      <c r="J315" s="44">
        <f>IF('Log_working_2-way'!$D314="","",A315^('Log_working_2-way'!$D314))</f>
        <v>1.9631742210121639</v>
      </c>
      <c r="K315" s="46">
        <f>IF('Log_working_2-way'!$D314="","",B315^('Log_working_2-way'!$D314))</f>
        <v>2.0382337672504618</v>
      </c>
      <c r="L315" s="53">
        <f t="shared" ref="L315:L351" si="53">(1/D315)</f>
        <v>0.50899742930591263</v>
      </c>
      <c r="M315" s="53">
        <f t="shared" ref="M315:M351" si="54">(1/E315)</f>
        <v>0.49100257069408743</v>
      </c>
      <c r="N315" s="54">
        <v>412</v>
      </c>
      <c r="O315" s="54">
        <f t="shared" ref="O315:O351" si="55">(1/A315)*((N315*A315)-N315)</f>
        <v>196.29319371727746</v>
      </c>
      <c r="P315" s="54">
        <f t="shared" ref="P315:P351" si="56">(1/B315)*((N315*B315)-N315)</f>
        <v>203.91919191919192</v>
      </c>
      <c r="Q315" s="54">
        <f t="shared" ref="Q315:Q351" si="57">(1/B315)*N315</f>
        <v>208.08080808080808</v>
      </c>
      <c r="R315" s="54">
        <f t="shared" ref="R315:R351" si="58">(1/A315)*N315</f>
        <v>215.70680628272251</v>
      </c>
      <c r="S315" s="55">
        <f t="shared" ref="S315:S351" si="59">O315-Q315</f>
        <v>-11.787614363530622</v>
      </c>
      <c r="T315" s="55">
        <f t="shared" ref="T315:T351" si="60">P315-R315</f>
        <v>-11.787614363530594</v>
      </c>
      <c r="U315" t="s">
        <v>228</v>
      </c>
      <c r="V315" t="s">
        <v>243</v>
      </c>
      <c r="W315" t="s">
        <v>231</v>
      </c>
      <c r="X315" s="38">
        <v>44290</v>
      </c>
      <c r="Y315" s="66"/>
    </row>
    <row r="316" spans="1:25" ht="15" x14ac:dyDescent="0.25">
      <c r="A316">
        <v>2.1800000000000002</v>
      </c>
      <c r="B316">
        <v>1.75</v>
      </c>
      <c r="C316" s="43">
        <f t="shared" si="52"/>
        <v>3.0144167758846541E-2</v>
      </c>
      <c r="D316" s="44">
        <f>IF(OR($A316="",$B316=""),"",A316*'MPTO_working_2-way'!$G315)</f>
        <v>2.2457142857142856</v>
      </c>
      <c r="E316" s="46">
        <f>IF(OR($A316="",$B316=""),"",B316*'MPTO_working_2-way'!$G315)</f>
        <v>1.8027522935779814</v>
      </c>
      <c r="F316" s="44">
        <f>IF(OR($A316="",$B316=""),"",'MPTO_working_2-way'!D315)</f>
        <v>2.2540620384047267</v>
      </c>
      <c r="G316" s="46">
        <f>IF(OR($A316="",$B316=""),"",'MPTO_working_2-way'!E315)</f>
        <v>1.797408716136631</v>
      </c>
      <c r="H316" s="44">
        <f>IF(OR($A316="",$B316=""),"",'OddsRatio_working_2-way'!M315)</f>
        <v>2.2543258481484516</v>
      </c>
      <c r="I316" s="44">
        <f>IF(OR($A316="",$B316=""),"",'OddsRatio_working_2-way'!N315)</f>
        <v>1.797241005179101</v>
      </c>
      <c r="J316" s="44">
        <f>IF('Log_working_2-way'!$D315="","",A316^('Log_working_2-way'!$D315))</f>
        <v>2.2581444657647705</v>
      </c>
      <c r="K316" s="46">
        <f>IF('Log_working_2-way'!$D315="","",B316^('Log_working_2-way'!$D315))</f>
        <v>1.7948212842092994</v>
      </c>
      <c r="L316" s="53">
        <f t="shared" si="53"/>
        <v>0.44529262086513999</v>
      </c>
      <c r="M316" s="53">
        <f t="shared" si="54"/>
        <v>0.55470737913486012</v>
      </c>
      <c r="N316" s="54">
        <v>413</v>
      </c>
      <c r="O316" s="54">
        <f t="shared" si="55"/>
        <v>223.55045871559633</v>
      </c>
      <c r="P316" s="54">
        <f t="shared" si="56"/>
        <v>177</v>
      </c>
      <c r="Q316" s="54">
        <f t="shared" si="57"/>
        <v>236</v>
      </c>
      <c r="R316" s="54">
        <f t="shared" si="58"/>
        <v>189.44954128440367</v>
      </c>
      <c r="S316" s="55">
        <f t="shared" si="59"/>
        <v>-12.449541284403665</v>
      </c>
      <c r="T316" s="55">
        <f t="shared" si="60"/>
        <v>-12.449541284403665</v>
      </c>
      <c r="U316" t="s">
        <v>135</v>
      </c>
      <c r="V316" t="s">
        <v>73</v>
      </c>
      <c r="W316" t="s">
        <v>443</v>
      </c>
      <c r="X316" s="38">
        <v>44290</v>
      </c>
      <c r="Y316" s="66"/>
    </row>
    <row r="317" spans="1:25" ht="15" x14ac:dyDescent="0.25">
      <c r="A317">
        <v>1.94</v>
      </c>
      <c r="B317">
        <v>1.96</v>
      </c>
      <c r="C317" s="43">
        <f t="shared" si="52"/>
        <v>2.5667999158426325E-2</v>
      </c>
      <c r="D317" s="44">
        <f>IF(OR($A317="",$B317=""),"",A317*'MPTO_working_2-way'!$G316)</f>
        <v>1.989795918367347</v>
      </c>
      <c r="E317" s="46">
        <f>IF(OR($A317="",$B317=""),"",B317*'MPTO_working_2-way'!$G316)</f>
        <v>2.0103092783505154</v>
      </c>
      <c r="F317" s="44">
        <f>IF(OR($A317="",$B317=""),"",'MPTO_working_2-way'!D316)</f>
        <v>1.9895353704478862</v>
      </c>
      <c r="G317" s="46">
        <f>IF(OR($A317="",$B317=""),"",'MPTO_working_2-way'!E316)</f>
        <v>2.0105752961082914</v>
      </c>
      <c r="H317" s="44">
        <f>IF(OR($A317="",$B317=""),"",'OddsRatio_working_2-way'!M316)</f>
        <v>1.9895285072531594</v>
      </c>
      <c r="I317" s="44">
        <f>IF(OR($A317="",$B317=""),"",'OddsRatio_working_2-way'!N316)</f>
        <v>2.0105823052798226</v>
      </c>
      <c r="J317" s="44">
        <f>IF('Log_working_2-way'!$D316="","",A317^('Log_working_2-way'!$D316))</f>
        <v>1.9894107081664238</v>
      </c>
      <c r="K317" s="46">
        <f>IF('Log_working_2-way'!$D316="","",B317^('Log_working_2-way'!$D316))</f>
        <v>2.0107026250536491</v>
      </c>
      <c r="L317" s="53">
        <f t="shared" si="53"/>
        <v>0.50256410256410255</v>
      </c>
      <c r="M317" s="53">
        <f t="shared" si="54"/>
        <v>0.49743589743589745</v>
      </c>
      <c r="N317" s="54">
        <v>414</v>
      </c>
      <c r="O317" s="54">
        <f t="shared" si="55"/>
        <v>200.5979381443299</v>
      </c>
      <c r="P317" s="54">
        <f t="shared" si="56"/>
        <v>202.7755102040816</v>
      </c>
      <c r="Q317" s="54">
        <f t="shared" si="57"/>
        <v>211.22448979591837</v>
      </c>
      <c r="R317" s="54">
        <f t="shared" si="58"/>
        <v>213.40206185567013</v>
      </c>
      <c r="S317" s="55">
        <f t="shared" si="59"/>
        <v>-10.626551651588471</v>
      </c>
      <c r="T317" s="55">
        <f t="shared" si="60"/>
        <v>-10.626551651588528</v>
      </c>
      <c r="U317" t="s">
        <v>69</v>
      </c>
      <c r="V317" t="s">
        <v>133</v>
      </c>
      <c r="W317" t="s">
        <v>443</v>
      </c>
      <c r="X317" s="38">
        <v>44290</v>
      </c>
      <c r="Y317" s="66"/>
    </row>
    <row r="318" spans="1:25" ht="15" x14ac:dyDescent="0.25">
      <c r="A318">
        <v>2.2999999999999998</v>
      </c>
      <c r="B318">
        <v>1.68</v>
      </c>
      <c r="C318" s="43">
        <f t="shared" si="52"/>
        <v>3.002070393374745E-2</v>
      </c>
      <c r="D318" s="44">
        <f>IF(OR($A318="",$B318=""),"",A318*'MPTO_working_2-way'!$G317)</f>
        <v>2.3690476190476191</v>
      </c>
      <c r="E318" s="46">
        <f>IF(OR($A318="",$B318=""),"",B318*'MPTO_working_2-way'!$G317)</f>
        <v>1.7304347826086957</v>
      </c>
      <c r="F318" s="44">
        <f>IF(OR($A318="",$B318=""),"",'MPTO_working_2-way'!D317)</f>
        <v>2.3822441430332923</v>
      </c>
      <c r="G318" s="46">
        <f>IF(OR($A318="",$B318=""),"",'MPTO_working_2-way'!E317)</f>
        <v>1.7234611953612846</v>
      </c>
      <c r="H318" s="44">
        <f>IF(OR($A318="",$B318=""),"",'OddsRatio_working_2-way'!M317)</f>
        <v>2.3826657968874305</v>
      </c>
      <c r="I318" s="44">
        <f>IF(OR($A318="",$B318=""),"",'OddsRatio_working_2-way'!N317)</f>
        <v>1.7232405706795793</v>
      </c>
      <c r="J318" s="44">
        <f>IF('Log_working_2-way'!$D317="","",A318^('Log_working_2-way'!$D317))</f>
        <v>2.3887319209255629</v>
      </c>
      <c r="K318" s="46">
        <f>IF('Log_working_2-way'!$D317="","",B318^('Log_working_2-way'!$D317))</f>
        <v>1.7200813813896441</v>
      </c>
      <c r="L318" s="53">
        <f t="shared" si="53"/>
        <v>0.42211055276381909</v>
      </c>
      <c r="M318" s="53">
        <f t="shared" si="54"/>
        <v>0.57788944723618085</v>
      </c>
      <c r="N318" s="54">
        <v>415</v>
      </c>
      <c r="O318" s="54">
        <f t="shared" si="55"/>
        <v>234.56521739130432</v>
      </c>
      <c r="P318" s="54">
        <f t="shared" si="56"/>
        <v>167.97619047619042</v>
      </c>
      <c r="Q318" s="54">
        <f t="shared" si="57"/>
        <v>247.02380952380952</v>
      </c>
      <c r="R318" s="54">
        <f t="shared" si="58"/>
        <v>180.43478260869568</v>
      </c>
      <c r="S318" s="55">
        <f t="shared" si="59"/>
        <v>-12.458592132505203</v>
      </c>
      <c r="T318" s="55">
        <f t="shared" si="60"/>
        <v>-12.45859213250526</v>
      </c>
      <c r="U318" t="s">
        <v>136</v>
      </c>
      <c r="V318" t="s">
        <v>41</v>
      </c>
      <c r="W318" t="s">
        <v>443</v>
      </c>
      <c r="X318" s="38">
        <v>44290</v>
      </c>
      <c r="Y318" s="66"/>
    </row>
    <row r="319" spans="1:25" ht="15" x14ac:dyDescent="0.25">
      <c r="A319">
        <v>1.99</v>
      </c>
      <c r="B319">
        <v>1.92</v>
      </c>
      <c r="C319" s="43">
        <f t="shared" si="52"/>
        <v>2.3345896147403788E-2</v>
      </c>
      <c r="D319" s="44">
        <f>IF(OR($A319="",$B319=""),"",A319*'MPTO_working_2-way'!$G318)</f>
        <v>2.0364583333333335</v>
      </c>
      <c r="E319" s="46">
        <f>IF(OR($A319="",$B319=""),"",B319*'MPTO_working_2-way'!$G318)</f>
        <v>1.9648241206030153</v>
      </c>
      <c r="F319" s="44">
        <f>IF(OR($A319="",$B319=""),"",'MPTO_working_2-way'!D318)</f>
        <v>2.0373253705876082</v>
      </c>
      <c r="G319" s="46">
        <f>IF(OR($A319="",$B319=""),"",'MPTO_working_2-way'!E318)</f>
        <v>1.9640176827387685</v>
      </c>
      <c r="H319" s="44">
        <f>IF(OR($A319="",$B319=""),"",'OddsRatio_working_2-way'!M318)</f>
        <v>2.0373461122121879</v>
      </c>
      <c r="I319" s="44">
        <f>IF(OR($A319="",$B319=""),"",'OddsRatio_working_2-way'!N318)</f>
        <v>1.9639984073082948</v>
      </c>
      <c r="J319" s="44">
        <f>IF('Log_working_2-way'!$D318="","",A319^('Log_working_2-way'!$D318))</f>
        <v>2.0377376988644484</v>
      </c>
      <c r="K319" s="46">
        <f>IF('Log_working_2-way'!$D318="","",B319^('Log_working_2-way'!$D318))</f>
        <v>1.9636346459170313</v>
      </c>
      <c r="L319" s="53">
        <f t="shared" si="53"/>
        <v>0.49104859335038359</v>
      </c>
      <c r="M319" s="53">
        <f t="shared" si="54"/>
        <v>0.50895140664961636</v>
      </c>
      <c r="N319" s="54">
        <v>416</v>
      </c>
      <c r="O319" s="54">
        <f t="shared" si="55"/>
        <v>206.95477386934672</v>
      </c>
      <c r="P319" s="54">
        <f t="shared" si="56"/>
        <v>199.33333333333337</v>
      </c>
      <c r="Q319" s="54">
        <f t="shared" si="57"/>
        <v>216.66666666666669</v>
      </c>
      <c r="R319" s="54">
        <f t="shared" si="58"/>
        <v>209.04522613065325</v>
      </c>
      <c r="S319" s="55">
        <f t="shared" si="59"/>
        <v>-9.7118927973199618</v>
      </c>
      <c r="T319" s="55">
        <f t="shared" si="60"/>
        <v>-9.7118927973198765</v>
      </c>
      <c r="U319" t="s">
        <v>137</v>
      </c>
      <c r="V319" t="s">
        <v>74</v>
      </c>
      <c r="W319" t="s">
        <v>443</v>
      </c>
      <c r="X319" s="38">
        <v>44290</v>
      </c>
      <c r="Y319" s="66"/>
    </row>
    <row r="320" spans="1:25" ht="15" x14ac:dyDescent="0.25">
      <c r="A320">
        <v>2.19</v>
      </c>
      <c r="B320">
        <v>1.75</v>
      </c>
      <c r="C320" s="43">
        <f t="shared" si="52"/>
        <v>2.8049575994781417E-2</v>
      </c>
      <c r="D320" s="44">
        <f>IF(OR($A320="",$B320=""),"",A320*'MPTO_working_2-way'!$G319)</f>
        <v>2.2514285714285713</v>
      </c>
      <c r="E320" s="46">
        <f>IF(OR($A320="",$B320=""),"",B320*'MPTO_working_2-way'!$G319)</f>
        <v>1.7990867579908674</v>
      </c>
      <c r="F320" s="44">
        <f>IF(OR($A320="",$B320=""),"",'MPTO_working_2-way'!D319)</f>
        <v>2.2593957258658803</v>
      </c>
      <c r="G320" s="46">
        <f>IF(OR($A320="",$B320=""),"",'MPTO_working_2-way'!E319)</f>
        <v>1.7940315974253949</v>
      </c>
      <c r="H320" s="44">
        <f>IF(OR($A320="",$B320=""),"",'OddsRatio_working_2-way'!M319)</f>
        <v>2.2596295751794115</v>
      </c>
      <c r="I320" s="44">
        <f>IF(OR($A320="",$B320=""),"",'OddsRatio_working_2-way'!N319)</f>
        <v>1.7938841860374448</v>
      </c>
      <c r="J320" s="44">
        <f>IF('Log_working_2-way'!$D319="","",A320^('Log_working_2-way'!$D319))</f>
        <v>2.2632669083588914</v>
      </c>
      <c r="K320" s="46">
        <f>IF('Log_working_2-way'!$D319="","",B320^('Log_working_2-way'!$D319))</f>
        <v>1.7915983497890287</v>
      </c>
      <c r="L320" s="53">
        <f t="shared" si="53"/>
        <v>0.44416243654822335</v>
      </c>
      <c r="M320" s="53">
        <f t="shared" si="54"/>
        <v>0.55583756345177671</v>
      </c>
      <c r="N320" s="54">
        <v>417</v>
      </c>
      <c r="O320" s="54">
        <f t="shared" si="55"/>
        <v>226.58904109589042</v>
      </c>
      <c r="P320" s="54">
        <f t="shared" si="56"/>
        <v>178.71428571428569</v>
      </c>
      <c r="Q320" s="54">
        <f t="shared" si="57"/>
        <v>238.28571428571428</v>
      </c>
      <c r="R320" s="54">
        <f t="shared" si="58"/>
        <v>190.41095890410961</v>
      </c>
      <c r="S320" s="55">
        <f t="shared" si="59"/>
        <v>-11.696673189823855</v>
      </c>
      <c r="T320" s="55">
        <f t="shared" si="60"/>
        <v>-11.696673189823912</v>
      </c>
      <c r="U320" t="s">
        <v>397</v>
      </c>
      <c r="V320" t="s">
        <v>319</v>
      </c>
      <c r="W320" t="s">
        <v>440</v>
      </c>
      <c r="X320" s="38">
        <v>44290</v>
      </c>
      <c r="Y320" s="66"/>
    </row>
    <row r="321" spans="1:25" s="50" customFormat="1" ht="15" x14ac:dyDescent="0.25">
      <c r="A321">
        <v>2.34</v>
      </c>
      <c r="B321">
        <v>1.66</v>
      </c>
      <c r="C321" s="43">
        <f t="shared" si="52"/>
        <v>2.9760065904644417E-2</v>
      </c>
      <c r="D321" s="44">
        <f>IF(OR($A321="",$B321=""),"",A321*'MPTO_working_2-way'!$G320)</f>
        <v>2.4096385542168677</v>
      </c>
      <c r="E321" s="46">
        <f>IF(OR($A321="",$B321=""),"",B321*'MPTO_working_2-way'!$G320)</f>
        <v>1.7094017094017095</v>
      </c>
      <c r="F321" s="44">
        <f>IF(OR($A321="",$B321=""),"",'MPTO_working_2-way'!D320)</f>
        <v>2.4244164274123086</v>
      </c>
      <c r="G321" s="46">
        <f>IF(OR($A321="",$B321=""),"",'MPTO_working_2-way'!E320)</f>
        <v>1.7020418894049603</v>
      </c>
      <c r="H321" s="44">
        <f>IF(OR($A321="",$B321=""),"",'OddsRatio_working_2-way'!M320)</f>
        <v>2.4248870236980302</v>
      </c>
      <c r="I321" s="44">
        <f>IF(OR($A321="",$B321=""),"",'OddsRatio_working_2-way'!N320)</f>
        <v>1.7018100265975373</v>
      </c>
      <c r="J321" s="44">
        <f>IF('Log_working_2-way'!$D320="","",A321^('Log_working_2-way'!$D320))</f>
        <v>2.4316899199135542</v>
      </c>
      <c r="K321" s="46">
        <f>IF('Log_working_2-way'!$D320="","",B321^('Log_working_2-way'!$D320))</f>
        <v>1.6984752676475883</v>
      </c>
      <c r="L321" s="53">
        <f t="shared" si="53"/>
        <v>0.41499999999999998</v>
      </c>
      <c r="M321" s="53">
        <f t="shared" si="54"/>
        <v>0.58499999999999996</v>
      </c>
      <c r="N321" s="54">
        <v>418</v>
      </c>
      <c r="O321" s="54">
        <f t="shared" si="55"/>
        <v>239.36752136752133</v>
      </c>
      <c r="P321" s="54">
        <f t="shared" si="56"/>
        <v>166.19277108433735</v>
      </c>
      <c r="Q321" s="54">
        <f t="shared" si="57"/>
        <v>251.80722891566268</v>
      </c>
      <c r="R321" s="54">
        <f t="shared" si="58"/>
        <v>178.63247863247864</v>
      </c>
      <c r="S321" s="55">
        <f t="shared" si="59"/>
        <v>-12.439707548141342</v>
      </c>
      <c r="T321" s="55">
        <f t="shared" si="60"/>
        <v>-12.439707548141286</v>
      </c>
      <c r="U321" t="s">
        <v>248</v>
      </c>
      <c r="V321" t="s">
        <v>403</v>
      </c>
      <c r="W321" t="s">
        <v>440</v>
      </c>
      <c r="X321" s="38">
        <v>44290</v>
      </c>
      <c r="Y321" s="66"/>
    </row>
    <row r="322" spans="1:25" ht="15" x14ac:dyDescent="0.25">
      <c r="A322">
        <v>1.93</v>
      </c>
      <c r="B322">
        <v>1.98</v>
      </c>
      <c r="C322" s="43">
        <f t="shared" si="52"/>
        <v>2.3185220076411994E-2</v>
      </c>
      <c r="D322" s="44">
        <f>IF(OR($A322="",$B322=""),"",A322*'MPTO_working_2-way'!$G321)</f>
        <v>1.9747474747474751</v>
      </c>
      <c r="E322" s="46">
        <f>IF(OR($A322="",$B322=""),"",B322*'MPTO_working_2-way'!$G321)</f>
        <v>2.0259067357512959</v>
      </c>
      <c r="F322" s="44">
        <f>IF(OR($A322="",$B322=""),"",'MPTO_working_2-way'!D321)</f>
        <v>1.974169551066798</v>
      </c>
      <c r="G322" s="46">
        <f>IF(OR($A322="",$B322=""),"",'MPTO_working_2-way'!E321)</f>
        <v>2.0265153523890338</v>
      </c>
      <c r="H322" s="44">
        <f>IF(OR($A322="",$B322=""),"",'OddsRatio_working_2-way'!M321)</f>
        <v>1.9741558354989901</v>
      </c>
      <c r="I322" s="44">
        <f>IF(OR($A322="",$B322=""),"",'OddsRatio_working_2-way'!N321)</f>
        <v>2.0265298051494733</v>
      </c>
      <c r="J322" s="44">
        <f>IF('Log_working_2-way'!$D321="","",A322^('Log_working_2-way'!$D321))</f>
        <v>1.9738951466986834</v>
      </c>
      <c r="K322" s="46">
        <f>IF('Log_working_2-way'!$D321="","",B322^('Log_working_2-way'!$D321))</f>
        <v>2.0268045830085555</v>
      </c>
      <c r="L322" s="53">
        <f t="shared" si="53"/>
        <v>0.50639386189258306</v>
      </c>
      <c r="M322" s="53">
        <f t="shared" si="54"/>
        <v>0.49360613810741677</v>
      </c>
      <c r="N322" s="54">
        <v>419</v>
      </c>
      <c r="O322" s="54">
        <f t="shared" si="55"/>
        <v>201.90155440414509</v>
      </c>
      <c r="P322" s="54">
        <f t="shared" si="56"/>
        <v>207.38383838383839</v>
      </c>
      <c r="Q322" s="54">
        <f t="shared" si="57"/>
        <v>211.61616161616163</v>
      </c>
      <c r="R322" s="54">
        <f t="shared" si="58"/>
        <v>217.09844559585494</v>
      </c>
      <c r="S322" s="55">
        <f t="shared" si="59"/>
        <v>-9.7146072120165456</v>
      </c>
      <c r="T322" s="55">
        <f t="shared" si="60"/>
        <v>-9.7146072120165456</v>
      </c>
      <c r="U322" t="s">
        <v>401</v>
      </c>
      <c r="V322" t="s">
        <v>399</v>
      </c>
      <c r="W322" t="s">
        <v>440</v>
      </c>
      <c r="X322" s="38">
        <v>44290</v>
      </c>
      <c r="Y322" s="66"/>
    </row>
    <row r="323" spans="1:25" ht="15" x14ac:dyDescent="0.25">
      <c r="A323">
        <v>2.04</v>
      </c>
      <c r="B323">
        <v>1.87</v>
      </c>
      <c r="C323" s="43">
        <f t="shared" ref="C323:C386" si="61">IF(OR($A323="",$B323=""),"",(1/A323)+(1/B323)-1)</f>
        <v>2.4955436720142554E-2</v>
      </c>
      <c r="D323" s="44">
        <f>IF(OR($A323="",$B323=""),"",A323*'MPTO_working_2-way'!$G322)</f>
        <v>2.0909090909090908</v>
      </c>
      <c r="E323" s="46">
        <f>IF(OR($A323="",$B323=""),"",B323*'MPTO_working_2-way'!$G322)</f>
        <v>1.9166666666666667</v>
      </c>
      <c r="F323" s="44">
        <f>IF(OR($A323="",$B323=""),"",'MPTO_working_2-way'!D322)</f>
        <v>2.0932835820895521</v>
      </c>
      <c r="G323" s="46">
        <f>IF(OR($A323="",$B323=""),"",'MPTO_working_2-way'!E322)</f>
        <v>1.9146757679180888</v>
      </c>
      <c r="H323" s="44">
        <f>IF(OR($A323="",$B323=""),"",'OddsRatio_working_2-way'!M322)</f>
        <v>2.0933445471810685</v>
      </c>
      <c r="I323" s="44">
        <f>IF(OR($A323="",$B323=""),"",'OddsRatio_working_2-way'!N322)</f>
        <v>1.9146247654303168</v>
      </c>
      <c r="J323" s="44">
        <f>IF('Log_working_2-way'!$D322="","",A323^('Log_working_2-way'!$D322))</f>
        <v>2.0944198529941209</v>
      </c>
      <c r="K323" s="46">
        <f>IF('Log_working_2-way'!$D322="","",B323^('Log_working_2-way'!$D322))</f>
        <v>1.9137261145840778</v>
      </c>
      <c r="L323" s="53">
        <f t="shared" si="53"/>
        <v>0.47826086956521741</v>
      </c>
      <c r="M323" s="53">
        <f t="shared" si="54"/>
        <v>0.52173913043478259</v>
      </c>
      <c r="N323" s="54">
        <v>420</v>
      </c>
      <c r="O323" s="54">
        <f t="shared" si="55"/>
        <v>214.11764705882356</v>
      </c>
      <c r="P323" s="54">
        <f t="shared" si="56"/>
        <v>195.40106951871658</v>
      </c>
      <c r="Q323" s="54">
        <f t="shared" si="57"/>
        <v>224.59893048128339</v>
      </c>
      <c r="R323" s="54">
        <f t="shared" si="58"/>
        <v>205.88235294117646</v>
      </c>
      <c r="S323" s="55">
        <f t="shared" si="59"/>
        <v>-10.481283422459825</v>
      </c>
      <c r="T323" s="55">
        <f t="shared" si="60"/>
        <v>-10.481283422459882</v>
      </c>
      <c r="U323" t="s">
        <v>407</v>
      </c>
      <c r="V323" t="s">
        <v>395</v>
      </c>
      <c r="W323" t="s">
        <v>440</v>
      </c>
      <c r="X323" s="38">
        <v>44290</v>
      </c>
      <c r="Y323" s="66"/>
    </row>
    <row r="324" spans="1:25" ht="15" x14ac:dyDescent="0.25">
      <c r="A324">
        <v>2.48</v>
      </c>
      <c r="B324">
        <v>1.6</v>
      </c>
      <c r="C324" s="43">
        <f t="shared" si="61"/>
        <v>2.8225806451612989E-2</v>
      </c>
      <c r="D324" s="44">
        <f>IF(OR($A324="",$B324=""),"",A324*'MPTO_working_2-way'!$G323)</f>
        <v>2.5500000000000003</v>
      </c>
      <c r="E324" s="46">
        <f>IF(OR($A324="",$B324=""),"",B324*'MPTO_working_2-way'!$G323)</f>
        <v>1.645161290322581</v>
      </c>
      <c r="F324" s="44">
        <f>IF(OR($A324="",$B324=""),"",'MPTO_working_2-way'!D323)</f>
        <v>2.5699481865284977</v>
      </c>
      <c r="G324" s="46">
        <f>IF(OR($A324="",$B324=""),"",'MPTO_working_2-way'!E323)</f>
        <v>1.6369636963696372</v>
      </c>
      <c r="H324" s="44">
        <f>IF(OR($A324="",$B324=""),"",'OddsRatio_working_2-way'!M323)</f>
        <v>2.5705625319186329</v>
      </c>
      <c r="I324" s="44">
        <f>IF(OR($A324="",$B324=""),"",'OddsRatio_working_2-way'!N323)</f>
        <v>1.6367145399670135</v>
      </c>
      <c r="J324" s="44">
        <f>IF('Log_working_2-way'!$D323="","",A324^('Log_working_2-way'!$D323))</f>
        <v>2.5797860428369455</v>
      </c>
      <c r="K324" s="46">
        <f>IF('Log_working_2-way'!$D323="","",B324^('Log_working_2-way'!$D323))</f>
        <v>1.6329971102948844</v>
      </c>
      <c r="L324" s="53">
        <f t="shared" si="53"/>
        <v>0.39215686274509798</v>
      </c>
      <c r="M324" s="53">
        <f t="shared" si="54"/>
        <v>0.6078431372549018</v>
      </c>
      <c r="N324" s="54">
        <v>421</v>
      </c>
      <c r="O324" s="54">
        <f t="shared" si="55"/>
        <v>251.24193548387095</v>
      </c>
      <c r="P324" s="54">
        <f t="shared" si="56"/>
        <v>157.875</v>
      </c>
      <c r="Q324" s="54">
        <f t="shared" si="57"/>
        <v>263.125</v>
      </c>
      <c r="R324" s="54">
        <f t="shared" si="58"/>
        <v>169.75806451612905</v>
      </c>
      <c r="S324" s="55">
        <f t="shared" si="59"/>
        <v>-11.883064516129053</v>
      </c>
      <c r="T324" s="55">
        <f t="shared" si="60"/>
        <v>-11.883064516129053</v>
      </c>
      <c r="U324" t="s">
        <v>404</v>
      </c>
      <c r="V324" t="s">
        <v>322</v>
      </c>
      <c r="W324" t="s">
        <v>440</v>
      </c>
      <c r="X324" s="38">
        <v>44290</v>
      </c>
      <c r="Y324" s="66"/>
    </row>
    <row r="325" spans="1:25" ht="15" x14ac:dyDescent="0.25">
      <c r="A325">
        <v>2.13</v>
      </c>
      <c r="B325">
        <v>1.79</v>
      </c>
      <c r="C325" s="43">
        <f t="shared" si="61"/>
        <v>2.8142785952212312E-2</v>
      </c>
      <c r="D325" s="44">
        <f>IF(OR($A325="",$B325=""),"",A325*'MPTO_working_2-way'!$G324)</f>
        <v>2.1899441340782122</v>
      </c>
      <c r="E325" s="46">
        <f>IF(OR($A325="",$B325=""),"",B325*'MPTO_working_2-way'!$G324)</f>
        <v>1.84037558685446</v>
      </c>
      <c r="F325" s="44">
        <f>IF(OR($A325="",$B325=""),"",'MPTO_working_2-way'!D324)</f>
        <v>2.1958130561234772</v>
      </c>
      <c r="G325" s="46">
        <f>IF(OR($A325="",$B325=""),"",'MPTO_working_2-way'!E324)</f>
        <v>1.8362511137332338</v>
      </c>
      <c r="H325" s="44">
        <f>IF(OR($A325="",$B325=""),"",'OddsRatio_working_2-way'!M324)</f>
        <v>2.1959848438987186</v>
      </c>
      <c r="I325" s="44">
        <f>IF(OR($A325="",$B325=""),"",'OddsRatio_working_2-way'!N324)</f>
        <v>1.8361309970619364</v>
      </c>
      <c r="J325" s="44">
        <f>IF('Log_working_2-way'!$D324="","",A325^('Log_working_2-way'!$D324))</f>
        <v>2.1986586658056355</v>
      </c>
      <c r="K325" s="46">
        <f>IF('Log_working_2-way'!$D324="","",B325^('Log_working_2-way'!$D324))</f>
        <v>1.8342658577685029</v>
      </c>
      <c r="L325" s="53">
        <f t="shared" si="53"/>
        <v>0.45663265306122452</v>
      </c>
      <c r="M325" s="53">
        <f t="shared" si="54"/>
        <v>0.54336734693877553</v>
      </c>
      <c r="N325" s="54">
        <v>422</v>
      </c>
      <c r="O325" s="54">
        <f t="shared" si="55"/>
        <v>223.87793427230042</v>
      </c>
      <c r="P325" s="54">
        <f t="shared" si="56"/>
        <v>186.24581005586592</v>
      </c>
      <c r="Q325" s="54">
        <f t="shared" si="57"/>
        <v>235.75418994413405</v>
      </c>
      <c r="R325" s="54">
        <f t="shared" si="58"/>
        <v>198.12206572769952</v>
      </c>
      <c r="S325" s="55">
        <f t="shared" si="59"/>
        <v>-11.876255671833633</v>
      </c>
      <c r="T325" s="55">
        <f t="shared" si="60"/>
        <v>-11.876255671833604</v>
      </c>
      <c r="U325" t="s">
        <v>398</v>
      </c>
      <c r="V325" t="s">
        <v>396</v>
      </c>
      <c r="W325" t="s">
        <v>440</v>
      </c>
      <c r="X325" s="38">
        <v>44290</v>
      </c>
      <c r="Y325" s="66"/>
    </row>
    <row r="326" spans="1:25" ht="15" x14ac:dyDescent="0.25">
      <c r="A326">
        <v>1.89</v>
      </c>
      <c r="B326">
        <v>2.02</v>
      </c>
      <c r="C326" s="43">
        <f t="shared" si="61"/>
        <v>2.4150034051024338E-2</v>
      </c>
      <c r="D326" s="44">
        <f>IF(OR($A326="",$B326=""),"",A326*'MPTO_working_2-way'!$G325)</f>
        <v>1.9356435643564358</v>
      </c>
      <c r="E326" s="46">
        <f>IF(OR($A326="",$B326=""),"",B326*'MPTO_working_2-way'!$G325)</f>
        <v>2.0687830687830693</v>
      </c>
      <c r="F326" s="44">
        <f>IF(OR($A326="",$B326=""),"",'MPTO_working_2-way'!D325)</f>
        <v>1.9341405339682862</v>
      </c>
      <c r="G326" s="46">
        <f>IF(OR($A326="",$B326=""),"",'MPTO_working_2-way'!E325)</f>
        <v>2.0705027387602368</v>
      </c>
      <c r="H326" s="44">
        <f>IF(OR($A326="",$B326=""),"",'OddsRatio_working_2-way'!M325)</f>
        <v>1.9341033238394147</v>
      </c>
      <c r="I326" s="44">
        <f>IF(OR($A326="",$B326=""),"",'OddsRatio_working_2-way'!N325)</f>
        <v>2.0705453823777571</v>
      </c>
      <c r="J326" s="44">
        <f>IF('Log_working_2-way'!$D325="","",A326^('Log_working_2-way'!$D325))</f>
        <v>1.9334251710029571</v>
      </c>
      <c r="K326" s="46">
        <f>IF('Log_working_2-way'!$D325="","",B326^('Log_working_2-way'!$D325))</f>
        <v>2.0713231559049405</v>
      </c>
      <c r="L326" s="53">
        <f t="shared" si="53"/>
        <v>0.51662404092071612</v>
      </c>
      <c r="M326" s="53">
        <f t="shared" si="54"/>
        <v>0.48337595907928377</v>
      </c>
      <c r="N326" s="54">
        <v>423</v>
      </c>
      <c r="O326" s="54">
        <f t="shared" si="55"/>
        <v>199.19047619047618</v>
      </c>
      <c r="P326" s="54">
        <f t="shared" si="56"/>
        <v>213.59405940594061</v>
      </c>
      <c r="Q326" s="54">
        <f t="shared" si="57"/>
        <v>209.40594059405942</v>
      </c>
      <c r="R326" s="54">
        <f t="shared" si="58"/>
        <v>223.80952380952385</v>
      </c>
      <c r="S326" s="55">
        <f t="shared" si="59"/>
        <v>-10.21546440358324</v>
      </c>
      <c r="T326" s="55">
        <f t="shared" si="60"/>
        <v>-10.21546440358324</v>
      </c>
      <c r="U326" t="s">
        <v>321</v>
      </c>
      <c r="V326" t="s">
        <v>406</v>
      </c>
      <c r="W326" t="s">
        <v>440</v>
      </c>
      <c r="X326" s="38">
        <v>44290</v>
      </c>
      <c r="Y326" s="66"/>
    </row>
    <row r="327" spans="1:25" ht="15" x14ac:dyDescent="0.25">
      <c r="A327">
        <v>2.44</v>
      </c>
      <c r="B327">
        <v>1.56</v>
      </c>
      <c r="C327" s="43">
        <f t="shared" si="61"/>
        <v>5.0861706599411471E-2</v>
      </c>
      <c r="D327" s="44">
        <f>IF(OR($A327="",$B327=""),"",A327*'MPTO_working_2-way'!$G326)</f>
        <v>2.5641025641025639</v>
      </c>
      <c r="E327" s="46">
        <f>IF(OR($A327="",$B327=""),"",B327*'MPTO_working_2-way'!$G326)</f>
        <v>1.639344262295082</v>
      </c>
      <c r="F327" s="44">
        <f>IF(OR($A327="",$B327=""),"",'MPTO_working_2-way'!D326)</f>
        <v>2.6014215418261344</v>
      </c>
      <c r="G327" s="46">
        <f>IF(OR($A327="",$B327=""),"",'MPTO_working_2-way'!E326)</f>
        <v>1.6244452031410037</v>
      </c>
      <c r="H327" s="44">
        <f>IF(OR($A327="",$B327=""),"",'OddsRatio_working_2-way'!M326)</f>
        <v>2.6035674514745457</v>
      </c>
      <c r="I327" s="44">
        <f>IF(OR($A327="",$B327=""),"",'OddsRatio_working_2-way'!N326)</f>
        <v>1.6236095644623239</v>
      </c>
      <c r="J327" s="44">
        <f>IF('Log_working_2-way'!$D326="","",A327^('Log_working_2-way'!$D326))</f>
        <v>2.6213601840763054</v>
      </c>
      <c r="K327" s="46">
        <f>IF('Log_working_2-way'!$D326="","",B327^('Log_working_2-way'!$D326))</f>
        <v>1.616766101584739</v>
      </c>
      <c r="L327" s="53">
        <f t="shared" si="53"/>
        <v>0.39</v>
      </c>
      <c r="M327" s="53">
        <f t="shared" si="54"/>
        <v>0.61</v>
      </c>
      <c r="N327" s="54">
        <v>424</v>
      </c>
      <c r="O327" s="54">
        <f t="shared" si="55"/>
        <v>250.2295081967213</v>
      </c>
      <c r="P327" s="54">
        <f t="shared" si="56"/>
        <v>152.20512820512823</v>
      </c>
      <c r="Q327" s="54">
        <f t="shared" si="57"/>
        <v>271.79487179487177</v>
      </c>
      <c r="R327" s="54">
        <f t="shared" si="58"/>
        <v>173.7704918032787</v>
      </c>
      <c r="S327" s="55">
        <f t="shared" si="59"/>
        <v>-21.565363598150469</v>
      </c>
      <c r="T327" s="55">
        <f t="shared" si="60"/>
        <v>-21.565363598150469</v>
      </c>
      <c r="U327" t="s">
        <v>91</v>
      </c>
      <c r="V327" t="s">
        <v>90</v>
      </c>
      <c r="W327" t="s">
        <v>447</v>
      </c>
      <c r="X327" s="38">
        <v>44290</v>
      </c>
      <c r="Y327" s="66"/>
    </row>
    <row r="328" spans="1:25" ht="15" x14ac:dyDescent="0.25">
      <c r="A328">
        <v>2.37</v>
      </c>
      <c r="B328">
        <v>1.58</v>
      </c>
      <c r="C328" s="43">
        <f t="shared" si="61"/>
        <v>5.4852320675105481E-2</v>
      </c>
      <c r="D328" s="44">
        <f>IF(OR($A328="",$B328=""),"",A328*'MPTO_working_2-way'!$G327)</f>
        <v>2.5</v>
      </c>
      <c r="E328" s="46">
        <f>IF(OR($A328="",$B328=""),"",B328*'MPTO_working_2-way'!$G327)</f>
        <v>1.6666666666666667</v>
      </c>
      <c r="F328" s="44">
        <f>IF(OR($A328="",$B328=""),"",'MPTO_working_2-way'!D327)</f>
        <v>2.53475935828877</v>
      </c>
      <c r="G328" s="46">
        <f>IF(OR($A328="",$B328=""),"",'MPTO_working_2-way'!E327)</f>
        <v>1.6515679442508711</v>
      </c>
      <c r="H328" s="44">
        <f>IF(OR($A328="",$B328=""),"",'OddsRatio_working_2-way'!M327)</f>
        <v>2.5369023929701071</v>
      </c>
      <c r="I328" s="44">
        <f>IF(OR($A328="",$B328=""),"",'OddsRatio_working_2-way'!N327)</f>
        <v>1.6506594072428187</v>
      </c>
      <c r="J328" s="44">
        <f>IF('Log_working_2-way'!$D327="","",A328^('Log_working_2-way'!$D327))</f>
        <v>2.5534931728270789</v>
      </c>
      <c r="K328" s="46">
        <f>IF('Log_working_2-way'!$D327="","",B328^('Log_working_2-way'!$D327))</f>
        <v>1.6437105855935166</v>
      </c>
      <c r="L328" s="53">
        <f t="shared" si="53"/>
        <v>0.4</v>
      </c>
      <c r="M328" s="53">
        <f t="shared" si="54"/>
        <v>0.6</v>
      </c>
      <c r="N328" s="54">
        <v>425</v>
      </c>
      <c r="O328" s="54">
        <f t="shared" si="55"/>
        <v>245.67510548523205</v>
      </c>
      <c r="P328" s="54">
        <f t="shared" si="56"/>
        <v>156.01265822784808</v>
      </c>
      <c r="Q328" s="54">
        <f t="shared" si="57"/>
        <v>268.98734177215186</v>
      </c>
      <c r="R328" s="54">
        <f t="shared" si="58"/>
        <v>179.32489451476792</v>
      </c>
      <c r="S328" s="55">
        <f t="shared" si="59"/>
        <v>-23.312236286919813</v>
      </c>
      <c r="T328" s="55">
        <f t="shared" si="60"/>
        <v>-23.312236286919841</v>
      </c>
      <c r="U328" t="s">
        <v>88</v>
      </c>
      <c r="V328" t="s">
        <v>345</v>
      </c>
      <c r="W328" t="s">
        <v>447</v>
      </c>
      <c r="X328" s="38">
        <v>44290</v>
      </c>
      <c r="Y328" s="66"/>
    </row>
    <row r="329" spans="1:25" ht="15" x14ac:dyDescent="0.25">
      <c r="A329">
        <v>2.2400000000000002</v>
      </c>
      <c r="B329">
        <v>1.65</v>
      </c>
      <c r="C329" s="43">
        <f t="shared" si="61"/>
        <v>5.2489177489177585E-2</v>
      </c>
      <c r="D329" s="44">
        <f>IF(OR($A329="",$B329=""),"",A329*'MPTO_working_2-way'!$G328)</f>
        <v>2.3575757575757579</v>
      </c>
      <c r="E329" s="46">
        <f>IF(OR($A329="",$B329=""),"",B329*'MPTO_working_2-way'!$G328)</f>
        <v>1.736607142857143</v>
      </c>
      <c r="F329" s="44">
        <f>IF(OR($A329="",$B329=""),"",'MPTO_working_2-way'!D328)</f>
        <v>2.3799098518995501</v>
      </c>
      <c r="G329" s="46">
        <f>IF(OR($A329="",$B329=""),"",'MPTO_working_2-way'!E328)</f>
        <v>1.7246850209986002</v>
      </c>
      <c r="H329" s="44">
        <f>IF(OR($A329="",$B329=""),"",'OddsRatio_working_2-way'!M328)</f>
        <v>2.3811923499977508</v>
      </c>
      <c r="I329" s="44">
        <f>IF(OR($A329="",$B329=""),"",'OddsRatio_working_2-way'!N328)</f>
        <v>1.7240121189504336</v>
      </c>
      <c r="J329" s="44">
        <f>IF('Log_working_2-way'!$D328="","",A329^('Log_working_2-way'!$D328))</f>
        <v>2.3917243382937521</v>
      </c>
      <c r="K329" s="46">
        <f>IF('Log_working_2-way'!$D328="","",B329^('Log_working_2-way'!$D328))</f>
        <v>1.7185330977425686</v>
      </c>
      <c r="L329" s="53">
        <f t="shared" si="53"/>
        <v>0.4241645244215938</v>
      </c>
      <c r="M329" s="53">
        <f t="shared" si="54"/>
        <v>0.57583547557840609</v>
      </c>
      <c r="N329" s="54">
        <v>426</v>
      </c>
      <c r="O329" s="54">
        <f t="shared" si="55"/>
        <v>235.82142857142861</v>
      </c>
      <c r="P329" s="54">
        <f t="shared" si="56"/>
        <v>167.81818181818181</v>
      </c>
      <c r="Q329" s="54">
        <f t="shared" si="57"/>
        <v>258.18181818181819</v>
      </c>
      <c r="R329" s="54">
        <f t="shared" si="58"/>
        <v>190.17857142857142</v>
      </c>
      <c r="S329" s="55">
        <f t="shared" si="59"/>
        <v>-22.360389610389575</v>
      </c>
      <c r="T329" s="55">
        <f t="shared" si="60"/>
        <v>-22.360389610389603</v>
      </c>
      <c r="U329" t="s">
        <v>92</v>
      </c>
      <c r="V329" t="s">
        <v>89</v>
      </c>
      <c r="W329" t="s">
        <v>447</v>
      </c>
      <c r="X329" s="38">
        <v>44290</v>
      </c>
      <c r="Y329" s="66"/>
    </row>
    <row r="330" spans="1:25" ht="15" x14ac:dyDescent="0.25">
      <c r="A330">
        <v>1.49</v>
      </c>
      <c r="B330">
        <v>2.72</v>
      </c>
      <c r="C330" s="43">
        <f t="shared" si="61"/>
        <v>3.8787998420844794E-2</v>
      </c>
      <c r="D330" s="44">
        <f>IF(OR($A330="",$B330=""),"",A330*'MPTO_working_2-way'!$G329)</f>
        <v>1.5477941176470587</v>
      </c>
      <c r="E330" s="46">
        <f>IF(OR($A330="",$B330=""),"",B330*'MPTO_working_2-way'!$G329)</f>
        <v>2.825503355704698</v>
      </c>
      <c r="F330" s="44">
        <f>IF(OR($A330="",$B330=""),"",'MPTO_working_2-way'!D329)</f>
        <v>1.5343378511395471</v>
      </c>
      <c r="G330" s="46">
        <f>IF(OR($A330="",$B330=""),"",'MPTO_working_2-way'!E329)</f>
        <v>2.871475131075528</v>
      </c>
      <c r="H330" s="44">
        <f>IF(OR($A330="",$B330=""),"",'OddsRatio_working_2-way'!M329)</f>
        <v>1.5337449961641161</v>
      </c>
      <c r="I330" s="44">
        <f>IF(OR($A330="",$B330=""),"",'OddsRatio_working_2-way'!N329)</f>
        <v>2.8735538640862863</v>
      </c>
      <c r="J330" s="44">
        <f>IF('Log_working_2-way'!$D329="","",A330^('Log_working_2-way'!$D329))</f>
        <v>1.5275818810140851</v>
      </c>
      <c r="K330" s="46">
        <f>IF('Log_working_2-way'!$D329="","",B330^('Log_working_2-way'!$D329))</f>
        <v>2.8954403780457492</v>
      </c>
      <c r="L330" s="53">
        <f t="shared" si="53"/>
        <v>0.64608076009501192</v>
      </c>
      <c r="M330" s="53">
        <f t="shared" si="54"/>
        <v>0.35391923990498814</v>
      </c>
      <c r="N330" s="54">
        <v>427</v>
      </c>
      <c r="O330" s="54">
        <f t="shared" si="55"/>
        <v>140.42281879194633</v>
      </c>
      <c r="P330" s="54">
        <f t="shared" si="56"/>
        <v>270.01470588235293</v>
      </c>
      <c r="Q330" s="54">
        <f t="shared" si="57"/>
        <v>156.98529411764704</v>
      </c>
      <c r="R330" s="54">
        <f t="shared" si="58"/>
        <v>286.57718120805373</v>
      </c>
      <c r="S330" s="55">
        <f t="shared" si="59"/>
        <v>-16.562475325700717</v>
      </c>
      <c r="T330" s="55">
        <f t="shared" si="60"/>
        <v>-16.562475325700802</v>
      </c>
      <c r="U330" t="s">
        <v>422</v>
      </c>
      <c r="V330" t="s">
        <v>360</v>
      </c>
      <c r="W330" t="s">
        <v>448</v>
      </c>
      <c r="X330" s="38">
        <v>44290</v>
      </c>
      <c r="Y330" s="66"/>
    </row>
    <row r="331" spans="1:25" ht="15" x14ac:dyDescent="0.25">
      <c r="A331">
        <v>1.52</v>
      </c>
      <c r="B331">
        <v>2.63</v>
      </c>
      <c r="C331" s="43">
        <f t="shared" si="61"/>
        <v>3.8122873724234729E-2</v>
      </c>
      <c r="D331" s="44">
        <f>IF(OR($A331="",$B331=""),"",A331*'MPTO_working_2-way'!$G330)</f>
        <v>1.5779467680608368</v>
      </c>
      <c r="E331" s="46">
        <f>IF(OR($A331="",$B331=""),"",B331*'MPTO_working_2-way'!$G330)</f>
        <v>2.7302631578947372</v>
      </c>
      <c r="F331" s="44">
        <f>IF(OR($A331="",$B331=""),"",'MPTO_working_2-way'!D330)</f>
        <v>1.5653535907275435</v>
      </c>
      <c r="G331" s="46">
        <f>IF(OR($A331="",$B331=""),"",'MPTO_working_2-way'!E330)</f>
        <v>2.7688045435655915</v>
      </c>
      <c r="H331" s="44">
        <f>IF(OR($A331="",$B331=""),"",'OddsRatio_working_2-way'!M330)</f>
        <v>1.5648171428949158</v>
      </c>
      <c r="I331" s="44">
        <f>IF(OR($A331="",$B331=""),"",'OddsRatio_working_2-way'!N330)</f>
        <v>2.7704845056129086</v>
      </c>
      <c r="J331" s="44">
        <f>IF('Log_working_2-way'!$D330="","",A331^('Log_working_2-way'!$D330))</f>
        <v>1.5590603951381059</v>
      </c>
      <c r="K331" s="46">
        <f>IF('Log_working_2-way'!$D330="","",B331^('Log_working_2-way'!$D330))</f>
        <v>2.7887155103386907</v>
      </c>
      <c r="L331" s="53">
        <f t="shared" si="53"/>
        <v>0.63373493975903605</v>
      </c>
      <c r="M331" s="53">
        <f t="shared" si="54"/>
        <v>0.36626506024096384</v>
      </c>
      <c r="N331" s="54">
        <v>428</v>
      </c>
      <c r="O331" s="54">
        <f t="shared" si="55"/>
        <v>146.42105263157899</v>
      </c>
      <c r="P331" s="54">
        <f t="shared" si="56"/>
        <v>265.26235741444862</v>
      </c>
      <c r="Q331" s="54">
        <f t="shared" si="57"/>
        <v>162.73764258555136</v>
      </c>
      <c r="R331" s="54">
        <f t="shared" si="58"/>
        <v>281.5789473684211</v>
      </c>
      <c r="S331" s="55">
        <f t="shared" si="59"/>
        <v>-16.316589953972368</v>
      </c>
      <c r="T331" s="55">
        <f t="shared" si="60"/>
        <v>-16.316589953972482</v>
      </c>
      <c r="U331" t="s">
        <v>428</v>
      </c>
      <c r="V331" t="s">
        <v>358</v>
      </c>
      <c r="W331" t="s">
        <v>448</v>
      </c>
      <c r="X331" s="38">
        <v>44290</v>
      </c>
      <c r="Y331" s="66"/>
    </row>
    <row r="332" spans="1:25" ht="15" x14ac:dyDescent="0.25">
      <c r="A332">
        <v>1.57</v>
      </c>
      <c r="B332">
        <v>2.5099999999999998</v>
      </c>
      <c r="C332" s="43">
        <f t="shared" si="61"/>
        <v>3.5349049661227649E-2</v>
      </c>
      <c r="D332" s="44">
        <f>IF(OR($A332="",$B332=""),"",A332*'MPTO_working_2-way'!$G331)</f>
        <v>1.6254980079681274</v>
      </c>
      <c r="E332" s="46">
        <f>IF(OR($A332="",$B332=""),"",B332*'MPTO_working_2-way'!$G331)</f>
        <v>2.5987261146496814</v>
      </c>
      <c r="F332" s="44">
        <f>IF(OR($A332="",$B332=""),"",'MPTO_working_2-way'!D331)</f>
        <v>1.6148093511176675</v>
      </c>
      <c r="G332" s="46">
        <f>IF(OR($A332="",$B332=""),"",'MPTO_working_2-way'!E331)</f>
        <v>2.6265204785550034</v>
      </c>
      <c r="H332" s="44">
        <f>IF(OR($A332="",$B332=""),"",'OddsRatio_working_2-way'!M331)</f>
        <v>1.6143968129056414</v>
      </c>
      <c r="I332" s="44">
        <f>IF(OR($A332="",$B332=""),"",'OddsRatio_working_2-way'!N331)</f>
        <v>2.6276126096272243</v>
      </c>
      <c r="J332" s="44">
        <f>IF('Log_working_2-way'!$D331="","",A332^('Log_working_2-way'!$D331))</f>
        <v>1.6095273078692256</v>
      </c>
      <c r="K332" s="46">
        <f>IF('Log_working_2-way'!$D331="","",B332^('Log_working_2-way'!$D331))</f>
        <v>2.6406155837309813</v>
      </c>
      <c r="L332" s="53">
        <f t="shared" si="53"/>
        <v>0.61519607843137258</v>
      </c>
      <c r="M332" s="53">
        <f t="shared" si="54"/>
        <v>0.38480392156862747</v>
      </c>
      <c r="N332" s="54">
        <v>429</v>
      </c>
      <c r="O332" s="54">
        <f t="shared" si="55"/>
        <v>155.75159235668787</v>
      </c>
      <c r="P332" s="54">
        <f t="shared" si="56"/>
        <v>258.0836653386454</v>
      </c>
      <c r="Q332" s="54">
        <f t="shared" si="57"/>
        <v>170.9163346613546</v>
      </c>
      <c r="R332" s="54">
        <f t="shared" si="58"/>
        <v>273.24840764331208</v>
      </c>
      <c r="S332" s="55">
        <f t="shared" si="59"/>
        <v>-15.164742304666731</v>
      </c>
      <c r="T332" s="55">
        <f t="shared" si="60"/>
        <v>-15.164742304666674</v>
      </c>
      <c r="U332" t="s">
        <v>423</v>
      </c>
      <c r="V332" t="s">
        <v>356</v>
      </c>
      <c r="W332" t="s">
        <v>448</v>
      </c>
      <c r="X332" s="38">
        <v>44290</v>
      </c>
      <c r="Y332" s="66"/>
    </row>
    <row r="333" spans="1:25" ht="15" x14ac:dyDescent="0.25">
      <c r="A333">
        <v>1.9</v>
      </c>
      <c r="B333">
        <v>1.99</v>
      </c>
      <c r="C333" s="43">
        <f t="shared" si="61"/>
        <v>2.8828352287754377E-2</v>
      </c>
      <c r="D333" s="44">
        <f>IF(OR($A333="",$B333=""),"",A333*'MPTO_working_2-way'!$G332)</f>
        <v>1.9547738693467331</v>
      </c>
      <c r="E333" s="46">
        <f>IF(OR($A333="",$B333=""),"",B333*'MPTO_working_2-way'!$G332)</f>
        <v>2.0473684210526311</v>
      </c>
      <c r="F333" s="44">
        <f>IF(OR($A333="",$B333=""),"",'MPTO_working_2-way'!D332)</f>
        <v>1.9535003874967702</v>
      </c>
      <c r="G333" s="46">
        <f>IF(OR($A333="",$B333=""),"",'MPTO_working_2-way'!E332)</f>
        <v>2.0487672717420748</v>
      </c>
      <c r="H333" s="44">
        <f>IF(OR($A333="",$B333=""),"",'OddsRatio_working_2-way'!M332)</f>
        <v>1.9534625892455926</v>
      </c>
      <c r="I333" s="44">
        <f>IF(OR($A333="",$B333=""),"",'OddsRatio_working_2-way'!N332)</f>
        <v>2.0488088481701512</v>
      </c>
      <c r="J333" s="44">
        <f>IF('Log_working_2-way'!$D332="","",A333^('Log_working_2-way'!$D332))</f>
        <v>1.9528856855785393</v>
      </c>
      <c r="K333" s="46">
        <f>IF('Log_working_2-way'!$D332="","",B333^('Log_working_2-way'!$D332))</f>
        <v>2.0494438264048878</v>
      </c>
      <c r="L333" s="53">
        <f t="shared" si="53"/>
        <v>0.51156812339331637</v>
      </c>
      <c r="M333" s="53">
        <f t="shared" si="54"/>
        <v>0.48843187660668391</v>
      </c>
      <c r="N333" s="54">
        <v>430</v>
      </c>
      <c r="O333" s="54">
        <f t="shared" si="55"/>
        <v>203.68421052631578</v>
      </c>
      <c r="P333" s="54">
        <f t="shared" si="56"/>
        <v>213.91959798994975</v>
      </c>
      <c r="Q333" s="54">
        <f t="shared" si="57"/>
        <v>216.08040201005022</v>
      </c>
      <c r="R333" s="54">
        <f t="shared" si="58"/>
        <v>226.31578947368419</v>
      </c>
      <c r="S333" s="55">
        <f t="shared" si="59"/>
        <v>-12.396191483734441</v>
      </c>
      <c r="T333" s="55">
        <f t="shared" si="60"/>
        <v>-12.396191483734441</v>
      </c>
      <c r="U333" t="s">
        <v>425</v>
      </c>
      <c r="V333" t="s">
        <v>363</v>
      </c>
      <c r="W333" t="s">
        <v>448</v>
      </c>
      <c r="X333" s="38">
        <v>44290</v>
      </c>
      <c r="Y333" s="66"/>
    </row>
    <row r="334" spans="1:25" ht="15" x14ac:dyDescent="0.25">
      <c r="A334">
        <v>1.33</v>
      </c>
      <c r="B334">
        <v>3.41</v>
      </c>
      <c r="C334" s="43">
        <f t="shared" si="61"/>
        <v>4.5134831212929605E-2</v>
      </c>
      <c r="D334" s="44">
        <f>IF(OR($A334="",$B334=""),"",A334*'MPTO_working_2-way'!$G333)</f>
        <v>1.3900293255131964</v>
      </c>
      <c r="E334" s="46">
        <f>IF(OR($A334="",$B334=""),"",B334*'MPTO_working_2-way'!$G333)</f>
        <v>3.5639097744360901</v>
      </c>
      <c r="F334" s="44">
        <f>IF(OR($A334="",$B334=""),"",'MPTO_working_2-way'!D333)</f>
        <v>1.3711547473281633</v>
      </c>
      <c r="G334" s="46">
        <f>IF(OR($A334="",$B334=""),"",'MPTO_working_2-way'!E333)</f>
        <v>3.6942939762961755</v>
      </c>
      <c r="H334" s="44">
        <f>IF(OR($A334="",$B334=""),"",'OddsRatio_working_2-way'!M333)</f>
        <v>1.3700398094542161</v>
      </c>
      <c r="I334" s="44">
        <f>IF(OR($A334="",$B334=""),"",'OddsRatio_working_2-way'!N333)</f>
        <v>3.7024119417717016</v>
      </c>
      <c r="J334" s="44">
        <f>IF('Log_working_2-way'!$D333="","",A334^('Log_working_2-way'!$D333))</f>
        <v>1.3612451731531996</v>
      </c>
      <c r="K334" s="46">
        <f>IF('Log_working_2-way'!$D333="","",B334^('Log_working_2-way'!$D333))</f>
        <v>3.7682030773108837</v>
      </c>
      <c r="L334" s="53">
        <f t="shared" si="53"/>
        <v>0.71940928270042204</v>
      </c>
      <c r="M334" s="53">
        <f t="shared" si="54"/>
        <v>0.28059071729957807</v>
      </c>
      <c r="N334" s="54">
        <v>431</v>
      </c>
      <c r="O334" s="54">
        <f t="shared" si="55"/>
        <v>106.93984962406016</v>
      </c>
      <c r="P334" s="54">
        <f t="shared" si="56"/>
        <v>304.60703812316711</v>
      </c>
      <c r="Q334" s="54">
        <f t="shared" si="57"/>
        <v>126.39296187683283</v>
      </c>
      <c r="R334" s="54">
        <f t="shared" si="58"/>
        <v>324.06015037593983</v>
      </c>
      <c r="S334" s="55">
        <f t="shared" si="59"/>
        <v>-19.453112252772669</v>
      </c>
      <c r="T334" s="55">
        <f t="shared" si="60"/>
        <v>-19.453112252772712</v>
      </c>
      <c r="U334" t="s">
        <v>421</v>
      </c>
      <c r="V334" t="s">
        <v>427</v>
      </c>
      <c r="W334" t="s">
        <v>448</v>
      </c>
      <c r="X334" s="38">
        <v>44290</v>
      </c>
      <c r="Y334" s="66"/>
    </row>
    <row r="335" spans="1:25" ht="15" x14ac:dyDescent="0.25">
      <c r="A335">
        <v>2.89</v>
      </c>
      <c r="B335">
        <v>1.44</v>
      </c>
      <c r="C335" s="43">
        <f t="shared" si="61"/>
        <v>4.0465205690119133E-2</v>
      </c>
      <c r="D335" s="44">
        <f>IF(OR($A335="",$B335=""),"",A335*'MPTO_working_2-way'!$G334)</f>
        <v>3.0069444444444446</v>
      </c>
      <c r="E335" s="46">
        <f>IF(OR($A335="",$B335=""),"",B335*'MPTO_working_2-way'!$G334)</f>
        <v>1.4982698961937715</v>
      </c>
      <c r="F335" s="44">
        <f>IF(OR($A335="",$B335=""),"",'MPTO_working_2-way'!D334)</f>
        <v>3.0694792742292374</v>
      </c>
      <c r="G335" s="46">
        <f>IF(OR($A335="",$B335=""),"",'MPTO_working_2-way'!E334)</f>
        <v>1.4832133437878678</v>
      </c>
      <c r="H335" s="44">
        <f>IF(OR($A335="",$B335=""),"",'OddsRatio_working_2-way'!M334)</f>
        <v>3.0725478391232723</v>
      </c>
      <c r="I335" s="44">
        <f>IF(OR($A335="",$B335=""),"",'OddsRatio_working_2-way'!N334)</f>
        <v>1.4824979096371642</v>
      </c>
      <c r="J335" s="44">
        <f>IF('Log_working_2-way'!$D334="","",A335^('Log_working_2-way'!$D334))</f>
        <v>3.1027246078987192</v>
      </c>
      <c r="K335" s="46">
        <f>IF('Log_working_2-way'!$D334="","",B335^('Log_working_2-way'!$D334))</f>
        <v>1.4755734518168881</v>
      </c>
      <c r="L335" s="53">
        <f t="shared" si="53"/>
        <v>0.33256351039260967</v>
      </c>
      <c r="M335" s="53">
        <f t="shared" si="54"/>
        <v>0.66743648960739033</v>
      </c>
      <c r="N335" s="54">
        <v>432</v>
      </c>
      <c r="O335" s="54">
        <f t="shared" si="55"/>
        <v>282.51903114186848</v>
      </c>
      <c r="P335" s="54">
        <f t="shared" si="56"/>
        <v>131.99999999999994</v>
      </c>
      <c r="Q335" s="54">
        <f t="shared" si="57"/>
        <v>300</v>
      </c>
      <c r="R335" s="54">
        <f t="shared" si="58"/>
        <v>149.48096885813146</v>
      </c>
      <c r="S335" s="55">
        <f t="shared" si="59"/>
        <v>-17.480968858131519</v>
      </c>
      <c r="T335" s="55">
        <f t="shared" si="60"/>
        <v>-17.480968858131519</v>
      </c>
      <c r="U335" t="s">
        <v>185</v>
      </c>
      <c r="V335" t="s">
        <v>106</v>
      </c>
      <c r="W335" t="s">
        <v>435</v>
      </c>
      <c r="X335" s="38">
        <v>44290</v>
      </c>
      <c r="Y335" s="66"/>
    </row>
    <row r="336" spans="1:25" ht="15" x14ac:dyDescent="0.25">
      <c r="A336">
        <v>2.19</v>
      </c>
      <c r="B336">
        <v>1.73</v>
      </c>
      <c r="C336" s="43">
        <f t="shared" si="61"/>
        <v>3.4655686647135031E-2</v>
      </c>
      <c r="D336" s="44">
        <f>IF(OR($A336="",$B336=""),"",A336*'MPTO_working_2-way'!$G335)</f>
        <v>2.2658959537572256</v>
      </c>
      <c r="E336" s="46">
        <f>IF(OR($A336="",$B336=""),"",B336*'MPTO_working_2-way'!$G335)</f>
        <v>1.7899543378995435</v>
      </c>
      <c r="F336" s="44">
        <f>IF(OR($A336="",$B336=""),"",'MPTO_working_2-way'!D335)</f>
        <v>2.2763841740018629</v>
      </c>
      <c r="G336" s="46">
        <f>IF(OR($A336="",$B336=""),"",'MPTO_working_2-way'!E335)</f>
        <v>1.7834631769717797</v>
      </c>
      <c r="H336" s="44">
        <f>IF(OR($A336="",$B336=""),"",'OddsRatio_working_2-way'!M335)</f>
        <v>2.2767681803292916</v>
      </c>
      <c r="I336" s="44">
        <f>IF(OR($A336="",$B336=""),"",'OddsRatio_working_2-way'!N335)</f>
        <v>1.7832275391935992</v>
      </c>
      <c r="J336" s="44">
        <f>IF('Log_working_2-way'!$D335="","",A336^('Log_working_2-way'!$D335))</f>
        <v>2.2815927958159761</v>
      </c>
      <c r="K336" s="46">
        <f>IF('Log_working_2-way'!$D335="","",B336^('Log_working_2-way'!$D335))</f>
        <v>1.7802790428165938</v>
      </c>
      <c r="L336" s="53">
        <f t="shared" si="53"/>
        <v>0.44132653061224486</v>
      </c>
      <c r="M336" s="53">
        <f t="shared" si="54"/>
        <v>0.55867346938775508</v>
      </c>
      <c r="N336" s="54">
        <v>433</v>
      </c>
      <c r="O336" s="54">
        <f t="shared" si="55"/>
        <v>235.28310502283105</v>
      </c>
      <c r="P336" s="54">
        <f t="shared" si="56"/>
        <v>182.71098265895958</v>
      </c>
      <c r="Q336" s="54">
        <f t="shared" si="57"/>
        <v>250.28901734104048</v>
      </c>
      <c r="R336" s="54">
        <f t="shared" si="58"/>
        <v>197.71689497716898</v>
      </c>
      <c r="S336" s="55">
        <f t="shared" si="59"/>
        <v>-15.005912318209425</v>
      </c>
      <c r="T336" s="55">
        <f t="shared" si="60"/>
        <v>-15.005912318209397</v>
      </c>
      <c r="U336" t="s">
        <v>430</v>
      </c>
      <c r="V336" t="s">
        <v>146</v>
      </c>
      <c r="W336" t="s">
        <v>435</v>
      </c>
      <c r="X336" s="38">
        <v>44290</v>
      </c>
      <c r="Y336" s="66"/>
    </row>
    <row r="337" spans="1:25" ht="15" x14ac:dyDescent="0.25">
      <c r="A337">
        <v>2.5</v>
      </c>
      <c r="B337">
        <v>1.58</v>
      </c>
      <c r="C337" s="43">
        <f t="shared" si="61"/>
        <v>3.2911392405063244E-2</v>
      </c>
      <c r="D337" s="44">
        <f>IF(OR($A337="",$B337=""),"",A337*'MPTO_working_2-way'!$G336)</f>
        <v>2.5822784810126582</v>
      </c>
      <c r="E337" s="46">
        <f>IF(OR($A337="",$B337=""),"",B337*'MPTO_working_2-way'!$G336)</f>
        <v>1.6319999999999999</v>
      </c>
      <c r="F337" s="44">
        <f>IF(OR($A337="",$B337=""),"",'MPTO_working_2-way'!D336)</f>
        <v>2.6072607260726071</v>
      </c>
      <c r="G337" s="46">
        <f>IF(OR($A337="",$B337=""),"",'MPTO_working_2-way'!E336)</f>
        <v>1.62217659137577</v>
      </c>
      <c r="H337" s="44">
        <f>IF(OR($A337="",$B337=""),"",'OddsRatio_working_2-way'!M336)</f>
        <v>2.6081688022566918</v>
      </c>
      <c r="I337" s="44">
        <f>IF(OR($A337="",$B337=""),"",'OddsRatio_working_2-way'!N336)</f>
        <v>1.6218252702059208</v>
      </c>
      <c r="J337" s="44">
        <f>IF('Log_working_2-way'!$D336="","",A337^('Log_working_2-way'!$D336))</f>
        <v>2.6198085173024386</v>
      </c>
      <c r="K337" s="46">
        <f>IF('Log_working_2-way'!$D336="","",B337^('Log_working_2-way'!$D336))</f>
        <v>1.6173569217090376</v>
      </c>
      <c r="L337" s="53">
        <f t="shared" si="53"/>
        <v>0.38725490196078433</v>
      </c>
      <c r="M337" s="53">
        <f t="shared" si="54"/>
        <v>0.61274509803921573</v>
      </c>
      <c r="N337" s="54">
        <v>434</v>
      </c>
      <c r="O337" s="54">
        <f t="shared" si="55"/>
        <v>260.40000000000003</v>
      </c>
      <c r="P337" s="54">
        <f t="shared" si="56"/>
        <v>159.31645569620252</v>
      </c>
      <c r="Q337" s="54">
        <f t="shared" si="57"/>
        <v>274.68354430379742</v>
      </c>
      <c r="R337" s="54">
        <f t="shared" si="58"/>
        <v>173.60000000000002</v>
      </c>
      <c r="S337" s="55">
        <f t="shared" si="59"/>
        <v>-14.283544303797385</v>
      </c>
      <c r="T337" s="55">
        <f t="shared" si="60"/>
        <v>-14.283544303797498</v>
      </c>
      <c r="U337" t="s">
        <v>148</v>
      </c>
      <c r="V337" t="s">
        <v>174</v>
      </c>
      <c r="W337" t="s">
        <v>435</v>
      </c>
      <c r="X337" s="38">
        <v>44290</v>
      </c>
      <c r="Y337" s="66"/>
    </row>
    <row r="338" spans="1:25" ht="15" x14ac:dyDescent="0.25">
      <c r="A338">
        <v>2.34</v>
      </c>
      <c r="B338">
        <v>1.66</v>
      </c>
      <c r="C338" s="43">
        <f t="shared" si="61"/>
        <v>2.9760065904644417E-2</v>
      </c>
      <c r="D338" s="44">
        <f>IF(OR($A338="",$B338=""),"",A338*'MPTO_working_2-way'!$G337)</f>
        <v>2.4096385542168677</v>
      </c>
      <c r="E338" s="46">
        <f>IF(OR($A338="",$B338=""),"",B338*'MPTO_working_2-way'!$G337)</f>
        <v>1.7094017094017095</v>
      </c>
      <c r="F338" s="44">
        <f>IF(OR($A338="",$B338=""),"",'MPTO_working_2-way'!D337)</f>
        <v>2.4244164274123086</v>
      </c>
      <c r="G338" s="46">
        <f>IF(OR($A338="",$B338=""),"",'MPTO_working_2-way'!E337)</f>
        <v>1.7020418894049603</v>
      </c>
      <c r="H338" s="44">
        <f>IF(OR($A338="",$B338=""),"",'OddsRatio_working_2-way'!M337)</f>
        <v>2.4248870236980302</v>
      </c>
      <c r="I338" s="44">
        <f>IF(OR($A338="",$B338=""),"",'OddsRatio_working_2-way'!N337)</f>
        <v>1.7018100265975373</v>
      </c>
      <c r="J338" s="44">
        <f>IF('Log_working_2-way'!$D337="","",A338^('Log_working_2-way'!$D337))</f>
        <v>2.4316899199135542</v>
      </c>
      <c r="K338" s="46">
        <f>IF('Log_working_2-way'!$D337="","",B338^('Log_working_2-way'!$D337))</f>
        <v>1.6984752676475883</v>
      </c>
      <c r="L338" s="53">
        <f t="shared" si="53"/>
        <v>0.41499999999999998</v>
      </c>
      <c r="M338" s="53">
        <f t="shared" si="54"/>
        <v>0.58499999999999996</v>
      </c>
      <c r="N338" s="54">
        <v>435</v>
      </c>
      <c r="O338" s="54">
        <f t="shared" si="55"/>
        <v>249.10256410256412</v>
      </c>
      <c r="P338" s="54">
        <f t="shared" si="56"/>
        <v>172.95180722891561</v>
      </c>
      <c r="Q338" s="54">
        <f t="shared" si="57"/>
        <v>262.04819277108436</v>
      </c>
      <c r="R338" s="54">
        <f t="shared" si="58"/>
        <v>185.89743589743591</v>
      </c>
      <c r="S338" s="55">
        <f t="shared" si="59"/>
        <v>-12.945628668520243</v>
      </c>
      <c r="T338" s="55">
        <f t="shared" si="60"/>
        <v>-12.9456286685203</v>
      </c>
      <c r="U338" t="s">
        <v>179</v>
      </c>
      <c r="V338" t="s">
        <v>56</v>
      </c>
      <c r="W338" t="s">
        <v>436</v>
      </c>
      <c r="X338" s="38">
        <v>44290</v>
      </c>
      <c r="Y338" s="66"/>
    </row>
    <row r="339" spans="1:25" ht="15" x14ac:dyDescent="0.25">
      <c r="A339">
        <v>2.1</v>
      </c>
      <c r="B339">
        <v>1.81</v>
      </c>
      <c r="C339" s="43">
        <f t="shared" si="61"/>
        <v>2.8676664035780064E-2</v>
      </c>
      <c r="D339" s="44">
        <f>IF(OR($A339="",$B339=""),"",A339*'MPTO_working_2-way'!$G338)</f>
        <v>2.160220994475138</v>
      </c>
      <c r="E339" s="46">
        <f>IF(OR($A339="",$B339=""),"",B339*'MPTO_working_2-way'!$G338)</f>
        <v>1.861904761904762</v>
      </c>
      <c r="F339" s="44">
        <f>IF(OR($A339="",$B339=""),"",'MPTO_working_2-way'!D338)</f>
        <v>2.1651951011107946</v>
      </c>
      <c r="G339" s="46">
        <f>IF(OR($A339="",$B339=""),"",'MPTO_working_2-way'!E338)</f>
        <v>1.858225372769494</v>
      </c>
      <c r="H339" s="44">
        <f>IF(OR($A339="",$B339=""),"",'OddsRatio_working_2-way'!M338)</f>
        <v>2.1653431646335015</v>
      </c>
      <c r="I339" s="44">
        <f>IF(OR($A339="",$B339=""),"",'OddsRatio_working_2-way'!N338)</f>
        <v>1.8581163303210331</v>
      </c>
      <c r="J339" s="44">
        <f>IF('Log_working_2-way'!$D338="","",A339^('Log_working_2-way'!$D338))</f>
        <v>2.1676082555034109</v>
      </c>
      <c r="K339" s="46">
        <f>IF('Log_working_2-way'!$D338="","",B339^('Log_working_2-way'!$D338))</f>
        <v>1.8564516354578522</v>
      </c>
      <c r="L339" s="53">
        <f t="shared" si="53"/>
        <v>0.46291560102301793</v>
      </c>
      <c r="M339" s="53">
        <f t="shared" si="54"/>
        <v>0.53708439897698212</v>
      </c>
      <c r="N339" s="54">
        <v>436</v>
      </c>
      <c r="O339" s="54">
        <f t="shared" si="55"/>
        <v>228.38095238095238</v>
      </c>
      <c r="P339" s="54">
        <f t="shared" si="56"/>
        <v>195.11602209944752</v>
      </c>
      <c r="Q339" s="54">
        <f t="shared" si="57"/>
        <v>240.88397790055251</v>
      </c>
      <c r="R339" s="54">
        <f t="shared" si="58"/>
        <v>207.61904761904762</v>
      </c>
      <c r="S339" s="55">
        <f t="shared" si="59"/>
        <v>-12.503025519600129</v>
      </c>
      <c r="T339" s="55">
        <f t="shared" si="60"/>
        <v>-12.503025519600101</v>
      </c>
      <c r="U339" t="s">
        <v>59</v>
      </c>
      <c r="V339" t="s">
        <v>110</v>
      </c>
      <c r="W339" t="s">
        <v>436</v>
      </c>
      <c r="X339" s="38">
        <v>44290</v>
      </c>
      <c r="Y339" s="66"/>
    </row>
    <row r="340" spans="1:25" ht="15" x14ac:dyDescent="0.25">
      <c r="A340">
        <v>2.3199999999999998</v>
      </c>
      <c r="B340">
        <v>1.67</v>
      </c>
      <c r="C340" s="43">
        <f t="shared" si="61"/>
        <v>2.9836877968201669E-2</v>
      </c>
      <c r="D340" s="44">
        <f>IF(OR($A340="",$B340=""),"",A340*'MPTO_working_2-way'!$G339)</f>
        <v>2.3892215568862278</v>
      </c>
      <c r="E340" s="46">
        <f>IF(OR($A340="",$B340=""),"",B340*'MPTO_working_2-way'!$G339)</f>
        <v>1.7198275862068968</v>
      </c>
      <c r="F340" s="44">
        <f>IF(OR($A340="",$B340=""),"",'MPTO_working_2-way'!D339)</f>
        <v>2.4031757846421042</v>
      </c>
      <c r="G340" s="46">
        <f>IF(OR($A340="",$B340=""),"",'MPTO_working_2-way'!E339)</f>
        <v>1.7126690831933518</v>
      </c>
      <c r="H340" s="44">
        <f>IF(OR($A340="",$B340=""),"",'OddsRatio_working_2-way'!M339)</f>
        <v>2.4036200531950747</v>
      </c>
      <c r="I340" s="44">
        <f>IF(OR($A340="",$B340=""),"",'OddsRatio_working_2-way'!N339)</f>
        <v>1.7124435118490151</v>
      </c>
      <c r="J340" s="44">
        <f>IF('Log_working_2-way'!$D339="","",A340^('Log_working_2-way'!$D339))</f>
        <v>2.4100386743042619</v>
      </c>
      <c r="K340" s="46">
        <f>IF('Log_working_2-way'!$D339="","",B340^('Log_working_2-way'!$D339))</f>
        <v>1.7092004057926933</v>
      </c>
      <c r="L340" s="53">
        <f t="shared" si="53"/>
        <v>0.41854636591478689</v>
      </c>
      <c r="M340" s="53">
        <f t="shared" si="54"/>
        <v>0.581453634085213</v>
      </c>
      <c r="N340" s="54">
        <v>437</v>
      </c>
      <c r="O340" s="54">
        <f t="shared" si="55"/>
        <v>248.63793103448273</v>
      </c>
      <c r="P340" s="54">
        <f t="shared" si="56"/>
        <v>175.32335329341316</v>
      </c>
      <c r="Q340" s="54">
        <f t="shared" si="57"/>
        <v>261.67664670658684</v>
      </c>
      <c r="R340" s="54">
        <f t="shared" si="58"/>
        <v>188.36206896551727</v>
      </c>
      <c r="S340" s="55">
        <f t="shared" si="59"/>
        <v>-13.038715672104104</v>
      </c>
      <c r="T340" s="55">
        <f t="shared" si="60"/>
        <v>-13.038715672104104</v>
      </c>
      <c r="U340" t="s">
        <v>63</v>
      </c>
      <c r="V340" t="s">
        <v>54</v>
      </c>
      <c r="W340" t="s">
        <v>436</v>
      </c>
      <c r="X340" s="38">
        <v>44290</v>
      </c>
      <c r="Y340" s="66"/>
    </row>
    <row r="341" spans="1:25" ht="15" x14ac:dyDescent="0.25">
      <c r="A341">
        <v>2.56</v>
      </c>
      <c r="B341">
        <v>1.56</v>
      </c>
      <c r="C341" s="43">
        <f t="shared" si="61"/>
        <v>3.1650641025640969E-2</v>
      </c>
      <c r="D341" s="44">
        <f>IF(OR($A341="",$B341=""),"",A341*'MPTO_working_2-way'!$G340)</f>
        <v>2.641025641025641</v>
      </c>
      <c r="E341" s="46">
        <f>IF(OR($A341="",$B341=""),"",B341*'MPTO_working_2-way'!$G340)</f>
        <v>1.609375</v>
      </c>
      <c r="F341" s="44">
        <f>IF(OR($A341="",$B341=""),"",'MPTO_working_2-way'!D340)</f>
        <v>2.668091929449492</v>
      </c>
      <c r="G341" s="46">
        <f>IF(OR($A341="",$B341=""),"",'MPTO_working_2-way'!E340)</f>
        <v>1.5994873438000641</v>
      </c>
      <c r="H341" s="44">
        <f>IF(OR($A341="",$B341=""),"",'OddsRatio_working_2-way'!M340)</f>
        <v>2.6690459207925601</v>
      </c>
      <c r="I341" s="44">
        <f>IF(OR($A341="",$B341=""),"",'OddsRatio_working_2-way'!N340)</f>
        <v>1.5991446895152783</v>
      </c>
      <c r="J341" s="44">
        <f>IF('Log_working_2-way'!$D340="","",A341^('Log_working_2-way'!$D340))</f>
        <v>2.6816723187887983</v>
      </c>
      <c r="K341" s="46">
        <f>IF('Log_working_2-way'!$D340="","",B341^('Log_working_2-way'!$D340))</f>
        <v>1.5946461678813644</v>
      </c>
      <c r="L341" s="53">
        <f t="shared" si="53"/>
        <v>0.37864077669902912</v>
      </c>
      <c r="M341" s="53">
        <f t="shared" si="54"/>
        <v>0.62135922330097082</v>
      </c>
      <c r="N341" s="54">
        <v>438</v>
      </c>
      <c r="O341" s="54">
        <f t="shared" si="55"/>
        <v>266.90625</v>
      </c>
      <c r="P341" s="54">
        <f t="shared" si="56"/>
        <v>157.2307692307692</v>
      </c>
      <c r="Q341" s="54">
        <f t="shared" si="57"/>
        <v>280.76923076923072</v>
      </c>
      <c r="R341" s="54">
        <f t="shared" si="58"/>
        <v>171.09375</v>
      </c>
      <c r="S341" s="55">
        <f t="shared" si="59"/>
        <v>-13.862980769230717</v>
      </c>
      <c r="T341" s="55">
        <f t="shared" si="60"/>
        <v>-13.862980769230802</v>
      </c>
      <c r="U341" t="s">
        <v>155</v>
      </c>
      <c r="V341" t="s">
        <v>57</v>
      </c>
      <c r="W341" t="s">
        <v>436</v>
      </c>
      <c r="X341" s="38">
        <v>44290</v>
      </c>
      <c r="Y341" s="66"/>
    </row>
    <row r="342" spans="1:25" ht="15" x14ac:dyDescent="0.25">
      <c r="A342">
        <v>2.66</v>
      </c>
      <c r="B342">
        <v>1.48</v>
      </c>
      <c r="C342" s="43">
        <f t="shared" si="61"/>
        <v>5.1615525299735676E-2</v>
      </c>
      <c r="D342" s="44">
        <f>IF(OR($A342="",$B342=""),"",A342*'MPTO_working_2-way'!$G341)</f>
        <v>2.7972972972972969</v>
      </c>
      <c r="E342" s="46">
        <f>IF(OR($A342="",$B342=""),"",B342*'MPTO_working_2-way'!$G341)</f>
        <v>1.5563909774436089</v>
      </c>
      <c r="F342" s="44">
        <f>IF(OR($A342="",$B342=""),"",'MPTO_working_2-way'!D341)</f>
        <v>2.8560650029019148</v>
      </c>
      <c r="G342" s="46">
        <f>IF(OR($A342="",$B342=""),"",'MPTO_working_2-way'!E341)</f>
        <v>1.538774233896185</v>
      </c>
      <c r="H342" s="44">
        <f>IF(OR($A342="",$B342=""),"",'OddsRatio_working_2-way'!M341)</f>
        <v>2.8596594670351161</v>
      </c>
      <c r="I342" s="44">
        <f>IF(OR($A342="",$B342=""),"",'OddsRatio_working_2-way'!N341)</f>
        <v>1.5377328579378648</v>
      </c>
      <c r="J342" s="44">
        <f>IF('Log_working_2-way'!$D341="","",A342^('Log_working_2-way'!$D341))</f>
        <v>2.8881521256806253</v>
      </c>
      <c r="K342" s="46">
        <f>IF('Log_working_2-way'!$D341="","",B342^('Log_working_2-way'!$D341))</f>
        <v>1.5296183429258208</v>
      </c>
      <c r="L342" s="53">
        <f t="shared" si="53"/>
        <v>0.35748792270531404</v>
      </c>
      <c r="M342" s="53">
        <f t="shared" si="54"/>
        <v>0.64251207729468607</v>
      </c>
      <c r="N342" s="54">
        <v>439</v>
      </c>
      <c r="O342" s="54">
        <f t="shared" si="55"/>
        <v>273.96240601503757</v>
      </c>
      <c r="P342" s="54">
        <f t="shared" si="56"/>
        <v>142.37837837837839</v>
      </c>
      <c r="Q342" s="54">
        <f t="shared" si="57"/>
        <v>296.62162162162161</v>
      </c>
      <c r="R342" s="54">
        <f t="shared" si="58"/>
        <v>165.0375939849624</v>
      </c>
      <c r="S342" s="55">
        <f t="shared" si="59"/>
        <v>-22.659215606584041</v>
      </c>
      <c r="T342" s="55">
        <f t="shared" si="60"/>
        <v>-22.659215606584013</v>
      </c>
      <c r="U342" t="s">
        <v>157</v>
      </c>
      <c r="V342" t="s">
        <v>58</v>
      </c>
      <c r="W342" t="s">
        <v>437</v>
      </c>
      <c r="X342" s="38">
        <v>44290</v>
      </c>
      <c r="Y342" s="66"/>
    </row>
    <row r="343" spans="1:25" ht="15" x14ac:dyDescent="0.25">
      <c r="A343">
        <v>2.21</v>
      </c>
      <c r="B343">
        <v>1.71</v>
      </c>
      <c r="C343" s="43">
        <f t="shared" si="61"/>
        <v>3.7284009420232245E-2</v>
      </c>
      <c r="D343" s="44">
        <f>IF(OR($A343="",$B343=""),"",A343*'MPTO_working_2-way'!$G342)</f>
        <v>2.2923976608187133</v>
      </c>
      <c r="E343" s="46">
        <f>IF(OR($A343="",$B343=""),"",B343*'MPTO_working_2-way'!$G342)</f>
        <v>1.7737556561085972</v>
      </c>
      <c r="F343" s="44">
        <f>IF(OR($A343="",$B343=""),"",'MPTO_working_2-way'!D342)</f>
        <v>2.3049617273032235</v>
      </c>
      <c r="G343" s="46">
        <f>IF(OR($A343="",$B343=""),"",'MPTO_working_2-way'!E342)</f>
        <v>1.7663059989250076</v>
      </c>
      <c r="H343" s="44">
        <f>IF(OR($A343="",$B343=""),"",'OddsRatio_working_2-way'!M342)</f>
        <v>2.305459824013238</v>
      </c>
      <c r="I343" s="44">
        <f>IF(OR($A343="",$B343=""),"",'OddsRatio_working_2-way'!N342)</f>
        <v>1.7660136157433048</v>
      </c>
      <c r="J343" s="44">
        <f>IF('Log_working_2-way'!$D342="","",A343^('Log_working_2-way'!$D342))</f>
        <v>2.3112626061065349</v>
      </c>
      <c r="K343" s="46">
        <f>IF('Log_working_2-way'!$D342="","",B343^('Log_working_2-way'!$D342))</f>
        <v>1.7626237454975722</v>
      </c>
      <c r="L343" s="53">
        <f t="shared" si="53"/>
        <v>0.43622448979591838</v>
      </c>
      <c r="M343" s="53">
        <f t="shared" si="54"/>
        <v>0.56377551020408168</v>
      </c>
      <c r="N343" s="54">
        <v>440</v>
      </c>
      <c r="O343" s="54">
        <f t="shared" si="55"/>
        <v>240.90497737556561</v>
      </c>
      <c r="P343" s="54">
        <f t="shared" si="56"/>
        <v>182.69005847953213</v>
      </c>
      <c r="Q343" s="54">
        <f t="shared" si="57"/>
        <v>257.30994152046782</v>
      </c>
      <c r="R343" s="54">
        <f t="shared" si="58"/>
        <v>199.09502262443439</v>
      </c>
      <c r="S343" s="55">
        <f t="shared" si="59"/>
        <v>-16.404964144902209</v>
      </c>
      <c r="T343" s="55">
        <f t="shared" si="60"/>
        <v>-16.404964144902266</v>
      </c>
      <c r="U343" t="s">
        <v>156</v>
      </c>
      <c r="V343" t="s">
        <v>115</v>
      </c>
      <c r="W343" t="s">
        <v>437</v>
      </c>
      <c r="X343" s="38">
        <v>44290</v>
      </c>
      <c r="Y343" s="66"/>
    </row>
    <row r="344" spans="1:25" ht="15" x14ac:dyDescent="0.25">
      <c r="A344">
        <v>2.5099999999999998</v>
      </c>
      <c r="B344">
        <v>1.56</v>
      </c>
      <c r="C344" s="43">
        <f t="shared" si="61"/>
        <v>3.9432015527633091E-2</v>
      </c>
      <c r="D344" s="44">
        <f>IF(OR($A344="",$B344=""),"",A344*'MPTO_working_2-way'!$G343)</f>
        <v>2.608974358974359</v>
      </c>
      <c r="E344" s="46">
        <f>IF(OR($A344="",$B344=""),"",B344*'MPTO_working_2-way'!$G343)</f>
        <v>1.6215139442231077</v>
      </c>
      <c r="F344" s="44">
        <f>IF(OR($A344="",$B344=""),"",'MPTO_working_2-way'!D343)</f>
        <v>2.6406797949824656</v>
      </c>
      <c r="G344" s="46">
        <f>IF(OR($A344="",$B344=""),"",'MPTO_working_2-way'!E343)</f>
        <v>1.6095034528115753</v>
      </c>
      <c r="H344" s="44">
        <f>IF(OR($A344="",$B344=""),"",'OddsRatio_working_2-way'!M343)</f>
        <v>2.6420805617960932</v>
      </c>
      <c r="I344" s="44">
        <f>IF(OR($A344="",$B344=""),"",'OddsRatio_working_2-way'!N343)</f>
        <v>1.6089835196064983</v>
      </c>
      <c r="J344" s="44">
        <f>IF('Log_working_2-way'!$D343="","",A344^('Log_working_2-way'!$D343))</f>
        <v>2.6570036663424066</v>
      </c>
      <c r="K344" s="46">
        <f>IF('Log_working_2-way'!$D343="","",B344^('Log_working_2-way'!$D343))</f>
        <v>1.603498966424723</v>
      </c>
      <c r="L344" s="53">
        <f t="shared" si="53"/>
        <v>0.3832923832923833</v>
      </c>
      <c r="M344" s="53">
        <f t="shared" si="54"/>
        <v>0.61670761670761665</v>
      </c>
      <c r="N344" s="54">
        <v>441</v>
      </c>
      <c r="O344" s="54">
        <f t="shared" si="55"/>
        <v>265.30278884462149</v>
      </c>
      <c r="P344" s="54">
        <f t="shared" si="56"/>
        <v>158.30769230769232</v>
      </c>
      <c r="Q344" s="54">
        <f t="shared" si="57"/>
        <v>282.69230769230768</v>
      </c>
      <c r="R344" s="54">
        <f t="shared" si="58"/>
        <v>175.69721115537851</v>
      </c>
      <c r="S344" s="55">
        <f t="shared" si="59"/>
        <v>-17.38951884768619</v>
      </c>
      <c r="T344" s="55">
        <f t="shared" si="60"/>
        <v>-17.38951884768619</v>
      </c>
      <c r="U344" t="s">
        <v>151</v>
      </c>
      <c r="V344" t="s">
        <v>236</v>
      </c>
      <c r="W344" t="s">
        <v>437</v>
      </c>
      <c r="X344" s="38">
        <v>44290</v>
      </c>
      <c r="Y344" s="66"/>
    </row>
    <row r="345" spans="1:25" ht="15" x14ac:dyDescent="0.25">
      <c r="A345">
        <v>2.89</v>
      </c>
      <c r="B345">
        <v>1.44</v>
      </c>
      <c r="C345" s="43">
        <f t="shared" si="61"/>
        <v>4.0465205690119133E-2</v>
      </c>
      <c r="D345" s="44">
        <f>IF(OR($A345="",$B345=""),"",A345*'MPTO_working_2-way'!$G344)</f>
        <v>3.0069444444444446</v>
      </c>
      <c r="E345" s="46">
        <f>IF(OR($A345="",$B345=""),"",B345*'MPTO_working_2-way'!$G344)</f>
        <v>1.4982698961937715</v>
      </c>
      <c r="F345" s="44">
        <f>IF(OR($A345="",$B345=""),"",'MPTO_working_2-way'!D344)</f>
        <v>3.0694792742292374</v>
      </c>
      <c r="G345" s="46">
        <f>IF(OR($A345="",$B345=""),"",'MPTO_working_2-way'!E344)</f>
        <v>1.4832133437878678</v>
      </c>
      <c r="H345" s="44">
        <f>IF(OR($A345="",$B345=""),"",'OddsRatio_working_2-way'!M344)</f>
        <v>3.0725478391232723</v>
      </c>
      <c r="I345" s="44">
        <f>IF(OR($A345="",$B345=""),"",'OddsRatio_working_2-way'!N344)</f>
        <v>1.4824979096371642</v>
      </c>
      <c r="J345" s="44">
        <f>IF('Log_working_2-way'!$D344="","",A345^('Log_working_2-way'!$D344))</f>
        <v>3.1027246078987192</v>
      </c>
      <c r="K345" s="46">
        <f>IF('Log_working_2-way'!$D344="","",B345^('Log_working_2-way'!$D344))</f>
        <v>1.4755734518168881</v>
      </c>
      <c r="L345" s="53">
        <f t="shared" si="53"/>
        <v>0.33256351039260967</v>
      </c>
      <c r="M345" s="53">
        <f t="shared" si="54"/>
        <v>0.66743648960739033</v>
      </c>
      <c r="N345" s="54">
        <v>442</v>
      </c>
      <c r="O345" s="54">
        <f t="shared" si="55"/>
        <v>289.05882352941177</v>
      </c>
      <c r="P345" s="54">
        <f t="shared" si="56"/>
        <v>135.05555555555557</v>
      </c>
      <c r="Q345" s="54">
        <f t="shared" si="57"/>
        <v>306.94444444444446</v>
      </c>
      <c r="R345" s="54">
        <f t="shared" si="58"/>
        <v>152.94117647058823</v>
      </c>
      <c r="S345" s="55">
        <f t="shared" si="59"/>
        <v>-17.885620915032689</v>
      </c>
      <c r="T345" s="55">
        <f t="shared" si="60"/>
        <v>-17.885620915032661</v>
      </c>
      <c r="U345" t="s">
        <v>123</v>
      </c>
      <c r="V345" t="s">
        <v>116</v>
      </c>
      <c r="W345" t="s">
        <v>437</v>
      </c>
      <c r="X345" s="38">
        <v>44290</v>
      </c>
      <c r="Y345" s="66"/>
    </row>
    <row r="346" spans="1:25" ht="15" x14ac:dyDescent="0.25">
      <c r="A346">
        <v>2.72</v>
      </c>
      <c r="B346">
        <v>1.49</v>
      </c>
      <c r="C346" s="43">
        <f t="shared" si="61"/>
        <v>3.8787998420844794E-2</v>
      </c>
      <c r="D346" s="44">
        <f>IF(OR($A346="",$B346=""),"",A346*'MPTO_working_2-way'!$G345)</f>
        <v>2.825503355704698</v>
      </c>
      <c r="E346" s="46">
        <f>IF(OR($A346="",$B346=""),"",B346*'MPTO_working_2-way'!$G345)</f>
        <v>1.5477941176470587</v>
      </c>
      <c r="F346" s="44">
        <f>IF(OR($A346="",$B346=""),"",'MPTO_working_2-way'!D345)</f>
        <v>2.871475131075528</v>
      </c>
      <c r="G346" s="46">
        <f>IF(OR($A346="",$B346=""),"",'MPTO_working_2-way'!E345)</f>
        <v>1.5343378511395471</v>
      </c>
      <c r="H346" s="44">
        <f>IF(OR($A346="",$B346=""),"",'OddsRatio_working_2-way'!M345)</f>
        <v>2.8735538640862863</v>
      </c>
      <c r="I346" s="44">
        <f>IF(OR($A346="",$B346=""),"",'OddsRatio_working_2-way'!N345)</f>
        <v>1.5337449961641161</v>
      </c>
      <c r="J346" s="44">
        <f>IF('Log_working_2-way'!$D345="","",A346^('Log_working_2-way'!$D345))</f>
        <v>2.8954403780457492</v>
      </c>
      <c r="K346" s="46">
        <f>IF('Log_working_2-way'!$D345="","",B346^('Log_working_2-way'!$D345))</f>
        <v>1.5275818810140851</v>
      </c>
      <c r="L346" s="53">
        <f t="shared" si="53"/>
        <v>0.35391923990498814</v>
      </c>
      <c r="M346" s="53">
        <f t="shared" si="54"/>
        <v>0.64608076009501192</v>
      </c>
      <c r="N346" s="54">
        <v>443</v>
      </c>
      <c r="O346" s="54">
        <f t="shared" si="55"/>
        <v>280.13235294117646</v>
      </c>
      <c r="P346" s="54">
        <f t="shared" si="56"/>
        <v>145.68456375838929</v>
      </c>
      <c r="Q346" s="54">
        <f t="shared" si="57"/>
        <v>297.31543624161077</v>
      </c>
      <c r="R346" s="54">
        <f t="shared" si="58"/>
        <v>162.86764705882351</v>
      </c>
      <c r="S346" s="55">
        <f t="shared" si="59"/>
        <v>-17.183083300434305</v>
      </c>
      <c r="T346" s="55">
        <f t="shared" si="60"/>
        <v>-17.18308330043422</v>
      </c>
      <c r="U346" t="s">
        <v>119</v>
      </c>
      <c r="V346" t="s">
        <v>152</v>
      </c>
      <c r="W346" t="s">
        <v>437</v>
      </c>
      <c r="X346" s="38">
        <v>44290</v>
      </c>
      <c r="Y346" s="66"/>
    </row>
    <row r="347" spans="1:25" ht="15" x14ac:dyDescent="0.25">
      <c r="A347">
        <v>2.2999999999999998</v>
      </c>
      <c r="B347">
        <v>1.67</v>
      </c>
      <c r="C347" s="43">
        <f t="shared" si="61"/>
        <v>3.3585003905233002E-2</v>
      </c>
      <c r="D347" s="44">
        <f>IF(OR($A347="",$B347=""),"",A347*'MPTO_working_2-way'!$G346)</f>
        <v>2.3772455089820359</v>
      </c>
      <c r="E347" s="46">
        <f>IF(OR($A347="",$B347=""),"",B347*'MPTO_working_2-way'!$G346)</f>
        <v>1.7260869565217389</v>
      </c>
      <c r="F347" s="44">
        <f>IF(OR($A347="",$B347=""),"",'MPTO_working_2-way'!D346)</f>
        <v>2.3924011211460603</v>
      </c>
      <c r="G347" s="46">
        <f>IF(OR($A347="",$B347=""),"",'MPTO_working_2-way'!E346)</f>
        <v>1.7181838514873629</v>
      </c>
      <c r="H347" s="44">
        <f>IF(OR($A347="",$B347=""),"",'OddsRatio_working_2-way'!M346)</f>
        <v>2.3929459815307572</v>
      </c>
      <c r="I347" s="44">
        <f>IF(OR($A347="",$B347=""),"",'OddsRatio_working_2-way'!N346)</f>
        <v>1.7179029289427752</v>
      </c>
      <c r="J347" s="44">
        <f>IF('Log_working_2-way'!$D346="","",A347^('Log_working_2-way'!$D346))</f>
        <v>2.399943779582375</v>
      </c>
      <c r="K347" s="46">
        <f>IF('Log_working_2-way'!$D346="","",B347^('Log_working_2-way'!$D346))</f>
        <v>1.7143143993241288</v>
      </c>
      <c r="L347" s="53">
        <f t="shared" si="53"/>
        <v>0.42065491183879095</v>
      </c>
      <c r="M347" s="53">
        <f t="shared" si="54"/>
        <v>0.57934508816120911</v>
      </c>
      <c r="N347" s="54">
        <v>444</v>
      </c>
      <c r="O347" s="54">
        <f t="shared" si="55"/>
        <v>250.95652173913044</v>
      </c>
      <c r="P347" s="54">
        <f t="shared" si="56"/>
        <v>178.13173652694613</v>
      </c>
      <c r="Q347" s="54">
        <f t="shared" si="57"/>
        <v>265.8682634730539</v>
      </c>
      <c r="R347" s="54">
        <f t="shared" si="58"/>
        <v>193.04347826086959</v>
      </c>
      <c r="S347" s="55">
        <f t="shared" si="59"/>
        <v>-14.911741733923463</v>
      </c>
      <c r="T347" s="55">
        <f t="shared" si="60"/>
        <v>-14.911741733923463</v>
      </c>
      <c r="U347" t="s">
        <v>432</v>
      </c>
      <c r="V347" t="s">
        <v>169</v>
      </c>
      <c r="W347" t="s">
        <v>442</v>
      </c>
      <c r="X347" s="38">
        <v>44290</v>
      </c>
      <c r="Y347" s="66"/>
    </row>
    <row r="348" spans="1:25" ht="15" x14ac:dyDescent="0.25">
      <c r="A348">
        <v>1.6</v>
      </c>
      <c r="B348">
        <v>2.4500000000000002</v>
      </c>
      <c r="C348" s="43">
        <f t="shared" si="61"/>
        <v>3.3163265306122458E-2</v>
      </c>
      <c r="D348" s="44">
        <f>IF(OR($A348="",$B348=""),"",A348*'MPTO_working_2-way'!$G347)</f>
        <v>1.653061224489796</v>
      </c>
      <c r="E348" s="46">
        <f>IF(OR($A348="",$B348=""),"",B348*'MPTO_working_2-way'!$G347)</f>
        <v>2.53125</v>
      </c>
      <c r="F348" s="44">
        <f>IF(OR($A348="",$B348=""),"",'MPTO_working_2-way'!D347)</f>
        <v>1.6436058700209644</v>
      </c>
      <c r="G348" s="46">
        <f>IF(OR($A348="",$B348=""),"",'MPTO_working_2-way'!E347)</f>
        <v>2.5537459283387625</v>
      </c>
      <c r="H348" s="44">
        <f>IF(OR($A348="",$B348=""),"",'OddsRatio_working_2-way'!M347)</f>
        <v>1.643267520902677</v>
      </c>
      <c r="I348" s="44">
        <f>IF(OR($A348="",$B348=""),"",'OddsRatio_working_2-way'!N347)</f>
        <v>2.5545631755148031</v>
      </c>
      <c r="J348" s="44">
        <f>IF('Log_working_2-way'!$D347="","",A348^('Log_working_2-way'!$D347))</f>
        <v>1.6389689112690746</v>
      </c>
      <c r="K348" s="46">
        <f>IF('Log_working_2-way'!$D347="","",B348^('Log_working_2-way'!$D347))</f>
        <v>2.5650213685886376</v>
      </c>
      <c r="L348" s="53">
        <f t="shared" si="53"/>
        <v>0.60493827160493829</v>
      </c>
      <c r="M348" s="53">
        <f t="shared" si="54"/>
        <v>0.39506172839506171</v>
      </c>
      <c r="N348" s="54">
        <v>445</v>
      </c>
      <c r="O348" s="54">
        <f t="shared" si="55"/>
        <v>166.875</v>
      </c>
      <c r="P348" s="54">
        <f t="shared" si="56"/>
        <v>263.36734693877548</v>
      </c>
      <c r="Q348" s="54">
        <f t="shared" si="57"/>
        <v>181.63265306122446</v>
      </c>
      <c r="R348" s="54">
        <f t="shared" si="58"/>
        <v>278.125</v>
      </c>
      <c r="S348" s="55">
        <f t="shared" si="59"/>
        <v>-14.75765306122446</v>
      </c>
      <c r="T348" s="55">
        <f t="shared" si="60"/>
        <v>-14.757653061224516</v>
      </c>
      <c r="U348" t="s">
        <v>128</v>
      </c>
      <c r="V348" t="s">
        <v>64</v>
      </c>
      <c r="W348" t="s">
        <v>442</v>
      </c>
      <c r="X348" s="38">
        <v>44290</v>
      </c>
      <c r="Y348" s="66"/>
    </row>
    <row r="349" spans="1:25" ht="15" x14ac:dyDescent="0.25">
      <c r="A349">
        <v>2.21</v>
      </c>
      <c r="B349">
        <v>1.71</v>
      </c>
      <c r="C349" s="43">
        <f t="shared" si="61"/>
        <v>3.7284009420232245E-2</v>
      </c>
      <c r="D349" s="44">
        <f>IF(OR($A349="",$B349=""),"",A349*'MPTO_working_2-way'!$G348)</f>
        <v>2.2923976608187133</v>
      </c>
      <c r="E349" s="46">
        <f>IF(OR($A349="",$B349=""),"",B349*'MPTO_working_2-way'!$G348)</f>
        <v>1.7737556561085972</v>
      </c>
      <c r="F349" s="44">
        <f>IF(OR($A349="",$B349=""),"",'MPTO_working_2-way'!D348)</f>
        <v>2.3049617273032235</v>
      </c>
      <c r="G349" s="46">
        <f>IF(OR($A349="",$B349=""),"",'MPTO_working_2-way'!E348)</f>
        <v>1.7663059989250076</v>
      </c>
      <c r="H349" s="44">
        <f>IF(OR($A349="",$B349=""),"",'OddsRatio_working_2-way'!M348)</f>
        <v>2.305459824013238</v>
      </c>
      <c r="I349" s="44">
        <f>IF(OR($A349="",$B349=""),"",'OddsRatio_working_2-way'!N348)</f>
        <v>1.7660136157433048</v>
      </c>
      <c r="J349" s="44">
        <f>IF('Log_working_2-way'!$D348="","",A349^('Log_working_2-way'!$D348))</f>
        <v>2.3112626061065349</v>
      </c>
      <c r="K349" s="46">
        <f>IF('Log_working_2-way'!$D348="","",B349^('Log_working_2-way'!$D348))</f>
        <v>1.7626237454975722</v>
      </c>
      <c r="L349" s="53">
        <f t="shared" si="53"/>
        <v>0.43622448979591838</v>
      </c>
      <c r="M349" s="53">
        <f t="shared" si="54"/>
        <v>0.56377551020408168</v>
      </c>
      <c r="N349" s="54">
        <v>446</v>
      </c>
      <c r="O349" s="54">
        <f t="shared" si="55"/>
        <v>244.19004524886876</v>
      </c>
      <c r="P349" s="54">
        <f t="shared" si="56"/>
        <v>185.18128654970758</v>
      </c>
      <c r="Q349" s="54">
        <f t="shared" si="57"/>
        <v>260.81871345029236</v>
      </c>
      <c r="R349" s="54">
        <f t="shared" si="58"/>
        <v>201.80995475113122</v>
      </c>
      <c r="S349" s="55">
        <f t="shared" si="59"/>
        <v>-16.628668201423608</v>
      </c>
      <c r="T349" s="55">
        <f t="shared" si="60"/>
        <v>-16.628668201423636</v>
      </c>
      <c r="U349" t="s">
        <v>131</v>
      </c>
      <c r="V349" t="s">
        <v>127</v>
      </c>
      <c r="W349" t="s">
        <v>442</v>
      </c>
      <c r="X349" s="38">
        <v>44290</v>
      </c>
      <c r="Y349" s="66"/>
    </row>
    <row r="350" spans="1:25" ht="15" x14ac:dyDescent="0.25">
      <c r="A350">
        <v>2.08</v>
      </c>
      <c r="B350">
        <v>1.82</v>
      </c>
      <c r="C350" s="43">
        <f t="shared" si="61"/>
        <v>3.0219780219780112E-2</v>
      </c>
      <c r="D350" s="44">
        <f>IF(OR($A350="",$B350=""),"",A350*'MPTO_working_2-way'!$G349)</f>
        <v>2.1428571428571428</v>
      </c>
      <c r="E350" s="46">
        <f>IF(OR($A350="",$B350=""),"",B350*'MPTO_working_2-way'!$G349)</f>
        <v>1.8749999999999998</v>
      </c>
      <c r="F350" s="44">
        <f>IF(OR($A350="",$B350=""),"",'MPTO_working_2-way'!D349)</f>
        <v>2.1474926253687316</v>
      </c>
      <c r="G350" s="46">
        <f>IF(OR($A350="",$B350=""),"",'MPTO_working_2-way'!E349)</f>
        <v>1.8714652956298199</v>
      </c>
      <c r="H350" s="44">
        <f>IF(OR($A350="",$B350=""),"",'OddsRatio_working_2-way'!M349)</f>
        <v>2.1476380835140083</v>
      </c>
      <c r="I350" s="44">
        <f>IF(OR($A350="",$B350=""),"",'OddsRatio_working_2-way'!N349)</f>
        <v>1.8713548411865626</v>
      </c>
      <c r="J350" s="44">
        <f>IF('Log_working_2-way'!$D349="","",A350^('Log_working_2-way'!$D349))</f>
        <v>2.1497509176455911</v>
      </c>
      <c r="K350" s="46">
        <f>IF('Log_working_2-way'!$D349="","",B350^('Log_working_2-way'!$D349))</f>
        <v>1.8697536002386808</v>
      </c>
      <c r="L350" s="53">
        <f t="shared" si="53"/>
        <v>0.46666666666666667</v>
      </c>
      <c r="M350" s="53">
        <f t="shared" si="54"/>
        <v>0.53333333333333344</v>
      </c>
      <c r="N350" s="54">
        <v>447</v>
      </c>
      <c r="O350" s="54">
        <f t="shared" si="55"/>
        <v>232.09615384615381</v>
      </c>
      <c r="P350" s="54">
        <f t="shared" si="56"/>
        <v>201.39560439560441</v>
      </c>
      <c r="Q350" s="54">
        <f t="shared" si="57"/>
        <v>245.60439560439556</v>
      </c>
      <c r="R350" s="54">
        <f t="shared" si="58"/>
        <v>214.90384615384613</v>
      </c>
      <c r="S350" s="55">
        <f t="shared" si="59"/>
        <v>-13.508241758241752</v>
      </c>
      <c r="T350" s="55">
        <f t="shared" si="60"/>
        <v>-13.508241758241724</v>
      </c>
      <c r="U350" t="s">
        <v>66</v>
      </c>
      <c r="V350" t="s">
        <v>125</v>
      </c>
      <c r="W350" t="s">
        <v>442</v>
      </c>
      <c r="X350" s="38">
        <v>44290</v>
      </c>
      <c r="Y350" s="66"/>
    </row>
    <row r="351" spans="1:25" s="28" customFormat="1" ht="15" x14ac:dyDescent="0.25">
      <c r="A351" s="23">
        <v>1.73</v>
      </c>
      <c r="B351" s="23">
        <v>2.17</v>
      </c>
      <c r="C351" s="24">
        <f t="shared" si="61"/>
        <v>3.8864175168482618E-2</v>
      </c>
      <c r="D351" s="25">
        <f>IF(OR($A351="",$B351=""),"",A351*'MPTO_working_2-way'!$G350)</f>
        <v>1.7972350230414749</v>
      </c>
      <c r="E351" s="27">
        <f>IF(OR($A351="",$B351=""),"",B351*'MPTO_working_2-way'!$G350)</f>
        <v>2.254335260115607</v>
      </c>
      <c r="F351" s="25">
        <f>IF(OR($A351="",$B351=""),"",'MPTO_working_2-way'!D350)</f>
        <v>1.7901814453637255</v>
      </c>
      <c r="G351" s="27">
        <f>IF(OR($A351="",$B351=""),"",'MPTO_working_2-way'!E350)</f>
        <v>2.2655321203343295</v>
      </c>
      <c r="H351" s="25">
        <f>IF(OR($A351="",$B351=""),"",'OddsRatio_working_2-way'!M350)</f>
        <v>1.789893425679455</v>
      </c>
      <c r="I351" s="25">
        <f>IF(OR($A351="",$B351=""),"",'OddsRatio_working_2-way'!N350)</f>
        <v>2.2659935726643319</v>
      </c>
      <c r="J351" s="25">
        <f>IF('Log_working_2-way'!$D350="","",A351^('Log_working_2-way'!$D350))</f>
        <v>1.7866801012683895</v>
      </c>
      <c r="K351" s="27">
        <f>IF('Log_working_2-way'!$D350="","",B351^('Log_working_2-way'!$D350))</f>
        <v>2.2711647318744981</v>
      </c>
      <c r="L351" s="80">
        <f t="shared" si="53"/>
        <v>0.55641025641025632</v>
      </c>
      <c r="M351" s="80">
        <f t="shared" si="54"/>
        <v>0.44358974358974357</v>
      </c>
      <c r="N351" s="81">
        <v>448</v>
      </c>
      <c r="O351" s="81">
        <f t="shared" si="55"/>
        <v>189.04046242774567</v>
      </c>
      <c r="P351" s="81">
        <f t="shared" si="56"/>
        <v>241.54838709677418</v>
      </c>
      <c r="Q351" s="81">
        <f t="shared" si="57"/>
        <v>206.45161290322579</v>
      </c>
      <c r="R351" s="81">
        <f t="shared" si="58"/>
        <v>258.95953757225436</v>
      </c>
      <c r="S351" s="82">
        <f t="shared" si="59"/>
        <v>-17.411150475480127</v>
      </c>
      <c r="T351" s="82">
        <f t="shared" si="60"/>
        <v>-17.411150475480184</v>
      </c>
      <c r="U351" s="23" t="s">
        <v>167</v>
      </c>
      <c r="V351" s="23" t="s">
        <v>166</v>
      </c>
      <c r="W351" s="23" t="s">
        <v>442</v>
      </c>
      <c r="X351" s="78">
        <v>44290</v>
      </c>
      <c r="Y351" s="79"/>
    </row>
    <row r="352" spans="1:25" ht="15" x14ac:dyDescent="0.25">
      <c r="A352">
        <v>1.6</v>
      </c>
      <c r="B352">
        <v>2.4</v>
      </c>
      <c r="C352" s="43">
        <f t="shared" si="61"/>
        <v>4.1666666666666741E-2</v>
      </c>
      <c r="D352" s="44">
        <f>IF(OR($A352="",$B352=""),"",A352*'MPTO_working_2-way'!$G351)</f>
        <v>1.666666666666667</v>
      </c>
      <c r="E352" s="46">
        <f>IF(OR($A352="",$B352=""),"",B352*'MPTO_working_2-way'!$G351)</f>
        <v>2.5</v>
      </c>
      <c r="F352" s="44">
        <f>IF(OR($A352="",$B352=""),"",'MPTO_working_2-way'!D351)</f>
        <v>1.6551724137931036</v>
      </c>
      <c r="G352" s="46">
        <f>IF(OR($A352="",$B352=""),"",'MPTO_working_2-way'!E351)</f>
        <v>2.5263157894736841</v>
      </c>
      <c r="H352" s="44">
        <f>IF(OR($A352="",$B352=""),"",'OddsRatio_working_2-way'!M351)</f>
        <v>1.6546536707079771</v>
      </c>
      <c r="I352" s="44">
        <f>IF(OR($A352="",$B352=""),"",'OddsRatio_working_2-way'!N351)</f>
        <v>2.5275252316519468</v>
      </c>
      <c r="J352" s="44">
        <f>IF('Log_working_2-way'!$D351="","",A352^('Log_working_2-way'!$D351))</f>
        <v>1.6494042763805412</v>
      </c>
      <c r="K352" s="46">
        <f>IF('Log_working_2-way'!$D351="","",B352^('Log_working_2-way'!$D351))</f>
        <v>2.5398728286377308</v>
      </c>
      <c r="L352" s="53">
        <f t="shared" ref="L352:L415" si="62">(1/D352)</f>
        <v>0.59999999999999987</v>
      </c>
      <c r="M352" s="53">
        <f t="shared" ref="M352:M415" si="63">(1/E352)</f>
        <v>0.4</v>
      </c>
      <c r="N352" s="54">
        <v>449</v>
      </c>
      <c r="O352" s="54">
        <f t="shared" ref="O352:O415" si="64">(1/A352)*((N352*A352)-N352)</f>
        <v>168.37500000000006</v>
      </c>
      <c r="P352" s="54">
        <f t="shared" ref="P352:P415" si="65">(1/B352)*((N352*B352)-N352)</f>
        <v>261.91666666666663</v>
      </c>
      <c r="Q352" s="54">
        <f t="shared" ref="Q352:Q415" si="66">(1/B352)*N352</f>
        <v>187.08333333333334</v>
      </c>
      <c r="R352" s="54">
        <f t="shared" ref="R352:R415" si="67">(1/A352)*N352</f>
        <v>280.625</v>
      </c>
      <c r="S352" s="55">
        <f t="shared" ref="S352:S415" si="68">O352-Q352</f>
        <v>-18.708333333333286</v>
      </c>
      <c r="T352" s="55">
        <f t="shared" ref="T352:T415" si="69">P352-R352</f>
        <v>-18.708333333333371</v>
      </c>
      <c r="U352" t="s">
        <v>256</v>
      </c>
      <c r="V352" t="s">
        <v>253</v>
      </c>
      <c r="W352" t="s">
        <v>438</v>
      </c>
      <c r="X352" s="38">
        <v>44291</v>
      </c>
      <c r="Y352" s="66"/>
    </row>
    <row r="353" spans="1:25" ht="15" x14ac:dyDescent="0.25">
      <c r="A353">
        <v>1.78</v>
      </c>
      <c r="B353">
        <v>2.08</v>
      </c>
      <c r="C353" s="43">
        <f t="shared" si="61"/>
        <v>4.2566983578219642E-2</v>
      </c>
      <c r="D353" s="44">
        <f>IF(OR($A353="",$B353=""),"",A353*'MPTO_working_2-way'!$G352)</f>
        <v>1.8557692307692311</v>
      </c>
      <c r="E353" s="46">
        <f>IF(OR($A353="",$B353=""),"",B353*'MPTO_working_2-way'!$G352)</f>
        <v>2.1685393258426968</v>
      </c>
      <c r="F353" s="44">
        <f>IF(OR($A353="",$B353=""),"",'MPTO_working_2-way'!D352)</f>
        <v>1.8500899460323807</v>
      </c>
      <c r="G353" s="46">
        <f>IF(OR($A353="",$B353=""),"",'MPTO_working_2-way'!E352)</f>
        <v>2.1763461086292031</v>
      </c>
      <c r="H353" s="44">
        <f>IF(OR($A353="",$B353=""),"",'OddsRatio_working_2-way'!M352)</f>
        <v>1.8498365855987975</v>
      </c>
      <c r="I353" s="44">
        <f>IF(OR($A353="",$B353=""),"",'OddsRatio_working_2-way'!N352)</f>
        <v>2.1766968108291049</v>
      </c>
      <c r="J353" s="44">
        <f>IF('Log_working_2-way'!$D352="","",A353^('Log_working_2-way'!$D352))</f>
        <v>1.8472406840805713</v>
      </c>
      <c r="K353" s="46">
        <f>IF('Log_working_2-way'!$D352="","",B353^('Log_working_2-way'!$D352))</f>
        <v>2.180302148833781</v>
      </c>
      <c r="L353" s="53">
        <f t="shared" si="62"/>
        <v>0.53886010362694292</v>
      </c>
      <c r="M353" s="53">
        <f t="shared" si="63"/>
        <v>0.46113989637305697</v>
      </c>
      <c r="N353" s="54">
        <v>450</v>
      </c>
      <c r="O353" s="54">
        <f t="shared" si="64"/>
        <v>197.19101123595507</v>
      </c>
      <c r="P353" s="54">
        <f t="shared" si="65"/>
        <v>233.65384615384613</v>
      </c>
      <c r="Q353" s="54">
        <f t="shared" si="66"/>
        <v>216.34615384615384</v>
      </c>
      <c r="R353" s="54">
        <f t="shared" si="67"/>
        <v>252.80898876404495</v>
      </c>
      <c r="S353" s="55">
        <f t="shared" si="68"/>
        <v>-19.155142610198766</v>
      </c>
      <c r="T353" s="55">
        <f t="shared" si="69"/>
        <v>-19.155142610198823</v>
      </c>
      <c r="U353" t="s">
        <v>382</v>
      </c>
      <c r="V353" t="s">
        <v>254</v>
      </c>
      <c r="W353" t="s">
        <v>438</v>
      </c>
      <c r="X353" s="38">
        <v>44291</v>
      </c>
      <c r="Y353" s="66"/>
    </row>
    <row r="354" spans="1:25" ht="15" x14ac:dyDescent="0.25">
      <c r="A354">
        <v>2.09</v>
      </c>
      <c r="B354">
        <v>1.77</v>
      </c>
      <c r="C354" s="43">
        <f t="shared" si="61"/>
        <v>4.3440650933960434E-2</v>
      </c>
      <c r="D354" s="44">
        <f>IF(OR($A354="",$B354=""),"",A354*'MPTO_working_2-way'!$G353)</f>
        <v>2.1807909604519771</v>
      </c>
      <c r="E354" s="46">
        <f>IF(OR($A354="",$B354=""),"",B354*'MPTO_working_2-way'!$G353)</f>
        <v>1.8468899521531099</v>
      </c>
      <c r="F354" s="44">
        <f>IF(OR($A354="",$B354=""),"",'MPTO_working_2-way'!D353)</f>
        <v>2.1893883348622492</v>
      </c>
      <c r="G354" s="46">
        <f>IF(OR($A354="",$B354=""),"",'MPTO_working_2-way'!E353)</f>
        <v>1.8407682929863407</v>
      </c>
      <c r="H354" s="44">
        <f>IF(OR($A354="",$B354=""),"",'OddsRatio_working_2-way'!M353)</f>
        <v>2.189783348170756</v>
      </c>
      <c r="I354" s="44">
        <f>IF(OR($A354="",$B354=""),"",'OddsRatio_working_2-way'!N353)</f>
        <v>1.8404891542123691</v>
      </c>
      <c r="J354" s="44">
        <f>IF('Log_working_2-way'!$D353="","",A354^('Log_working_2-way'!$D353))</f>
        <v>2.1937595056671091</v>
      </c>
      <c r="K354" s="46">
        <f>IF('Log_working_2-way'!$D353="","",B354^('Log_working_2-way'!$D353))</f>
        <v>1.8376896646706193</v>
      </c>
      <c r="L354" s="53">
        <f t="shared" si="62"/>
        <v>0.45854922279792754</v>
      </c>
      <c r="M354" s="53">
        <f t="shared" si="63"/>
        <v>0.54145077720207258</v>
      </c>
      <c r="N354" s="54">
        <v>451</v>
      </c>
      <c r="O354" s="54">
        <f t="shared" si="64"/>
        <v>235.21052631578945</v>
      </c>
      <c r="P354" s="54">
        <f t="shared" si="65"/>
        <v>196.19774011299435</v>
      </c>
      <c r="Q354" s="54">
        <f t="shared" si="66"/>
        <v>254.80225988700565</v>
      </c>
      <c r="R354" s="54">
        <f t="shared" si="67"/>
        <v>215.78947368421055</v>
      </c>
      <c r="S354" s="55">
        <f t="shared" si="68"/>
        <v>-19.591733571216196</v>
      </c>
      <c r="T354" s="55">
        <f t="shared" si="69"/>
        <v>-19.591733571216196</v>
      </c>
      <c r="U354" t="s">
        <v>238</v>
      </c>
      <c r="V354" t="s">
        <v>384</v>
      </c>
      <c r="W354" t="s">
        <v>438</v>
      </c>
      <c r="X354" s="38">
        <v>44291</v>
      </c>
      <c r="Y354" s="66"/>
    </row>
    <row r="355" spans="1:25" ht="15" x14ac:dyDescent="0.25">
      <c r="A355">
        <v>1.95</v>
      </c>
      <c r="B355">
        <v>1.92</v>
      </c>
      <c r="C355" s="43">
        <f t="shared" si="61"/>
        <v>3.3653846153846256E-2</v>
      </c>
      <c r="D355" s="44">
        <f>IF(OR($A355="",$B355=""),"",A355*'MPTO_working_2-way'!$G354)</f>
        <v>2.015625</v>
      </c>
      <c r="E355" s="46">
        <f>IF(OR($A355="",$B355=""),"",B355*'MPTO_working_2-way'!$G354)</f>
        <v>1.9846153846153847</v>
      </c>
      <c r="F355" s="44">
        <f>IF(OR($A355="",$B355=""),"",'MPTO_working_2-way'!D354)</f>
        <v>2.0161550888529889</v>
      </c>
      <c r="G355" s="46">
        <f>IF(OR($A355="",$B355=""),"",'MPTO_working_2-way'!E354)</f>
        <v>1.9841017488076311</v>
      </c>
      <c r="H355" s="44">
        <f>IF(OR($A355="",$B355=""),"",'OddsRatio_working_2-way'!M354)</f>
        <v>2.0161735558713256</v>
      </c>
      <c r="I355" s="44">
        <f>IF(OR($A355="",$B355=""),"",'OddsRatio_working_2-way'!N354)</f>
        <v>1.9840838646332837</v>
      </c>
      <c r="J355" s="44">
        <f>IF('Log_working_2-way'!$D354="","",A355^('Log_working_2-way'!$D354))</f>
        <v>2.0164149948926431</v>
      </c>
      <c r="K355" s="46">
        <f>IF('Log_working_2-way'!$D354="","",B355^('Log_working_2-way'!$D354))</f>
        <v>1.9838501055423525</v>
      </c>
      <c r="L355" s="53">
        <f t="shared" si="62"/>
        <v>0.49612403100775193</v>
      </c>
      <c r="M355" s="53">
        <f t="shared" si="63"/>
        <v>0.50387596899224807</v>
      </c>
      <c r="N355" s="54">
        <v>452</v>
      </c>
      <c r="O355" s="54">
        <f t="shared" si="64"/>
        <v>220.20512820512823</v>
      </c>
      <c r="P355" s="54">
        <f t="shared" si="65"/>
        <v>216.58333333333331</v>
      </c>
      <c r="Q355" s="54">
        <f t="shared" si="66"/>
        <v>235.41666666666669</v>
      </c>
      <c r="R355" s="54">
        <f t="shared" si="67"/>
        <v>231.79487179487182</v>
      </c>
      <c r="S355" s="55">
        <f t="shared" si="68"/>
        <v>-15.211538461538453</v>
      </c>
      <c r="T355" s="55">
        <f t="shared" si="69"/>
        <v>-15.21153846153851</v>
      </c>
      <c r="U355" t="s">
        <v>393</v>
      </c>
      <c r="V355" t="s">
        <v>274</v>
      </c>
      <c r="W355" t="s">
        <v>231</v>
      </c>
      <c r="X355" s="38">
        <v>44291</v>
      </c>
      <c r="Y355" s="66"/>
    </row>
    <row r="356" spans="1:25" ht="15" x14ac:dyDescent="0.25">
      <c r="A356">
        <v>2.35</v>
      </c>
      <c r="B356">
        <v>1.66</v>
      </c>
      <c r="C356" s="43">
        <f t="shared" si="61"/>
        <v>2.7941553447834E-2</v>
      </c>
      <c r="D356" s="44">
        <f>IF(OR($A356="",$B356=""),"",A356*'MPTO_working_2-way'!$G355)</f>
        <v>2.4156626506024099</v>
      </c>
      <c r="E356" s="46">
        <f>IF(OR($A356="",$B356=""),"",B356*'MPTO_working_2-way'!$G355)</f>
        <v>1.7063829787234044</v>
      </c>
      <c r="F356" s="44">
        <f>IF(OR($A356="",$B356=""),"",'MPTO_working_2-way'!D355)</f>
        <v>2.4297726564933044</v>
      </c>
      <c r="G356" s="46">
        <f>IF(OR($A356="",$B356=""),"",'MPTO_working_2-way'!E355)</f>
        <v>1.6994118928338053</v>
      </c>
      <c r="H356" s="44">
        <f>IF(OR($A356="",$B356=""),"",'OddsRatio_working_2-way'!M355)</f>
        <v>2.4301938838683887</v>
      </c>
      <c r="I356" s="44">
        <f>IF(OR($A356="",$B356=""),"",'OddsRatio_working_2-way'!N355)</f>
        <v>1.6992058987801013</v>
      </c>
      <c r="J356" s="44">
        <f>IF('Log_working_2-way'!$D355="","",A356^('Log_working_2-way'!$D355))</f>
        <v>2.4366771636172895</v>
      </c>
      <c r="K356" s="46">
        <f>IF('Log_working_2-way'!$D355="","",B356^('Log_working_2-way'!$D355))</f>
        <v>1.6960505987873902</v>
      </c>
      <c r="L356" s="53">
        <f t="shared" si="62"/>
        <v>0.41396508728179549</v>
      </c>
      <c r="M356" s="53">
        <f t="shared" si="63"/>
        <v>0.5860349127182044</v>
      </c>
      <c r="N356" s="54">
        <v>453</v>
      </c>
      <c r="O356" s="54">
        <f t="shared" si="64"/>
        <v>260.2340425531915</v>
      </c>
      <c r="P356" s="54">
        <f t="shared" si="65"/>
        <v>180.10843373493978</v>
      </c>
      <c r="Q356" s="54">
        <f t="shared" si="66"/>
        <v>272.89156626506025</v>
      </c>
      <c r="R356" s="54">
        <f t="shared" si="67"/>
        <v>192.7659574468085</v>
      </c>
      <c r="S356" s="55">
        <f t="shared" si="68"/>
        <v>-12.657523711868748</v>
      </c>
      <c r="T356" s="55">
        <f t="shared" si="69"/>
        <v>-12.65752371186872</v>
      </c>
      <c r="U356" t="s">
        <v>134</v>
      </c>
      <c r="V356" t="s">
        <v>34</v>
      </c>
      <c r="W356" t="s">
        <v>443</v>
      </c>
      <c r="X356" s="38">
        <v>44291</v>
      </c>
      <c r="Y356" s="66"/>
    </row>
    <row r="357" spans="1:25" ht="15" x14ac:dyDescent="0.25">
      <c r="A357">
        <v>2.5</v>
      </c>
      <c r="B357">
        <v>1.59</v>
      </c>
      <c r="C357" s="43">
        <f t="shared" si="61"/>
        <v>2.8930817610062887E-2</v>
      </c>
      <c r="D357" s="44">
        <f>IF(OR($A357="",$B357=""),"",A357*'MPTO_working_2-way'!$G356)</f>
        <v>2.5723270440251573</v>
      </c>
      <c r="E357" s="46">
        <f>IF(OR($A357="",$B357=""),"",B357*'MPTO_working_2-way'!$G356)</f>
        <v>1.6360000000000001</v>
      </c>
      <c r="F357" s="44">
        <f>IF(OR($A357="",$B357=""),"",'MPTO_working_2-way'!D356)</f>
        <v>2.5938009787928222</v>
      </c>
      <c r="G357" s="46">
        <f>IF(OR($A357="",$B357=""),"",'MPTO_working_2-way'!E356)</f>
        <v>1.6274309109518936</v>
      </c>
      <c r="H357" s="44">
        <f>IF(OR($A357="",$B357=""),"",'OddsRatio_working_2-way'!M356)</f>
        <v>2.594482010358202</v>
      </c>
      <c r="I357" s="44">
        <f>IF(OR($A357="",$B357=""),"",'OddsRatio_working_2-way'!N356)</f>
        <v>1.6271629240742262</v>
      </c>
      <c r="J357" s="44">
        <f>IF('Log_working_2-way'!$D356="","",A357^('Log_working_2-way'!$D356))</f>
        <v>2.6044302729451743</v>
      </c>
      <c r="K357" s="46">
        <f>IF('Log_working_2-way'!$D356="","",B357^('Log_working_2-way'!$D356))</f>
        <v>1.6232742032249983</v>
      </c>
      <c r="L357" s="53">
        <f t="shared" si="62"/>
        <v>0.38875305623471879</v>
      </c>
      <c r="M357" s="53">
        <f t="shared" si="63"/>
        <v>0.6112469437652811</v>
      </c>
      <c r="N357" s="54">
        <v>454</v>
      </c>
      <c r="O357" s="54">
        <f t="shared" si="64"/>
        <v>272.40000000000003</v>
      </c>
      <c r="P357" s="54">
        <f t="shared" si="65"/>
        <v>168.46540880503144</v>
      </c>
      <c r="Q357" s="54">
        <f t="shared" si="66"/>
        <v>285.53459119496853</v>
      </c>
      <c r="R357" s="54">
        <f t="shared" si="67"/>
        <v>181.60000000000002</v>
      </c>
      <c r="S357" s="55">
        <f t="shared" si="68"/>
        <v>-13.134591194968493</v>
      </c>
      <c r="T357" s="55">
        <f t="shared" si="69"/>
        <v>-13.134591194968579</v>
      </c>
      <c r="U357" t="s">
        <v>71</v>
      </c>
      <c r="V357" t="s">
        <v>72</v>
      </c>
      <c r="W357" t="s">
        <v>443</v>
      </c>
      <c r="X357" s="38">
        <v>44291</v>
      </c>
      <c r="Y357" s="66"/>
    </row>
    <row r="358" spans="1:25" ht="15" x14ac:dyDescent="0.25">
      <c r="A358">
        <v>2.4700000000000002</v>
      </c>
      <c r="B358">
        <v>1.59</v>
      </c>
      <c r="C358" s="43">
        <f t="shared" si="61"/>
        <v>3.37891172052045E-2</v>
      </c>
      <c r="D358" s="44">
        <f>IF(OR($A358="",$B358=""),"",A358*'MPTO_working_2-way'!$G357)</f>
        <v>2.5534591194968552</v>
      </c>
      <c r="E358" s="46">
        <f>IF(OR($A358="",$B358=""),"",B358*'MPTO_working_2-way'!$G357)</f>
        <v>1.6437246963562753</v>
      </c>
      <c r="F358" s="44">
        <f>IF(OR($A358="",$B358=""),"",'MPTO_working_2-way'!D357)</f>
        <v>2.5775604633610079</v>
      </c>
      <c r="G358" s="46">
        <f>IF(OR($A358="",$B358=""),"",'MPTO_working_2-way'!E357)</f>
        <v>1.6338901254342355</v>
      </c>
      <c r="H358" s="44">
        <f>IF(OR($A358="",$B358=""),"",'OddsRatio_working_2-way'!M357)</f>
        <v>2.5784566588059405</v>
      </c>
      <c r="I358" s="44">
        <f>IF(OR($A358="",$B358=""),"",'OddsRatio_working_2-way'!N357)</f>
        <v>1.6335302236023845</v>
      </c>
      <c r="J358" s="44">
        <f>IF('Log_working_2-way'!$D357="","",A358^('Log_working_2-way'!$D357))</f>
        <v>2.5896826442672194</v>
      </c>
      <c r="K358" s="46">
        <f>IF('Log_working_2-way'!$D357="","",B358^('Log_working_2-way'!$D357))</f>
        <v>1.6290563739914652</v>
      </c>
      <c r="L358" s="53">
        <f t="shared" si="62"/>
        <v>0.39162561576354682</v>
      </c>
      <c r="M358" s="53">
        <f t="shared" si="63"/>
        <v>0.60837438423645318</v>
      </c>
      <c r="N358" s="54">
        <v>455</v>
      </c>
      <c r="O358" s="54">
        <f t="shared" si="64"/>
        <v>270.78947368421058</v>
      </c>
      <c r="P358" s="54">
        <f t="shared" si="65"/>
        <v>168.8364779874214</v>
      </c>
      <c r="Q358" s="54">
        <f t="shared" si="66"/>
        <v>286.1635220125786</v>
      </c>
      <c r="R358" s="54">
        <f t="shared" si="67"/>
        <v>184.21052631578948</v>
      </c>
      <c r="S358" s="55">
        <f t="shared" si="68"/>
        <v>-15.374048328368019</v>
      </c>
      <c r="T358" s="55">
        <f t="shared" si="69"/>
        <v>-15.374048328368076</v>
      </c>
      <c r="U358" t="s">
        <v>77</v>
      </c>
      <c r="V358" t="s">
        <v>36</v>
      </c>
      <c r="W358" t="s">
        <v>433</v>
      </c>
      <c r="X358" s="38">
        <v>44291</v>
      </c>
      <c r="Y358" s="66"/>
    </row>
    <row r="359" spans="1:25" ht="15" x14ac:dyDescent="0.25">
      <c r="A359">
        <v>1.92</v>
      </c>
      <c r="B359">
        <v>1.97</v>
      </c>
      <c r="C359" s="43">
        <f t="shared" si="61"/>
        <v>2.844754653130277E-2</v>
      </c>
      <c r="D359" s="44">
        <f>IF(OR($A359="",$B359=""),"",A359*'MPTO_working_2-way'!$G358)</f>
        <v>1.9746192893401013</v>
      </c>
      <c r="E359" s="46">
        <f>IF(OR($A359="",$B359=""),"",B359*'MPTO_working_2-way'!$G358)</f>
        <v>2.0260416666666665</v>
      </c>
      <c r="F359" s="44">
        <f>IF(OR($A359="",$B359=""),"",'MPTO_working_2-way'!D358)</f>
        <v>1.9739066903246005</v>
      </c>
      <c r="G359" s="46">
        <f>IF(OR($A359="",$B359=""),"",'MPTO_working_2-way'!E358)</f>
        <v>2.0267924123888115</v>
      </c>
      <c r="H359" s="44">
        <f>IF(OR($A359="",$B359=""),"",'OddsRatio_working_2-way'!M358)</f>
        <v>1.9738858291644976</v>
      </c>
      <c r="I359" s="44">
        <f>IF(OR($A359="",$B359=""),"",'OddsRatio_working_2-way'!N358)</f>
        <v>2.0268144068364817</v>
      </c>
      <c r="J359" s="44">
        <f>IF('Log_working_2-way'!$D358="","",A359^('Log_working_2-way'!$D358))</f>
        <v>1.9735629954505829</v>
      </c>
      <c r="K359" s="46">
        <f>IF('Log_working_2-way'!$D358="","",B359^('Log_working_2-way'!$D358))</f>
        <v>2.0271548987306875</v>
      </c>
      <c r="L359" s="53">
        <f t="shared" si="62"/>
        <v>0.50642673521850901</v>
      </c>
      <c r="M359" s="53">
        <f t="shared" si="63"/>
        <v>0.49357326478149105</v>
      </c>
      <c r="N359" s="54">
        <v>456</v>
      </c>
      <c r="O359" s="54">
        <f t="shared" si="64"/>
        <v>218.5</v>
      </c>
      <c r="P359" s="54">
        <f t="shared" si="65"/>
        <v>224.52791878172584</v>
      </c>
      <c r="Q359" s="54">
        <f t="shared" si="66"/>
        <v>231.4720812182741</v>
      </c>
      <c r="R359" s="54">
        <f t="shared" si="67"/>
        <v>237.50000000000003</v>
      </c>
      <c r="S359" s="55">
        <f t="shared" si="68"/>
        <v>-12.972081218274099</v>
      </c>
      <c r="T359" s="55">
        <f t="shared" si="69"/>
        <v>-12.972081218274184</v>
      </c>
      <c r="U359" t="s">
        <v>49</v>
      </c>
      <c r="V359" t="s">
        <v>132</v>
      </c>
      <c r="W359" t="s">
        <v>433</v>
      </c>
      <c r="X359" s="38">
        <v>44291</v>
      </c>
      <c r="Y359" s="66"/>
    </row>
    <row r="360" spans="1:25" ht="15" x14ac:dyDescent="0.25">
      <c r="A360">
        <v>2.3199999999999998</v>
      </c>
      <c r="B360">
        <v>1.66</v>
      </c>
      <c r="C360" s="43">
        <f t="shared" si="61"/>
        <v>3.3444121312837582E-2</v>
      </c>
      <c r="D360" s="44">
        <f>IF(OR($A360="",$B360=""),"",A360*'MPTO_working_2-way'!$G359)</f>
        <v>2.3975903614457832</v>
      </c>
      <c r="E360" s="46">
        <f>IF(OR($A360="",$B360=""),"",B360*'MPTO_working_2-way'!$G359)</f>
        <v>1.7155172413793103</v>
      </c>
      <c r="F360" s="44">
        <f>IF(OR($A360="",$B360=""),"",'MPTO_working_2-way'!D359)</f>
        <v>2.4136375031336175</v>
      </c>
      <c r="G360" s="46">
        <f>IF(OR($A360="",$B360=""),"",'MPTO_working_2-way'!E359)</f>
        <v>1.707394928178755</v>
      </c>
      <c r="H360" s="44">
        <f>IF(OR($A360="",$B360=""),"",'OddsRatio_working_2-way'!M359)</f>
        <v>2.4142135623730954</v>
      </c>
      <c r="I360" s="44">
        <f>IF(OR($A360="",$B360=""),"",'OddsRatio_working_2-way'!N359)</f>
        <v>1.7071067811865479</v>
      </c>
      <c r="J360" s="44">
        <f>IF('Log_working_2-way'!$D359="","",A360^('Log_working_2-way'!$D359))</f>
        <v>2.4216287324780335</v>
      </c>
      <c r="K360" s="46">
        <f>IF('Log_working_2-way'!$D359="","",B360^('Log_working_2-way'!$D359))</f>
        <v>1.7034185347793582</v>
      </c>
      <c r="L360" s="53">
        <f t="shared" si="62"/>
        <v>0.41708542713567837</v>
      </c>
      <c r="M360" s="53">
        <f t="shared" si="63"/>
        <v>0.58291457286432158</v>
      </c>
      <c r="N360" s="54">
        <v>457</v>
      </c>
      <c r="O360" s="54">
        <f t="shared" si="64"/>
        <v>260.01724137931035</v>
      </c>
      <c r="P360" s="54">
        <f t="shared" si="65"/>
        <v>181.6987951807229</v>
      </c>
      <c r="Q360" s="54">
        <f t="shared" si="66"/>
        <v>275.30120481927713</v>
      </c>
      <c r="R360" s="54">
        <f t="shared" si="67"/>
        <v>196.98275862068968</v>
      </c>
      <c r="S360" s="55">
        <f t="shared" si="68"/>
        <v>-15.283963439966783</v>
      </c>
      <c r="T360" s="55">
        <f t="shared" si="69"/>
        <v>-15.283963439966783</v>
      </c>
      <c r="U360" t="s">
        <v>208</v>
      </c>
      <c r="V360" t="s">
        <v>82</v>
      </c>
      <c r="W360" t="s">
        <v>433</v>
      </c>
      <c r="X360" s="38">
        <v>44291</v>
      </c>
      <c r="Y360" s="66"/>
    </row>
    <row r="361" spans="1:25" ht="15" x14ac:dyDescent="0.25">
      <c r="A361">
        <v>2.23</v>
      </c>
      <c r="B361">
        <v>1.7</v>
      </c>
      <c r="C361" s="43">
        <f t="shared" si="61"/>
        <v>3.6665787391189752E-2</v>
      </c>
      <c r="D361" s="44">
        <f>IF(OR($A361="",$B361=""),"",A361*'MPTO_working_2-way'!$G360)</f>
        <v>2.3117647058823532</v>
      </c>
      <c r="E361" s="46">
        <f>IF(OR($A361="",$B361=""),"",B361*'MPTO_working_2-way'!$G360)</f>
        <v>1.7623318385650226</v>
      </c>
      <c r="F361" s="44">
        <f>IF(OR($A361="",$B361=""),"",'MPTO_working_2-way'!D360)</f>
        <v>2.3250536645200861</v>
      </c>
      <c r="G361" s="46">
        <f>IF(OR($A361="",$B361=""),"",'MPTO_working_2-way'!E360)</f>
        <v>1.754686415181671</v>
      </c>
      <c r="H361" s="44">
        <f>IF(OR($A361="",$B361=""),"",'OddsRatio_working_2-way'!M360)</f>
        <v>2.3255726525328053</v>
      </c>
      <c r="I361" s="44">
        <f>IF(OR($A361="",$B361=""),"",'OddsRatio_working_2-way'!N360)</f>
        <v>1.7543909404658247</v>
      </c>
      <c r="J361" s="44">
        <f>IF('Log_working_2-way'!$D360="","",A361^('Log_working_2-way'!$D360))</f>
        <v>2.3317115132269501</v>
      </c>
      <c r="K361" s="46">
        <f>IF('Log_working_2-way'!$D360="","",B361^('Log_working_2-way'!$D360))</f>
        <v>1.7509133848191525</v>
      </c>
      <c r="L361" s="53">
        <f t="shared" si="62"/>
        <v>0.43256997455470736</v>
      </c>
      <c r="M361" s="53">
        <f t="shared" si="63"/>
        <v>0.56743002544529253</v>
      </c>
      <c r="N361" s="54">
        <v>458</v>
      </c>
      <c r="O361" s="54">
        <f t="shared" si="64"/>
        <v>252.61883408071751</v>
      </c>
      <c r="P361" s="54">
        <f t="shared" si="65"/>
        <v>188.58823529411768</v>
      </c>
      <c r="Q361" s="54">
        <f t="shared" si="66"/>
        <v>269.41176470588238</v>
      </c>
      <c r="R361" s="54">
        <f t="shared" si="67"/>
        <v>205.38116591928252</v>
      </c>
      <c r="S361" s="55">
        <f t="shared" si="68"/>
        <v>-16.792930625164871</v>
      </c>
      <c r="T361" s="55">
        <f t="shared" si="69"/>
        <v>-16.792930625164843</v>
      </c>
      <c r="U361" t="s">
        <v>44</v>
      </c>
      <c r="V361" t="s">
        <v>45</v>
      </c>
      <c r="W361" t="s">
        <v>433</v>
      </c>
      <c r="X361" s="38">
        <v>44291</v>
      </c>
      <c r="Y361" s="66"/>
    </row>
    <row r="362" spans="1:25" ht="15" x14ac:dyDescent="0.25">
      <c r="A362">
        <v>2.2599999999999998</v>
      </c>
      <c r="B362">
        <v>1.69</v>
      </c>
      <c r="C362" s="43">
        <f t="shared" si="61"/>
        <v>3.4193852437555794E-2</v>
      </c>
      <c r="D362" s="44">
        <f>IF(OR($A362="",$B362=""),"",A362*'MPTO_working_2-way'!$G361)</f>
        <v>2.3372781065088759</v>
      </c>
      <c r="E362" s="46">
        <f>IF(OR($A362="",$B362=""),"",B362*'MPTO_working_2-way'!$G361)</f>
        <v>1.7477876106194692</v>
      </c>
      <c r="F362" s="44">
        <f>IF(OR($A362="",$B362=""),"",'MPTO_working_2-way'!D361)</f>
        <v>2.3508340001231001</v>
      </c>
      <c r="G362" s="46">
        <f>IF(OR($A362="",$B362=""),"",'MPTO_working_2-way'!E361)</f>
        <v>1.740283410033262</v>
      </c>
      <c r="H362" s="44">
        <f>IF(OR($A362="",$B362=""),"",'OddsRatio_working_2-way'!M361)</f>
        <v>2.351327849384353</v>
      </c>
      <c r="I362" s="44">
        <f>IF(OR($A362="",$B362=""),"",'OddsRatio_working_2-way'!N361)</f>
        <v>1.7400128699009547</v>
      </c>
      <c r="J362" s="44">
        <f>IF('Log_working_2-way'!$D361="","",A362^('Log_working_2-way'!$D361))</f>
        <v>2.3575800032398484</v>
      </c>
      <c r="K362" s="46">
        <f>IF('Log_working_2-way'!$D361="","",B362^('Log_working_2-way'!$D361))</f>
        <v>1.7366048392090647</v>
      </c>
      <c r="L362" s="53">
        <f t="shared" si="62"/>
        <v>0.42784810126582273</v>
      </c>
      <c r="M362" s="53">
        <f t="shared" si="63"/>
        <v>0.57215189873417716</v>
      </c>
      <c r="N362" s="54">
        <v>459</v>
      </c>
      <c r="O362" s="54">
        <f t="shared" si="64"/>
        <v>255.90265486725662</v>
      </c>
      <c r="P362" s="54">
        <f t="shared" si="65"/>
        <v>187.40236686390529</v>
      </c>
      <c r="Q362" s="54">
        <f t="shared" si="66"/>
        <v>271.59763313609466</v>
      </c>
      <c r="R362" s="54">
        <f t="shared" si="67"/>
        <v>203.09734513274338</v>
      </c>
      <c r="S362" s="55">
        <f t="shared" si="68"/>
        <v>-15.694978268838042</v>
      </c>
      <c r="T362" s="55">
        <f t="shared" si="69"/>
        <v>-15.694978268838099</v>
      </c>
      <c r="U362" t="s">
        <v>278</v>
      </c>
      <c r="V362" t="s">
        <v>85</v>
      </c>
      <c r="W362" t="s">
        <v>433</v>
      </c>
      <c r="X362" s="38">
        <v>44291</v>
      </c>
      <c r="Y362" s="66"/>
    </row>
    <row r="363" spans="1:25" ht="15" x14ac:dyDescent="0.25">
      <c r="A363">
        <v>2.54</v>
      </c>
      <c r="B363">
        <v>1.56</v>
      </c>
      <c r="C363" s="43">
        <f t="shared" si="61"/>
        <v>3.4726428427215739E-2</v>
      </c>
      <c r="D363" s="44">
        <f>IF(OR($A363="",$B363=""),"",A363*'MPTO_working_2-way'!$G362)</f>
        <v>2.6282051282051282</v>
      </c>
      <c r="E363" s="46">
        <f>IF(OR($A363="",$B363=""),"",B363*'MPTO_working_2-way'!$G362)</f>
        <v>1.6141732283464567</v>
      </c>
      <c r="F363" s="44">
        <f>IF(OR($A363="",$B363=""),"",'MPTO_working_2-way'!D362)</f>
        <v>2.6571888412017164</v>
      </c>
      <c r="G363" s="46">
        <f>IF(OR($A363="",$B363=""),"",'MPTO_working_2-way'!E362)</f>
        <v>1.6034315312398835</v>
      </c>
      <c r="H363" s="44">
        <f>IF(OR($A363="",$B363=""),"",'OddsRatio_working_2-way'!M362)</f>
        <v>2.6583123951776999</v>
      </c>
      <c r="I363" s="44">
        <f>IF(OR($A363="",$B363=""),"",'OddsRatio_working_2-way'!N362)</f>
        <v>1.6030226891555273</v>
      </c>
      <c r="J363" s="44">
        <f>IF('Log_working_2-way'!$D362="","",A363^('Log_working_2-way'!$D362))</f>
        <v>2.6718812542297234</v>
      </c>
      <c r="K363" s="46">
        <f>IF('Log_working_2-way'!$D362="","",B363^('Log_working_2-way'!$D362))</f>
        <v>1.5981286036134053</v>
      </c>
      <c r="L363" s="53">
        <f t="shared" si="62"/>
        <v>0.38048780487804879</v>
      </c>
      <c r="M363" s="53">
        <f t="shared" si="63"/>
        <v>0.61951219512195121</v>
      </c>
      <c r="N363" s="54">
        <v>460</v>
      </c>
      <c r="O363" s="54">
        <f t="shared" si="64"/>
        <v>278.89763779527561</v>
      </c>
      <c r="P363" s="54">
        <f t="shared" si="65"/>
        <v>165.12820512820514</v>
      </c>
      <c r="Q363" s="54">
        <f t="shared" si="66"/>
        <v>294.87179487179486</v>
      </c>
      <c r="R363" s="54">
        <f t="shared" si="67"/>
        <v>181.10236220472439</v>
      </c>
      <c r="S363" s="55">
        <f t="shared" si="68"/>
        <v>-15.974157076519248</v>
      </c>
      <c r="T363" s="55">
        <f t="shared" si="69"/>
        <v>-15.974157076519248</v>
      </c>
      <c r="U363" t="s">
        <v>46</v>
      </c>
      <c r="V363" t="s">
        <v>79</v>
      </c>
      <c r="W363" t="s">
        <v>433</v>
      </c>
      <c r="X363" s="38">
        <v>44291</v>
      </c>
      <c r="Y363" s="66"/>
    </row>
    <row r="364" spans="1:25" ht="15" x14ac:dyDescent="0.25">
      <c r="A364">
        <v>1.98</v>
      </c>
      <c r="B364">
        <v>1.91</v>
      </c>
      <c r="C364" s="43">
        <f t="shared" si="61"/>
        <v>2.861071447458885E-2</v>
      </c>
      <c r="D364" s="44">
        <f>IF(OR($A364="",$B364=""),"",A364*'MPTO_working_2-way'!$G363)</f>
        <v>2.0366492146596857</v>
      </c>
      <c r="E364" s="46">
        <f>IF(OR($A364="",$B364=""),"",B364*'MPTO_working_2-way'!$G363)</f>
        <v>1.9646464646464645</v>
      </c>
      <c r="F364" s="44">
        <f>IF(OR($A364="",$B364=""),"",'MPTO_working_2-way'!D363)</f>
        <v>2.0377175494369308</v>
      </c>
      <c r="G364" s="46">
        <f>IF(OR($A364="",$B364=""),"",'MPTO_working_2-way'!E363)</f>
        <v>1.9636533568721115</v>
      </c>
      <c r="H364" s="44">
        <f>IF(OR($A364="",$B364=""),"",'OddsRatio_working_2-way'!M363)</f>
        <v>2.0377490433255412</v>
      </c>
      <c r="I364" s="44">
        <f>IF(OR($A364="",$B364=""),"",'OddsRatio_working_2-way'!N363)</f>
        <v>1.9636241116594322</v>
      </c>
      <c r="J364" s="44">
        <f>IF('Log_working_2-way'!$D363="","",A364^('Log_working_2-way'!$D363))</f>
        <v>2.0382337672504618</v>
      </c>
      <c r="K364" s="46">
        <f>IF('Log_working_2-way'!$D363="","",B364^('Log_working_2-way'!$D363))</f>
        <v>1.9631742210121639</v>
      </c>
      <c r="L364" s="53">
        <f t="shared" si="62"/>
        <v>0.49100257069408743</v>
      </c>
      <c r="M364" s="53">
        <f t="shared" si="63"/>
        <v>0.50899742930591263</v>
      </c>
      <c r="N364" s="54">
        <v>461</v>
      </c>
      <c r="O364" s="54">
        <f t="shared" si="64"/>
        <v>228.17171717171718</v>
      </c>
      <c r="P364" s="54">
        <f t="shared" si="65"/>
        <v>219.63874345549738</v>
      </c>
      <c r="Q364" s="54">
        <f t="shared" si="66"/>
        <v>241.36125654450262</v>
      </c>
      <c r="R364" s="54">
        <f t="shared" si="67"/>
        <v>232.82828282828285</v>
      </c>
      <c r="S364" s="55">
        <f t="shared" si="68"/>
        <v>-13.189539372785447</v>
      </c>
      <c r="T364" s="55">
        <f t="shared" si="69"/>
        <v>-13.189539372785475</v>
      </c>
      <c r="U364" t="s">
        <v>279</v>
      </c>
      <c r="V364" t="s">
        <v>277</v>
      </c>
      <c r="W364" t="s">
        <v>433</v>
      </c>
      <c r="X364" s="38">
        <v>44291</v>
      </c>
      <c r="Y364" s="66"/>
    </row>
    <row r="365" spans="1:25" ht="15" x14ac:dyDescent="0.25">
      <c r="A365">
        <v>2.69</v>
      </c>
      <c r="B365">
        <v>1.51</v>
      </c>
      <c r="C365" s="43">
        <f t="shared" si="61"/>
        <v>3.3998867525049992E-2</v>
      </c>
      <c r="D365" s="44">
        <f>IF(OR($A365="",$B365=""),"",A365*'MPTO_working_2-way'!$G364)</f>
        <v>2.7814569536423845</v>
      </c>
      <c r="E365" s="46">
        <f>IF(OR($A365="",$B365=""),"",B365*'MPTO_working_2-way'!$G364)</f>
        <v>1.5613382899628254</v>
      </c>
      <c r="F365" s="44">
        <f>IF(OR($A365="",$B365=""),"",'MPTO_working_2-way'!D364)</f>
        <v>2.8189041951490341</v>
      </c>
      <c r="G365" s="46">
        <f>IF(OR($A365="",$B365=""),"",'MPTO_working_2-way'!E364)</f>
        <v>1.5497815677521511</v>
      </c>
      <c r="H365" s="44">
        <f>IF(OR($A365="",$B365=""),"",'OddsRatio_working_2-way'!M364)</f>
        <v>2.8203641092364129</v>
      </c>
      <c r="I365" s="44">
        <f>IF(OR($A365="",$B365=""),"",'OddsRatio_working_2-way'!N364)</f>
        <v>1.5493406483494501</v>
      </c>
      <c r="J365" s="44">
        <f>IF('Log_working_2-way'!$D364="","",A365^('Log_working_2-way'!$D364))</f>
        <v>2.8380197684281701</v>
      </c>
      <c r="K365" s="46">
        <f>IF('Log_working_2-way'!$D364="","",B365^('Log_working_2-way'!$D364))</f>
        <v>1.5440637892893805</v>
      </c>
      <c r="L365" s="53">
        <f t="shared" si="62"/>
        <v>0.35952380952380947</v>
      </c>
      <c r="M365" s="53">
        <f t="shared" si="63"/>
        <v>0.64047619047619042</v>
      </c>
      <c r="N365" s="54">
        <v>462</v>
      </c>
      <c r="O365" s="54">
        <f t="shared" si="64"/>
        <v>290.25278810408923</v>
      </c>
      <c r="P365" s="54">
        <f t="shared" si="65"/>
        <v>156.03973509933778</v>
      </c>
      <c r="Q365" s="54">
        <f t="shared" si="66"/>
        <v>305.96026490066225</v>
      </c>
      <c r="R365" s="54">
        <f t="shared" si="67"/>
        <v>171.74721189591079</v>
      </c>
      <c r="S365" s="55">
        <f t="shared" si="68"/>
        <v>-15.707476796573019</v>
      </c>
      <c r="T365" s="55">
        <f t="shared" si="69"/>
        <v>-15.707476796573019</v>
      </c>
      <c r="U365" t="s">
        <v>139</v>
      </c>
      <c r="V365" t="s">
        <v>76</v>
      </c>
      <c r="W365" t="s">
        <v>433</v>
      </c>
      <c r="X365" s="38">
        <v>44291</v>
      </c>
      <c r="Y365" s="66"/>
    </row>
    <row r="366" spans="1:25" ht="15" x14ac:dyDescent="0.25">
      <c r="A366">
        <v>2.42</v>
      </c>
      <c r="B366">
        <v>1.61</v>
      </c>
      <c r="C366" s="43">
        <f t="shared" si="61"/>
        <v>3.4341152918228035E-2</v>
      </c>
      <c r="D366" s="44">
        <f>IF(OR($A366="",$B366=""),"",A366*'MPTO_working_2-way'!$G365)</f>
        <v>2.5031055900621118</v>
      </c>
      <c r="E366" s="46">
        <f>IF(OR($A366="",$B366=""),"",B366*'MPTO_working_2-way'!$G365)</f>
        <v>1.6652892561983472</v>
      </c>
      <c r="F366" s="44">
        <f>IF(OR($A366="",$B366=""),"",'MPTO_working_2-way'!D365)</f>
        <v>2.5249173741170372</v>
      </c>
      <c r="G366" s="46">
        <f>IF(OR($A366="",$B366=""),"",'MPTO_working_2-way'!E365)</f>
        <v>1.655773235306617</v>
      </c>
      <c r="H366" s="44">
        <f>IF(OR($A366="",$B366=""),"",'OddsRatio_working_2-way'!M365)</f>
        <v>2.5257355119610394</v>
      </c>
      <c r="I366" s="44">
        <f>IF(OR($A366="",$B366=""),"",'OddsRatio_working_2-way'!N365)</f>
        <v>1.6554215931663621</v>
      </c>
      <c r="J366" s="44">
        <f>IF('Log_working_2-way'!$D365="","",A366^('Log_working_2-way'!$D365))</f>
        <v>2.5358767096666233</v>
      </c>
      <c r="K366" s="46">
        <f>IF('Log_working_2-way'!$D365="","",B366^('Log_working_2-way'!$D365))</f>
        <v>1.6510939281167687</v>
      </c>
      <c r="L366" s="53">
        <f t="shared" si="62"/>
        <v>0.39950372208436724</v>
      </c>
      <c r="M366" s="53">
        <f t="shared" si="63"/>
        <v>0.60049627791563276</v>
      </c>
      <c r="N366" s="54">
        <v>463</v>
      </c>
      <c r="O366" s="54">
        <f t="shared" si="64"/>
        <v>271.67768595041326</v>
      </c>
      <c r="P366" s="54">
        <f t="shared" si="65"/>
        <v>175.42236024844723</v>
      </c>
      <c r="Q366" s="54">
        <f t="shared" si="66"/>
        <v>287.57763975155279</v>
      </c>
      <c r="R366" s="54">
        <f t="shared" si="67"/>
        <v>191.32231404958679</v>
      </c>
      <c r="S366" s="55">
        <f t="shared" si="68"/>
        <v>-15.899953801139532</v>
      </c>
      <c r="T366" s="55">
        <f t="shared" si="69"/>
        <v>-15.89995380113956</v>
      </c>
      <c r="U366" t="s">
        <v>81</v>
      </c>
      <c r="V366" t="s">
        <v>87</v>
      </c>
      <c r="W366" t="s">
        <v>433</v>
      </c>
      <c r="X366" s="38">
        <v>44291</v>
      </c>
      <c r="Y366" s="66"/>
    </row>
    <row r="367" spans="1:25" ht="15" x14ac:dyDescent="0.25">
      <c r="A367">
        <v>2.39</v>
      </c>
      <c r="B367">
        <v>1.63</v>
      </c>
      <c r="C367" s="43">
        <f t="shared" si="61"/>
        <v>3.19069743563416E-2</v>
      </c>
      <c r="D367" s="44">
        <f>IF(OR($A367="",$B367=""),"",A367*'MPTO_working_2-way'!$G366)</f>
        <v>2.4662576687116564</v>
      </c>
      <c r="E367" s="46">
        <f>IF(OR($A367="",$B367=""),"",B367*'MPTO_working_2-way'!$G366)</f>
        <v>1.6820083682008367</v>
      </c>
      <c r="F367" s="44">
        <f>IF(OR($A367="",$B367=""),"",'MPTO_working_2-way'!D366)</f>
        <v>2.4847402493861024</v>
      </c>
      <c r="G367" s="46">
        <f>IF(OR($A367="",$B367=""),"",'MPTO_working_2-way'!E366)</f>
        <v>1.6735184827201064</v>
      </c>
      <c r="H367" s="44">
        <f>IF(OR($A367="",$B367=""),"",'OddsRatio_working_2-way'!M366)</f>
        <v>2.4853784724268779</v>
      </c>
      <c r="I367" s="44">
        <f>IF(OR($A367="",$B367=""),"",'OddsRatio_working_2-way'!N366)</f>
        <v>1.6732290918193764</v>
      </c>
      <c r="J367" s="44">
        <f>IF('Log_working_2-way'!$D366="","",A367^('Log_working_2-way'!$D366))</f>
        <v>2.4939306210789667</v>
      </c>
      <c r="K367" s="46">
        <f>IF('Log_working_2-way'!$D366="","",B367^('Log_working_2-way'!$D366))</f>
        <v>1.6693751275261461</v>
      </c>
      <c r="L367" s="53">
        <f t="shared" si="62"/>
        <v>0.40547263681592038</v>
      </c>
      <c r="M367" s="53">
        <f t="shared" si="63"/>
        <v>0.59452736318407962</v>
      </c>
      <c r="N367" s="54">
        <v>464</v>
      </c>
      <c r="O367" s="54">
        <f t="shared" si="64"/>
        <v>269.85774058577408</v>
      </c>
      <c r="P367" s="54">
        <f t="shared" si="65"/>
        <v>179.3374233128834</v>
      </c>
      <c r="Q367" s="54">
        <f t="shared" si="66"/>
        <v>284.6625766871166</v>
      </c>
      <c r="R367" s="54">
        <f t="shared" si="67"/>
        <v>194.14225941422592</v>
      </c>
      <c r="S367" s="55">
        <f t="shared" si="68"/>
        <v>-14.804836101342516</v>
      </c>
      <c r="T367" s="55">
        <f t="shared" si="69"/>
        <v>-14.804836101342516</v>
      </c>
      <c r="U367" t="s">
        <v>86</v>
      </c>
      <c r="V367" t="s">
        <v>48</v>
      </c>
      <c r="W367" t="s">
        <v>433</v>
      </c>
      <c r="X367" s="38">
        <v>44291</v>
      </c>
      <c r="Y367" s="66"/>
    </row>
    <row r="368" spans="1:25" ht="15" x14ac:dyDescent="0.25">
      <c r="A368">
        <v>2.38</v>
      </c>
      <c r="B368">
        <v>1.6</v>
      </c>
      <c r="C368" s="43">
        <f t="shared" si="61"/>
        <v>4.5168067226890818E-2</v>
      </c>
      <c r="D368" s="44">
        <f>IF(OR($A368="",$B368=""),"",A368*'MPTO_working_2-way'!$G367)</f>
        <v>2.4874999999999998</v>
      </c>
      <c r="E368" s="46">
        <f>IF(OR($A368="",$B368=""),"",B368*'MPTO_working_2-way'!$G367)</f>
        <v>1.6722689075630255</v>
      </c>
      <c r="F368" s="44">
        <f>IF(OR($A368="",$B368=""),"",'MPTO_working_2-way'!D367)</f>
        <v>2.5151915455746368</v>
      </c>
      <c r="G368" s="46">
        <f>IF(OR($A368="",$B368=""),"",'MPTO_working_2-way'!E367)</f>
        <v>1.65998256320837</v>
      </c>
      <c r="H368" s="44">
        <f>IF(OR($A368="",$B368=""),"",'OddsRatio_working_2-way'!M367)</f>
        <v>2.5165750888103107</v>
      </c>
      <c r="I368" s="44">
        <f>IF(OR($A368="",$B368=""),"",'OddsRatio_working_2-way'!N367)</f>
        <v>1.6593804733957871</v>
      </c>
      <c r="J368" s="44">
        <f>IF('Log_working_2-way'!$D367="","",A368^('Log_working_2-way'!$D367))</f>
        <v>2.5296171842695241</v>
      </c>
      <c r="K368" s="46">
        <f>IF('Log_working_2-way'!$D367="","",B368^('Log_working_2-way'!$D367))</f>
        <v>1.6537583457371505</v>
      </c>
      <c r="L368" s="53">
        <f t="shared" si="62"/>
        <v>0.4020100502512563</v>
      </c>
      <c r="M368" s="53">
        <f t="shared" si="63"/>
        <v>0.59798994974874364</v>
      </c>
      <c r="N368" s="54">
        <v>465</v>
      </c>
      <c r="O368" s="54">
        <f t="shared" si="64"/>
        <v>269.62184873949582</v>
      </c>
      <c r="P368" s="54">
        <f t="shared" si="65"/>
        <v>174.375</v>
      </c>
      <c r="Q368" s="54">
        <f t="shared" si="66"/>
        <v>290.625</v>
      </c>
      <c r="R368" s="54">
        <f t="shared" si="67"/>
        <v>195.37815126050421</v>
      </c>
      <c r="S368" s="55">
        <f t="shared" si="68"/>
        <v>-21.003151260504183</v>
      </c>
      <c r="T368" s="55">
        <f t="shared" si="69"/>
        <v>-21.003151260504211</v>
      </c>
      <c r="U368" t="s">
        <v>282</v>
      </c>
      <c r="V368" t="s">
        <v>291</v>
      </c>
      <c r="W368" t="s">
        <v>444</v>
      </c>
      <c r="X368" s="38">
        <v>44291</v>
      </c>
      <c r="Y368" s="66"/>
    </row>
    <row r="369" spans="1:25" s="50" customFormat="1" ht="15" x14ac:dyDescent="0.25">
      <c r="A369">
        <v>2.0099999999999998</v>
      </c>
      <c r="B369">
        <v>1.85</v>
      </c>
      <c r="C369" s="43">
        <f t="shared" si="61"/>
        <v>3.80529783514858E-2</v>
      </c>
      <c r="D369" s="44">
        <f>IF(OR($A369="",$B369=""),"",A369*'MPTO_working_2-way'!$G368)</f>
        <v>2.086486486486486</v>
      </c>
      <c r="E369" s="46">
        <f>IF(OR($A369="",$B369=""),"",B369*'MPTO_working_2-way'!$G368)</f>
        <v>1.9203980099502489</v>
      </c>
      <c r="F369" s="44">
        <f>IF(OR($A369="",$B369=""),"",'MPTO_working_2-way'!D368)</f>
        <v>2.0899255304201207</v>
      </c>
      <c r="G369" s="46">
        <f>IF(OR($A369="",$B369=""),"",'MPTO_working_2-way'!E368)</f>
        <v>1.9174938764986464</v>
      </c>
      <c r="H369" s="44">
        <f>IF(OR($A369="",$B369=""),"",'OddsRatio_working_2-way'!M368)</f>
        <v>2.0900620597551534</v>
      </c>
      <c r="I369" s="44">
        <f>IF(OR($A369="",$B369=""),"",'OddsRatio_working_2-way'!N368)</f>
        <v>1.91737896118008</v>
      </c>
      <c r="J369" s="44">
        <f>IF('Log_working_2-way'!$D368="","",A369^('Log_working_2-way'!$D368))</f>
        <v>2.0916381493676872</v>
      </c>
      <c r="K369" s="46">
        <f>IF('Log_working_2-way'!$D368="","",B369^('Log_working_2-way'!$D368))</f>
        <v>1.9160544641822177</v>
      </c>
      <c r="L369" s="53">
        <f t="shared" si="62"/>
        <v>0.47927461139896382</v>
      </c>
      <c r="M369" s="53">
        <f t="shared" si="63"/>
        <v>0.52072538860103623</v>
      </c>
      <c r="N369" s="54">
        <v>466</v>
      </c>
      <c r="O369" s="54">
        <f t="shared" si="64"/>
        <v>234.15920398009945</v>
      </c>
      <c r="P369" s="54">
        <f t="shared" si="65"/>
        <v>214.1081081081081</v>
      </c>
      <c r="Q369" s="54">
        <f t="shared" si="66"/>
        <v>251.89189189189185</v>
      </c>
      <c r="R369" s="54">
        <f t="shared" si="67"/>
        <v>231.84079601990052</v>
      </c>
      <c r="S369" s="55">
        <f t="shared" si="68"/>
        <v>-17.732687911792397</v>
      </c>
      <c r="T369" s="55">
        <f t="shared" si="69"/>
        <v>-17.732687911792425</v>
      </c>
      <c r="U369" t="s">
        <v>451</v>
      </c>
      <c r="V369" t="s">
        <v>281</v>
      </c>
      <c r="W369" t="s">
        <v>444</v>
      </c>
      <c r="X369" s="38">
        <v>44291</v>
      </c>
      <c r="Y369" s="66"/>
    </row>
    <row r="370" spans="1:25" ht="15" x14ac:dyDescent="0.25">
      <c r="A370">
        <v>2.0499999999999998</v>
      </c>
      <c r="B370">
        <v>1.82</v>
      </c>
      <c r="C370" s="43">
        <f t="shared" si="61"/>
        <v>3.7255427499329974E-2</v>
      </c>
      <c r="D370" s="44">
        <f>IF(OR($A370="",$B370=""),"",A370*'MPTO_working_2-way'!$G369)</f>
        <v>2.1263736263736264</v>
      </c>
      <c r="E370" s="46">
        <f>IF(OR($A370="",$B370=""),"",B370*'MPTO_working_2-way'!$G369)</f>
        <v>1.8878048780487806</v>
      </c>
      <c r="F370" s="44">
        <f>IF(OR($A370="",$B370=""),"",'MPTO_working_2-way'!D369)</f>
        <v>2.1313910311339619</v>
      </c>
      <c r="G370" s="46">
        <f>IF(OR($A370="",$B370=""),"",'MPTO_working_2-way'!E369)</f>
        <v>1.8838677101741985</v>
      </c>
      <c r="H370" s="44">
        <f>IF(OR($A370="",$B370=""),"",'OddsRatio_working_2-way'!M369)</f>
        <v>2.1315864106987359</v>
      </c>
      <c r="I370" s="44">
        <f>IF(OR($A370="",$B370=""),"",'OddsRatio_working_2-way'!N369)</f>
        <v>1.883715101688537</v>
      </c>
      <c r="J370" s="44">
        <f>IF('Log_working_2-way'!$D369="","",A370^('Log_working_2-way'!$D369))</f>
        <v>2.1338875006808986</v>
      </c>
      <c r="K370" s="46">
        <f>IF('Log_working_2-way'!$D369="","",B370^('Log_working_2-way'!$D369))</f>
        <v>1.8819217068707428</v>
      </c>
      <c r="L370" s="53">
        <f t="shared" si="62"/>
        <v>0.47028423772609818</v>
      </c>
      <c r="M370" s="53">
        <f t="shared" si="63"/>
        <v>0.52971576227390182</v>
      </c>
      <c r="N370" s="54">
        <v>467</v>
      </c>
      <c r="O370" s="54">
        <f t="shared" si="64"/>
        <v>239.19512195121948</v>
      </c>
      <c r="P370" s="54">
        <f t="shared" si="65"/>
        <v>210.4065934065934</v>
      </c>
      <c r="Q370" s="54">
        <f t="shared" si="66"/>
        <v>256.59340659340654</v>
      </c>
      <c r="R370" s="54">
        <f t="shared" si="67"/>
        <v>227.80487804878049</v>
      </c>
      <c r="S370" s="55">
        <f t="shared" si="68"/>
        <v>-17.398284642187065</v>
      </c>
      <c r="T370" s="55">
        <f t="shared" si="69"/>
        <v>-17.398284642187093</v>
      </c>
      <c r="U370" t="s">
        <v>284</v>
      </c>
      <c r="V370" t="s">
        <v>289</v>
      </c>
      <c r="W370" t="s">
        <v>444</v>
      </c>
      <c r="X370" s="38">
        <v>44291</v>
      </c>
      <c r="Y370" s="66"/>
    </row>
    <row r="371" spans="1:25" ht="15" x14ac:dyDescent="0.25">
      <c r="A371">
        <v>2.0299999999999998</v>
      </c>
      <c r="B371">
        <v>1.83</v>
      </c>
      <c r="C371" s="43">
        <f t="shared" si="61"/>
        <v>3.9058924870117639E-2</v>
      </c>
      <c r="D371" s="44">
        <f>IF(OR($A371="",$B371=""),"",A371*'MPTO_working_2-way'!$G370)</f>
        <v>2.1092896174863385</v>
      </c>
      <c r="E371" s="46">
        <f>IF(OR($A371="",$B371=""),"",B371*'MPTO_working_2-way'!$G370)</f>
        <v>1.9014778325123154</v>
      </c>
      <c r="F371" s="44">
        <f>IF(OR($A371="",$B371=""),"",'MPTO_working_2-way'!D370)</f>
        <v>2.1138012461236451</v>
      </c>
      <c r="G371" s="46">
        <f>IF(OR($A371="",$B371=""),"",'MPTO_working_2-way'!E370)</f>
        <v>1.8978262535441519</v>
      </c>
      <c r="H371" s="44">
        <f>IF(OR($A371="",$B371=""),"",'OddsRatio_working_2-way'!M370)</f>
        <v>2.113985572357957</v>
      </c>
      <c r="I371" s="44">
        <f>IF(OR($A371="",$B371=""),"",'OddsRatio_working_2-way'!N370)</f>
        <v>1.8976776942301987</v>
      </c>
      <c r="J371" s="44">
        <f>IF('Log_working_2-way'!$D370="","",A371^('Log_working_2-way'!$D370))</f>
        <v>2.1160569234955591</v>
      </c>
      <c r="K371" s="46">
        <f>IF('Log_working_2-way'!$D370="","",B371^('Log_working_2-way'!$D370))</f>
        <v>1.8960116450582052</v>
      </c>
      <c r="L371" s="53">
        <f t="shared" si="62"/>
        <v>0.47409326424870474</v>
      </c>
      <c r="M371" s="53">
        <f t="shared" si="63"/>
        <v>0.52590673575129532</v>
      </c>
      <c r="N371" s="54">
        <v>468</v>
      </c>
      <c r="O371" s="54">
        <f t="shared" si="64"/>
        <v>237.45812807881774</v>
      </c>
      <c r="P371" s="54">
        <f t="shared" si="65"/>
        <v>212.26229508196721</v>
      </c>
      <c r="Q371" s="54">
        <f t="shared" si="66"/>
        <v>255.73770491803276</v>
      </c>
      <c r="R371" s="54">
        <f t="shared" si="67"/>
        <v>230.54187192118229</v>
      </c>
      <c r="S371" s="55">
        <f t="shared" si="68"/>
        <v>-18.279576839215025</v>
      </c>
      <c r="T371" s="55">
        <f t="shared" si="69"/>
        <v>-18.279576839215082</v>
      </c>
      <c r="U371" t="s">
        <v>455</v>
      </c>
      <c r="V371" t="s">
        <v>287</v>
      </c>
      <c r="W371" t="s">
        <v>444</v>
      </c>
      <c r="X371" s="38">
        <v>44291</v>
      </c>
      <c r="Y371" s="66"/>
    </row>
    <row r="372" spans="1:25" ht="15" x14ac:dyDescent="0.25">
      <c r="A372">
        <v>2.17</v>
      </c>
      <c r="B372">
        <v>1.72</v>
      </c>
      <c r="C372" s="43">
        <f t="shared" si="61"/>
        <v>4.2224841924766832E-2</v>
      </c>
      <c r="D372" s="44">
        <f>IF(OR($A372="",$B372=""),"",A372*'MPTO_working_2-way'!$G371)</f>
        <v>2.2616279069767438</v>
      </c>
      <c r="E372" s="46">
        <f>IF(OR($A372="",$B372=""),"",B372*'MPTO_working_2-way'!$G371)</f>
        <v>1.792626728110599</v>
      </c>
      <c r="F372" s="44">
        <f>IF(OR($A372="",$B372=""),"",'MPTO_working_2-way'!D371)</f>
        <v>2.2741896173531559</v>
      </c>
      <c r="G372" s="46">
        <f>IF(OR($A372="",$B372=""),"",'MPTO_working_2-way'!E371)</f>
        <v>1.7848125478194337</v>
      </c>
      <c r="H372" s="44">
        <f>IF(OR($A372="",$B372=""),"",'OddsRatio_working_2-way'!M371)</f>
        <v>2.2747548783981961</v>
      </c>
      <c r="I372" s="44">
        <f>IF(OR($A372="",$B372=""),"",'OddsRatio_working_2-way'!N371)</f>
        <v>1.784464540552736</v>
      </c>
      <c r="J372" s="44">
        <f>IF('Log_working_2-way'!$D371="","",A372^('Log_working_2-way'!$D371))</f>
        <v>2.2805793613089871</v>
      </c>
      <c r="K372" s="46">
        <f>IF('Log_working_2-way'!$D371="","",B372^('Log_working_2-way'!$D371))</f>
        <v>1.7808965459020807</v>
      </c>
      <c r="L372" s="53">
        <f t="shared" si="62"/>
        <v>0.44215938303341912</v>
      </c>
      <c r="M372" s="53">
        <f t="shared" si="63"/>
        <v>0.55784061696658105</v>
      </c>
      <c r="N372" s="54">
        <v>469</v>
      </c>
      <c r="O372" s="54">
        <f t="shared" si="64"/>
        <v>252.87096774193549</v>
      </c>
      <c r="P372" s="54">
        <f t="shared" si="65"/>
        <v>196.32558139534882</v>
      </c>
      <c r="Q372" s="54">
        <f t="shared" si="66"/>
        <v>272.67441860465118</v>
      </c>
      <c r="R372" s="54">
        <f t="shared" si="67"/>
        <v>216.12903225806451</v>
      </c>
      <c r="S372" s="55">
        <f t="shared" si="68"/>
        <v>-19.803450862715692</v>
      </c>
      <c r="T372" s="55">
        <f t="shared" si="69"/>
        <v>-19.803450862715692</v>
      </c>
      <c r="U372" t="s">
        <v>83</v>
      </c>
      <c r="V372" t="s">
        <v>290</v>
      </c>
      <c r="W372" t="s">
        <v>444</v>
      </c>
      <c r="X372" s="38">
        <v>44291</v>
      </c>
      <c r="Y372" s="66"/>
    </row>
    <row r="373" spans="1:25" ht="15" x14ac:dyDescent="0.25">
      <c r="A373">
        <v>2</v>
      </c>
      <c r="B373">
        <v>1.85</v>
      </c>
      <c r="C373" s="43">
        <f t="shared" si="61"/>
        <v>4.0540540540540349E-2</v>
      </c>
      <c r="D373" s="44">
        <f>IF(OR($A373="",$B373=""),"",A373*'MPTO_working_2-way'!$G372)</f>
        <v>2.0810810810810807</v>
      </c>
      <c r="E373" s="46">
        <f>IF(OR($A373="",$B373=""),"",B373*'MPTO_working_2-way'!$G372)</f>
        <v>1.9249999999999998</v>
      </c>
      <c r="F373" s="44">
        <f>IF(OR($A373="",$B373=""),"",'MPTO_working_2-way'!D372)</f>
        <v>2.0845070422535206</v>
      </c>
      <c r="G373" s="46">
        <f>IF(OR($A373="",$B373=""),"",'MPTO_working_2-way'!E372)</f>
        <v>1.9220779220779218</v>
      </c>
      <c r="H373" s="44">
        <f>IF(OR($A373="",$B373=""),"",'OddsRatio_working_2-way'!M372)</f>
        <v>2.0846522890932806</v>
      </c>
      <c r="I373" s="44">
        <f>IF(OR($A373="",$B373=""),"",'OddsRatio_working_2-way'!N372)</f>
        <v>1.9219544457292885</v>
      </c>
      <c r="J373" s="44">
        <f>IF('Log_working_2-way'!$D372="","",A373^('Log_working_2-way'!$D372))</f>
        <v>2.086225702151145</v>
      </c>
      <c r="K373" s="46">
        <f>IF('Log_working_2-way'!$D372="","",B373^('Log_working_2-way'!$D372))</f>
        <v>1.9206189818740487</v>
      </c>
      <c r="L373" s="53">
        <f t="shared" si="62"/>
        <v>0.48051948051948062</v>
      </c>
      <c r="M373" s="53">
        <f t="shared" si="63"/>
        <v>0.51948051948051954</v>
      </c>
      <c r="N373" s="54">
        <v>470</v>
      </c>
      <c r="O373" s="54">
        <f t="shared" si="64"/>
        <v>235</v>
      </c>
      <c r="P373" s="54">
        <f t="shared" si="65"/>
        <v>215.94594594594591</v>
      </c>
      <c r="Q373" s="54">
        <f t="shared" si="66"/>
        <v>254.05405405405401</v>
      </c>
      <c r="R373" s="54">
        <f t="shared" si="67"/>
        <v>235</v>
      </c>
      <c r="S373" s="55">
        <f t="shared" si="68"/>
        <v>-19.054054054054006</v>
      </c>
      <c r="T373" s="55">
        <f t="shared" si="69"/>
        <v>-19.054054054054092</v>
      </c>
      <c r="U373" t="s">
        <v>283</v>
      </c>
      <c r="V373" t="s">
        <v>467</v>
      </c>
      <c r="W373" t="s">
        <v>444</v>
      </c>
      <c r="X373" s="38">
        <v>44291</v>
      </c>
      <c r="Y373" s="66"/>
    </row>
    <row r="374" spans="1:25" ht="15" x14ac:dyDescent="0.25">
      <c r="A374">
        <v>1.98</v>
      </c>
      <c r="B374">
        <v>1.88</v>
      </c>
      <c r="C374" s="43">
        <f t="shared" si="61"/>
        <v>3.6965398667526461E-2</v>
      </c>
      <c r="D374" s="44">
        <f>IF(OR($A374="",$B374=""),"",A374*'MPTO_working_2-way'!$G373)</f>
        <v>2.0531914893617023</v>
      </c>
      <c r="E374" s="46">
        <f>IF(OR($A374="",$B374=""),"",B374*'MPTO_working_2-way'!$G373)</f>
        <v>1.9494949494949496</v>
      </c>
      <c r="F374" s="44">
        <f>IF(OR($A374="",$B374=""),"",'MPTO_working_2-way'!D373)</f>
        <v>2.0552120141342756</v>
      </c>
      <c r="G374" s="46">
        <f>IF(OR($A374="",$B374=""),"",'MPTO_working_2-way'!E373)</f>
        <v>1.9476768522394308</v>
      </c>
      <c r="H374" s="44">
        <f>IF(OR($A374="",$B374=""),"",'OddsRatio_working_2-way'!M373)</f>
        <v>2.0552897060221729</v>
      </c>
      <c r="I374" s="44">
        <f>IF(OR($A374="",$B374=""),"",'OddsRatio_working_2-way'!N373)</f>
        <v>1.947607082958686</v>
      </c>
      <c r="J374" s="44">
        <f>IF('Log_working_2-way'!$D373="","",A374^('Log_working_2-way'!$D373))</f>
        <v>2.0562137224842738</v>
      </c>
      <c r="K374" s="46">
        <f>IF('Log_working_2-way'!$D373="","",B374^('Log_working_2-way'!$D373))</f>
        <v>1.9467780797695502</v>
      </c>
      <c r="L374" s="53">
        <f t="shared" si="62"/>
        <v>0.48704663212435229</v>
      </c>
      <c r="M374" s="53">
        <f t="shared" si="63"/>
        <v>0.5129533678756476</v>
      </c>
      <c r="N374" s="54">
        <v>471</v>
      </c>
      <c r="O374" s="54">
        <f t="shared" si="64"/>
        <v>233.12121212121215</v>
      </c>
      <c r="P374" s="54">
        <f t="shared" si="65"/>
        <v>220.46808510638292</v>
      </c>
      <c r="Q374" s="54">
        <f t="shared" si="66"/>
        <v>250.53191489361703</v>
      </c>
      <c r="R374" s="54">
        <f t="shared" si="67"/>
        <v>237.8787878787879</v>
      </c>
      <c r="S374" s="55">
        <f t="shared" si="68"/>
        <v>-17.410702772404875</v>
      </c>
      <c r="T374" s="55">
        <f t="shared" si="69"/>
        <v>-17.410702772404989</v>
      </c>
      <c r="U374" t="s">
        <v>466</v>
      </c>
      <c r="V374" t="s">
        <v>293</v>
      </c>
      <c r="W374" t="s">
        <v>444</v>
      </c>
      <c r="X374" s="38">
        <v>44291</v>
      </c>
      <c r="Y374" s="66"/>
    </row>
    <row r="375" spans="1:25" ht="15" x14ac:dyDescent="0.25">
      <c r="A375">
        <v>2.29</v>
      </c>
      <c r="B375">
        <v>1.65</v>
      </c>
      <c r="C375" s="43">
        <f t="shared" si="61"/>
        <v>4.2741828768029677E-2</v>
      </c>
      <c r="D375" s="44">
        <f>IF(OR($A375="",$B375=""),"",A375*'MPTO_working_2-way'!$G374)</f>
        <v>2.3878787878787882</v>
      </c>
      <c r="E375" s="46">
        <f>IF(OR($A375="",$B375=""),"",B375*'MPTO_working_2-way'!$G374)</f>
        <v>1.7205240174672489</v>
      </c>
      <c r="F375" s="44">
        <f>IF(OR($A375="",$B375=""),"",'MPTO_working_2-way'!D374)</f>
        <v>2.40783813923849</v>
      </c>
      <c r="G375" s="46">
        <f>IF(OR($A375="",$B375=""),"",'MPTO_working_2-way'!E374)</f>
        <v>1.7103089283693562</v>
      </c>
      <c r="H375" s="44">
        <f>IF(OR($A375="",$B375=""),"",'OddsRatio_working_2-way'!M374)</f>
        <v>2.408763778855556</v>
      </c>
      <c r="I375" s="44">
        <f>IF(OR($A375="",$B375=""),"",'OddsRatio_working_2-way'!N374)</f>
        <v>1.709842214152024</v>
      </c>
      <c r="J375" s="44">
        <f>IF('Log_working_2-way'!$D374="","",A375^('Log_working_2-way'!$D374))</f>
        <v>2.4180839337723543</v>
      </c>
      <c r="K375" s="46">
        <f>IF('Log_working_2-way'!$D374="","",B375^('Log_working_2-way'!$D374))</f>
        <v>1.7051768771820035</v>
      </c>
      <c r="L375" s="53">
        <f t="shared" si="62"/>
        <v>0.41878172588832485</v>
      </c>
      <c r="M375" s="53">
        <f t="shared" si="63"/>
        <v>0.58121827411167515</v>
      </c>
      <c r="N375" s="54">
        <v>472</v>
      </c>
      <c r="O375" s="54">
        <f t="shared" si="64"/>
        <v>265.88646288209611</v>
      </c>
      <c r="P375" s="54">
        <f t="shared" si="65"/>
        <v>185.93939393939391</v>
      </c>
      <c r="Q375" s="54">
        <f t="shared" si="66"/>
        <v>286.06060606060606</v>
      </c>
      <c r="R375" s="54">
        <f t="shared" si="67"/>
        <v>206.11353711790395</v>
      </c>
      <c r="S375" s="55">
        <f t="shared" si="68"/>
        <v>-20.174143178509951</v>
      </c>
      <c r="T375" s="55">
        <f t="shared" si="69"/>
        <v>-20.174143178510036</v>
      </c>
      <c r="U375" t="s">
        <v>295</v>
      </c>
      <c r="V375" t="s">
        <v>280</v>
      </c>
      <c r="W375" t="s">
        <v>444</v>
      </c>
      <c r="X375" s="38">
        <v>44291</v>
      </c>
      <c r="Y375" s="66"/>
    </row>
    <row r="376" spans="1:25" ht="15" x14ac:dyDescent="0.25">
      <c r="A376">
        <v>2.2400000000000002</v>
      </c>
      <c r="B376">
        <v>1.68</v>
      </c>
      <c r="C376" s="43">
        <f t="shared" si="61"/>
        <v>4.1666666666666519E-2</v>
      </c>
      <c r="D376" s="44">
        <f>IF(OR($A376="",$B376=""),"",A376*'MPTO_working_2-way'!$G375)</f>
        <v>2.333333333333333</v>
      </c>
      <c r="E376" s="46">
        <f>IF(OR($A376="",$B376=""),"",B376*'MPTO_working_2-way'!$G375)</f>
        <v>1.7499999999999998</v>
      </c>
      <c r="F376" s="44">
        <f>IF(OR($A376="",$B376=""),"",'MPTO_working_2-way'!D375)</f>
        <v>2.3496503496503496</v>
      </c>
      <c r="G376" s="46">
        <f>IF(OR($A376="",$B376=""),"",'MPTO_working_2-way'!E375)</f>
        <v>1.7409326424870464</v>
      </c>
      <c r="H376" s="44">
        <f>IF(OR($A376="",$B376=""),"",'OddsRatio_working_2-way'!M375)</f>
        <v>2.3503812097939996</v>
      </c>
      <c r="I376" s="44">
        <f>IF(OR($A376="",$B376=""),"",'OddsRatio_working_2-way'!N375)</f>
        <v>1.7405316311773544</v>
      </c>
      <c r="J376" s="44">
        <f>IF('Log_working_2-way'!$D375="","",A376^('Log_working_2-way'!$D375))</f>
        <v>2.357969334439959</v>
      </c>
      <c r="K376" s="46">
        <f>IF('Log_working_2-way'!$D375="","",B376^('Log_working_2-way'!$D375))</f>
        <v>1.7363936538464513</v>
      </c>
      <c r="L376" s="53">
        <f t="shared" si="62"/>
        <v>0.4285714285714286</v>
      </c>
      <c r="M376" s="53">
        <f t="shared" si="63"/>
        <v>0.57142857142857151</v>
      </c>
      <c r="N376" s="54">
        <v>473</v>
      </c>
      <c r="O376" s="54">
        <f t="shared" si="64"/>
        <v>261.83928571428578</v>
      </c>
      <c r="P376" s="54">
        <f t="shared" si="65"/>
        <v>191.45238095238093</v>
      </c>
      <c r="Q376" s="54">
        <f t="shared" si="66"/>
        <v>281.54761904761904</v>
      </c>
      <c r="R376" s="54">
        <f t="shared" si="67"/>
        <v>211.16071428571428</v>
      </c>
      <c r="S376" s="55">
        <f t="shared" si="68"/>
        <v>-19.708333333333258</v>
      </c>
      <c r="T376" s="55">
        <f t="shared" si="69"/>
        <v>-19.708333333333343</v>
      </c>
      <c r="U376" t="s">
        <v>285</v>
      </c>
      <c r="V376" t="s">
        <v>286</v>
      </c>
      <c r="W376" t="s">
        <v>444</v>
      </c>
      <c r="X376" s="38">
        <v>44291</v>
      </c>
      <c r="Y376" s="66"/>
    </row>
    <row r="377" spans="1:25" ht="15" x14ac:dyDescent="0.25">
      <c r="A377">
        <v>2.15</v>
      </c>
      <c r="B377">
        <v>1.72</v>
      </c>
      <c r="C377" s="43">
        <f t="shared" si="61"/>
        <v>4.6511627906976827E-2</v>
      </c>
      <c r="D377" s="44">
        <f>IF(OR($A377="",$B377=""),"",A377*'MPTO_working_2-way'!$G376)</f>
        <v>2.25</v>
      </c>
      <c r="E377" s="46">
        <f>IF(OR($A377="",$B377=""),"",B377*'MPTO_working_2-way'!$G376)</f>
        <v>1.8</v>
      </c>
      <c r="F377" s="44">
        <f>IF(OR($A377="",$B377=""),"",'MPTO_working_2-way'!D376)</f>
        <v>2.263157894736842</v>
      </c>
      <c r="G377" s="46">
        <f>IF(OR($A377="",$B377=""),"",'MPTO_working_2-way'!E376)</f>
        <v>1.7916666666666667</v>
      </c>
      <c r="H377" s="44">
        <f>IF(OR($A377="",$B377=""),"",'OddsRatio_working_2-way'!M376)</f>
        <v>2.2638125740085919</v>
      </c>
      <c r="I377" s="44">
        <f>IF(OR($A377="",$B377=""),"",'OddsRatio_working_2-way'!N376)</f>
        <v>1.7912565680749446</v>
      </c>
      <c r="J377" s="44">
        <f>IF('Log_working_2-way'!$D376="","",A377^('Log_working_2-way'!$D376))</f>
        <v>2.2699382127289391</v>
      </c>
      <c r="K377" s="46">
        <f>IF('Log_working_2-way'!$D376="","",B377^('Log_working_2-way'!$D376))</f>
        <v>1.7874398848511364</v>
      </c>
      <c r="L377" s="53">
        <f t="shared" si="62"/>
        <v>0.44444444444444442</v>
      </c>
      <c r="M377" s="53">
        <f t="shared" si="63"/>
        <v>0.55555555555555558</v>
      </c>
      <c r="N377" s="54">
        <v>474</v>
      </c>
      <c r="O377" s="54">
        <f t="shared" si="64"/>
        <v>253.5348837209302</v>
      </c>
      <c r="P377" s="54">
        <f t="shared" si="65"/>
        <v>198.41860465116278</v>
      </c>
      <c r="Q377" s="54">
        <f t="shared" si="66"/>
        <v>275.58139534883725</v>
      </c>
      <c r="R377" s="54">
        <f t="shared" si="67"/>
        <v>220.46511627906978</v>
      </c>
      <c r="S377" s="55">
        <f t="shared" si="68"/>
        <v>-22.046511627907051</v>
      </c>
      <c r="T377" s="55">
        <f t="shared" si="69"/>
        <v>-22.046511627906995</v>
      </c>
      <c r="U377" t="s">
        <v>294</v>
      </c>
      <c r="V377" t="s">
        <v>292</v>
      </c>
      <c r="W377" t="s">
        <v>444</v>
      </c>
      <c r="X377" s="38">
        <v>44291</v>
      </c>
      <c r="Y377" s="66"/>
    </row>
    <row r="378" spans="1:25" ht="15" x14ac:dyDescent="0.25">
      <c r="A378">
        <v>2.02</v>
      </c>
      <c r="B378">
        <v>1.83</v>
      </c>
      <c r="C378" s="43">
        <f t="shared" si="61"/>
        <v>4.1497592382188975E-2</v>
      </c>
      <c r="D378" s="44">
        <f>IF(OR($A378="",$B378=""),"",A378*'MPTO_working_2-way'!$G377)</f>
        <v>2.1038251366120218</v>
      </c>
      <c r="E378" s="46">
        <f>IF(OR($A378="",$B378=""),"",B378*'MPTO_working_2-way'!$G377)</f>
        <v>1.9059405940594059</v>
      </c>
      <c r="F378" s="44">
        <f>IF(OR($A378="",$B378=""),"",'MPTO_working_2-way'!D377)</f>
        <v>2.1083670792220381</v>
      </c>
      <c r="G378" s="46">
        <f>IF(OR($A378="",$B378=""),"",'MPTO_working_2-way'!E377)</f>
        <v>1.9022281685792208</v>
      </c>
      <c r="H378" s="44">
        <f>IF(OR($A378="",$B378=""),"",'OddsRatio_working_2-way'!M377)</f>
        <v>2.1085646858215363</v>
      </c>
      <c r="I378" s="44">
        <f>IF(OR($A378="",$B378=""),"",'OddsRatio_working_2-way'!N377)</f>
        <v>1.9020673423841918</v>
      </c>
      <c r="J378" s="44">
        <f>IF('Log_working_2-way'!$D377="","",A378^('Log_working_2-way'!$D377))</f>
        <v>2.1106543395875321</v>
      </c>
      <c r="K378" s="46">
        <f>IF('Log_working_2-way'!$D377="","",B378^('Log_working_2-way'!$D377))</f>
        <v>1.9003701370951678</v>
      </c>
      <c r="L378" s="53">
        <f t="shared" si="62"/>
        <v>0.47532467532467537</v>
      </c>
      <c r="M378" s="53">
        <f t="shared" si="63"/>
        <v>0.52467532467532474</v>
      </c>
      <c r="N378" s="54">
        <v>475</v>
      </c>
      <c r="O378" s="54">
        <f t="shared" si="64"/>
        <v>239.85148514851485</v>
      </c>
      <c r="P378" s="54">
        <f t="shared" si="65"/>
        <v>215.43715846994533</v>
      </c>
      <c r="Q378" s="54">
        <f t="shared" si="66"/>
        <v>259.56284153005464</v>
      </c>
      <c r="R378" s="54">
        <f t="shared" si="67"/>
        <v>235.14851485148515</v>
      </c>
      <c r="S378" s="55">
        <f t="shared" si="68"/>
        <v>-19.711356381539787</v>
      </c>
      <c r="T378" s="55">
        <f t="shared" si="69"/>
        <v>-19.711356381539815</v>
      </c>
      <c r="U378" t="s">
        <v>84</v>
      </c>
      <c r="V378" t="s">
        <v>458</v>
      </c>
      <c r="W378" t="s">
        <v>444</v>
      </c>
      <c r="X378" s="38">
        <v>44291</v>
      </c>
      <c r="Y378" s="66"/>
    </row>
    <row r="379" spans="1:25" ht="15" x14ac:dyDescent="0.25">
      <c r="A379">
        <v>2.54</v>
      </c>
      <c r="B379">
        <v>1.54</v>
      </c>
      <c r="C379" s="43">
        <f t="shared" si="61"/>
        <v>4.3051436752224115E-2</v>
      </c>
      <c r="D379" s="44">
        <f>IF(OR($A379="",$B379=""),"",A379*'MPTO_working_2-way'!$G378)</f>
        <v>2.6493506493506493</v>
      </c>
      <c r="E379" s="46">
        <f>IF(OR($A379="",$B379=""),"",B379*'MPTO_working_2-way'!$G378)</f>
        <v>1.6062992125984252</v>
      </c>
      <c r="F379" s="44">
        <f>IF(OR($A379="",$B379=""),"",'MPTO_working_2-way'!D378)</f>
        <v>2.6869075422448137</v>
      </c>
      <c r="G379" s="46">
        <f>IF(OR($A379="",$B379=""),"",'MPTO_working_2-way'!E378)</f>
        <v>1.5928007166707387</v>
      </c>
      <c r="H379" s="44">
        <f>IF(OR($A379="",$B379=""),"",'OddsRatio_working_2-way'!M378)</f>
        <v>2.6887426837300739</v>
      </c>
      <c r="I379" s="44">
        <f>IF(OR($A379="",$B379=""),"",'OddsRatio_working_2-way'!N378)</f>
        <v>1.5921565254637919</v>
      </c>
      <c r="J379" s="44">
        <f>IF('Log_working_2-way'!$D378="","",A379^('Log_working_2-way'!$D378))</f>
        <v>2.7065503495957599</v>
      </c>
      <c r="K379" s="46">
        <f>IF('Log_working_2-way'!$D378="","",B379^('Log_working_2-way'!$D378))</f>
        <v>1.5859774370185058</v>
      </c>
      <c r="L379" s="53">
        <f t="shared" si="62"/>
        <v>0.37745098039215685</v>
      </c>
      <c r="M379" s="53">
        <f t="shared" si="63"/>
        <v>0.62254901960784315</v>
      </c>
      <c r="N379" s="54">
        <v>476</v>
      </c>
      <c r="O379" s="54">
        <f t="shared" si="64"/>
        <v>288.59842519685037</v>
      </c>
      <c r="P379" s="54">
        <f t="shared" si="65"/>
        <v>166.90909090909088</v>
      </c>
      <c r="Q379" s="54">
        <f t="shared" si="66"/>
        <v>309.09090909090907</v>
      </c>
      <c r="R379" s="54">
        <f t="shared" si="67"/>
        <v>187.4015748031496</v>
      </c>
      <c r="S379" s="55">
        <f t="shared" si="68"/>
        <v>-20.492483894058694</v>
      </c>
      <c r="T379" s="55">
        <f t="shared" si="69"/>
        <v>-20.492483894058722</v>
      </c>
      <c r="U379" t="s">
        <v>245</v>
      </c>
      <c r="V379" t="s">
        <v>464</v>
      </c>
      <c r="W379" t="s">
        <v>439</v>
      </c>
      <c r="X379" s="38">
        <v>44291</v>
      </c>
      <c r="Y379" s="66"/>
    </row>
    <row r="380" spans="1:25" ht="15" x14ac:dyDescent="0.25">
      <c r="A380">
        <v>1.88</v>
      </c>
      <c r="B380">
        <v>1.97</v>
      </c>
      <c r="C380" s="43">
        <f t="shared" si="61"/>
        <v>3.9529106814990778E-2</v>
      </c>
      <c r="D380" s="44">
        <f>IF(OR($A380="",$B380=""),"",A380*'MPTO_working_2-way'!$G379)</f>
        <v>1.9543147208121825</v>
      </c>
      <c r="E380" s="46">
        <f>IF(OR($A380="",$B380=""),"",B380*'MPTO_working_2-way'!$G379)</f>
        <v>2.0478723404255317</v>
      </c>
      <c r="F380" s="44">
        <f>IF(OR($A380="",$B380=""),"",'MPTO_working_2-way'!D379)</f>
        <v>1.9525516659637281</v>
      </c>
      <c r="G380" s="46">
        <f>IF(OR($A380="",$B380=""),"",'MPTO_working_2-way'!E379)</f>
        <v>2.049811822005756</v>
      </c>
      <c r="H380" s="44">
        <f>IF(OR($A380="",$B380=""),"",'OddsRatio_working_2-way'!M379)</f>
        <v>1.9524791309238021</v>
      </c>
      <c r="I380" s="44">
        <f>IF(OR($A380="",$B380=""),"",'OddsRatio_working_2-way'!N379)</f>
        <v>2.049891769313736</v>
      </c>
      <c r="J380" s="44">
        <f>IF('Log_working_2-way'!$D379="","",A380^('Log_working_2-way'!$D379))</f>
        <v>1.9516734382679068</v>
      </c>
      <c r="K380" s="46">
        <f>IF('Log_working_2-way'!$D379="","",B380^('Log_working_2-way'!$D379))</f>
        <v>2.0507806142198279</v>
      </c>
      <c r="L380" s="53">
        <f t="shared" si="62"/>
        <v>0.51168831168831175</v>
      </c>
      <c r="M380" s="53">
        <f t="shared" si="63"/>
        <v>0.48831168831168836</v>
      </c>
      <c r="N380" s="54">
        <v>477</v>
      </c>
      <c r="O380" s="54">
        <f t="shared" si="64"/>
        <v>223.27659574468083</v>
      </c>
      <c r="P380" s="54">
        <f t="shared" si="65"/>
        <v>234.86802030456849</v>
      </c>
      <c r="Q380" s="54">
        <f t="shared" si="66"/>
        <v>242.13197969543145</v>
      </c>
      <c r="R380" s="54">
        <f t="shared" si="67"/>
        <v>253.72340425531914</v>
      </c>
      <c r="S380" s="55">
        <f t="shared" si="68"/>
        <v>-18.855383950750621</v>
      </c>
      <c r="T380" s="55">
        <f t="shared" si="69"/>
        <v>-18.85538395075065</v>
      </c>
      <c r="U380" t="s">
        <v>459</v>
      </c>
      <c r="V380" t="s">
        <v>457</v>
      </c>
      <c r="W380" t="s">
        <v>439</v>
      </c>
      <c r="X380" s="38">
        <v>44291</v>
      </c>
      <c r="Y380" s="66"/>
    </row>
    <row r="381" spans="1:25" ht="15" x14ac:dyDescent="0.25">
      <c r="A381">
        <v>2.23</v>
      </c>
      <c r="B381">
        <v>1.68</v>
      </c>
      <c r="C381" s="43">
        <f t="shared" si="61"/>
        <v>4.3668588511637907E-2</v>
      </c>
      <c r="D381" s="44">
        <f>IF(OR($A381="",$B381=""),"",A381*'MPTO_working_2-way'!$G380)</f>
        <v>2.3273809523809526</v>
      </c>
      <c r="E381" s="46">
        <f>IF(OR($A381="",$B381=""),"",B381*'MPTO_working_2-way'!$G380)</f>
        <v>1.7533632286995515</v>
      </c>
      <c r="F381" s="44">
        <f>IF(OR($A381="",$B381=""),"",'MPTO_working_2-way'!D380)</f>
        <v>2.3441371542985863</v>
      </c>
      <c r="G381" s="46">
        <f>IF(OR($A381="",$B381=""),"",'MPTO_working_2-way'!E380)</f>
        <v>1.7439716972348942</v>
      </c>
      <c r="H381" s="44">
        <f>IF(OR($A381="",$B381=""),"",'OddsRatio_working_2-way'!M380)</f>
        <v>2.3449251017851385</v>
      </c>
      <c r="I381" s="44">
        <f>IF(OR($A381="",$B381=""),"",'OddsRatio_working_2-way'!N380)</f>
        <v>1.743535828629182</v>
      </c>
      <c r="J381" s="44">
        <f>IF('Log_working_2-way'!$D380="","",A381^('Log_working_2-way'!$D380))</f>
        <v>2.3527328444015367</v>
      </c>
      <c r="K381" s="46">
        <f>IF('Log_working_2-way'!$D380="","",B381^('Log_working_2-way'!$D380))</f>
        <v>1.7392442669948964</v>
      </c>
      <c r="L381" s="53">
        <f t="shared" si="62"/>
        <v>0.42966751918158563</v>
      </c>
      <c r="M381" s="53">
        <f t="shared" si="63"/>
        <v>0.57033248081841437</v>
      </c>
      <c r="N381" s="54">
        <v>478</v>
      </c>
      <c r="O381" s="54">
        <f t="shared" si="64"/>
        <v>263.65022421524668</v>
      </c>
      <c r="P381" s="54">
        <f t="shared" si="65"/>
        <v>193.47619047619045</v>
      </c>
      <c r="Q381" s="54">
        <f t="shared" si="66"/>
        <v>284.52380952380952</v>
      </c>
      <c r="R381" s="54">
        <f t="shared" si="67"/>
        <v>214.34977578475338</v>
      </c>
      <c r="S381" s="55">
        <f t="shared" si="68"/>
        <v>-20.873585308562838</v>
      </c>
      <c r="T381" s="55">
        <f t="shared" si="69"/>
        <v>-20.873585308562923</v>
      </c>
      <c r="U381" t="s">
        <v>463</v>
      </c>
      <c r="V381" t="s">
        <v>307</v>
      </c>
      <c r="W381" t="s">
        <v>439</v>
      </c>
      <c r="X381" s="38">
        <v>44291</v>
      </c>
      <c r="Y381" s="66"/>
    </row>
    <row r="382" spans="1:25" ht="15" x14ac:dyDescent="0.25">
      <c r="A382">
        <v>2.16</v>
      </c>
      <c r="B382">
        <v>1.72</v>
      </c>
      <c r="C382" s="43">
        <f t="shared" si="61"/>
        <v>4.4358311800172245E-2</v>
      </c>
      <c r="D382" s="44">
        <f>IF(OR($A382="",$B382=""),"",A382*'MPTO_working_2-way'!$G381)</f>
        <v>2.2558139534883721</v>
      </c>
      <c r="E382" s="46">
        <f>IF(OR($A382="",$B382=""),"",B382*'MPTO_working_2-way'!$G381)</f>
        <v>1.7962962962962963</v>
      </c>
      <c r="F382" s="44">
        <f>IF(OR($A382="",$B382=""),"",'MPTO_working_2-way'!D381)</f>
        <v>2.2686858817782118</v>
      </c>
      <c r="G382" s="46">
        <f>IF(OR($A382="",$B382=""),"",'MPTO_working_2-way'!E381)</f>
        <v>1.7882171736619177</v>
      </c>
      <c r="H382" s="44">
        <f>IF(OR($A382="",$B382=""),"",'OddsRatio_working_2-way'!M381)</f>
        <v>2.2692955176439846</v>
      </c>
      <c r="I382" s="44">
        <f>IF(OR($A382="",$B382=""),"",'OddsRatio_working_2-way'!N381)</f>
        <v>1.7878385971583355</v>
      </c>
      <c r="J382" s="44">
        <f>IF('Log_working_2-way'!$D381="","",A382^('Log_working_2-way'!$D381))</f>
        <v>2.2752758866273552</v>
      </c>
      <c r="K382" s="46">
        <f>IF('Log_working_2-way'!$D381="","",B382^('Log_working_2-way'!$D381))</f>
        <v>1.7841440510917015</v>
      </c>
      <c r="L382" s="53">
        <f t="shared" si="62"/>
        <v>0.44329896907216493</v>
      </c>
      <c r="M382" s="53">
        <f t="shared" si="63"/>
        <v>0.55670103092783507</v>
      </c>
      <c r="N382" s="54">
        <v>479</v>
      </c>
      <c r="O382" s="54">
        <f t="shared" si="64"/>
        <v>257.24074074074076</v>
      </c>
      <c r="P382" s="54">
        <f t="shared" si="65"/>
        <v>200.51162790697674</v>
      </c>
      <c r="Q382" s="54">
        <f t="shared" si="66"/>
        <v>278.48837209302326</v>
      </c>
      <c r="R382" s="54">
        <f t="shared" si="67"/>
        <v>221.75925925925924</v>
      </c>
      <c r="S382" s="55">
        <f t="shared" si="68"/>
        <v>-21.247631352282497</v>
      </c>
      <c r="T382" s="55">
        <f t="shared" si="69"/>
        <v>-21.247631352282497</v>
      </c>
      <c r="U382" t="s">
        <v>456</v>
      </c>
      <c r="V382" t="s">
        <v>304</v>
      </c>
      <c r="W382" t="s">
        <v>439</v>
      </c>
      <c r="X382" s="38">
        <v>44291</v>
      </c>
      <c r="Y382" s="66"/>
    </row>
    <row r="383" spans="1:25" ht="15" x14ac:dyDescent="0.25">
      <c r="A383">
        <v>2.21</v>
      </c>
      <c r="B383">
        <v>1.69</v>
      </c>
      <c r="C383" s="43">
        <f t="shared" si="61"/>
        <v>4.4204664114166459E-2</v>
      </c>
      <c r="D383" s="44">
        <f>IF(OR($A383="",$B383=""),"",A383*'MPTO_working_2-way'!$G382)</f>
        <v>2.3076923076923079</v>
      </c>
      <c r="E383" s="46">
        <f>IF(OR($A383="",$B383=""),"",B383*'MPTO_working_2-way'!$G382)</f>
        <v>1.7647058823529413</v>
      </c>
      <c r="F383" s="44">
        <f>IF(OR($A383="",$B383=""),"",'MPTO_working_2-way'!D382)</f>
        <v>2.3234937323089366</v>
      </c>
      <c r="G383" s="46">
        <f>IF(OR($A383="",$B383=""),"",'MPTO_working_2-way'!E382)</f>
        <v>1.7555759242285367</v>
      </c>
      <c r="H383" s="44">
        <f>IF(OR($A383="",$B383=""),"",'OddsRatio_working_2-way'!M382)</f>
        <v>2.3242443839434617</v>
      </c>
      <c r="I383" s="44">
        <f>IF(OR($A383="",$B383=""),"",'OddsRatio_working_2-way'!N382)</f>
        <v>1.7551476239016437</v>
      </c>
      <c r="J383" s="44">
        <f>IF('Log_working_2-way'!$D382="","",A383^('Log_working_2-way'!$D382))</f>
        <v>2.3316041139779355</v>
      </c>
      <c r="K383" s="46">
        <f>IF('Log_working_2-way'!$D382="","",B383^('Log_working_2-way'!$D382))</f>
        <v>1.7509739490156586</v>
      </c>
      <c r="L383" s="53">
        <f t="shared" si="62"/>
        <v>0.43333333333333329</v>
      </c>
      <c r="M383" s="53">
        <f t="shared" si="63"/>
        <v>0.56666666666666665</v>
      </c>
      <c r="N383" s="54">
        <v>480</v>
      </c>
      <c r="O383" s="54">
        <f t="shared" si="64"/>
        <v>262.80542986425337</v>
      </c>
      <c r="P383" s="54">
        <f t="shared" si="65"/>
        <v>195.97633136094672</v>
      </c>
      <c r="Q383" s="54">
        <f t="shared" si="66"/>
        <v>284.02366863905326</v>
      </c>
      <c r="R383" s="54">
        <f t="shared" si="67"/>
        <v>217.1945701357466</v>
      </c>
      <c r="S383" s="55">
        <f t="shared" si="68"/>
        <v>-21.218238774799886</v>
      </c>
      <c r="T383" s="55">
        <f t="shared" si="69"/>
        <v>-21.218238774799886</v>
      </c>
      <c r="U383" t="s">
        <v>300</v>
      </c>
      <c r="V383" t="s">
        <v>299</v>
      </c>
      <c r="W383" t="s">
        <v>439</v>
      </c>
      <c r="X383" s="38">
        <v>44291</v>
      </c>
      <c r="Y383" s="66"/>
    </row>
    <row r="384" spans="1:25" ht="15" x14ac:dyDescent="0.25">
      <c r="A384">
        <v>2.36</v>
      </c>
      <c r="B384">
        <v>1.62</v>
      </c>
      <c r="C384" s="43">
        <f t="shared" si="61"/>
        <v>4.1012764176606042E-2</v>
      </c>
      <c r="D384" s="44">
        <f>IF(OR($A384="",$B384=""),"",A384*'MPTO_working_2-way'!$G383)</f>
        <v>2.4567901234567899</v>
      </c>
      <c r="E384" s="46">
        <f>IF(OR($A384="",$B384=""),"",B384*'MPTO_working_2-way'!$G383)</f>
        <v>1.6864406779661019</v>
      </c>
      <c r="F384" s="44">
        <f>IF(OR($A384="",$B384=""),"",'MPTO_working_2-way'!D383)</f>
        <v>2.4800207576543851</v>
      </c>
      <c r="G384" s="46">
        <f>IF(OR($A384="",$B384=""),"",'MPTO_working_2-way'!E383)</f>
        <v>1.6756661991584854</v>
      </c>
      <c r="H384" s="44">
        <f>IF(OR($A384="",$B384=""),"",'OddsRatio_working_2-way'!M383)</f>
        <v>2.4810632623547089</v>
      </c>
      <c r="I384" s="44">
        <f>IF(OR($A384="",$B384=""),"",'OddsRatio_working_2-way'!N383)</f>
        <v>1.6751906048970002</v>
      </c>
      <c r="J384" s="44">
        <f>IF('Log_working_2-way'!$D383="","",A384^('Log_working_2-way'!$D383))</f>
        <v>2.4919285072828607</v>
      </c>
      <c r="K384" s="46">
        <f>IF('Log_working_2-way'!$D383="","",B384^('Log_working_2-way'!$D383))</f>
        <v>1.6702734046022476</v>
      </c>
      <c r="L384" s="53">
        <f t="shared" si="62"/>
        <v>0.40703517587939703</v>
      </c>
      <c r="M384" s="53">
        <f t="shared" si="63"/>
        <v>0.59296482412060292</v>
      </c>
      <c r="N384" s="54">
        <v>481</v>
      </c>
      <c r="O384" s="54">
        <f t="shared" si="64"/>
        <v>277.18644067796606</v>
      </c>
      <c r="P384" s="54">
        <f t="shared" si="65"/>
        <v>184.08641975308643</v>
      </c>
      <c r="Q384" s="54">
        <f t="shared" si="66"/>
        <v>296.91358024691357</v>
      </c>
      <c r="R384" s="54">
        <f t="shared" si="67"/>
        <v>203.81355932203391</v>
      </c>
      <c r="S384" s="55">
        <f t="shared" si="68"/>
        <v>-19.727139568947507</v>
      </c>
      <c r="T384" s="55">
        <f t="shared" si="69"/>
        <v>-19.727139568947479</v>
      </c>
      <c r="U384" t="s">
        <v>460</v>
      </c>
      <c r="V384" t="s">
        <v>469</v>
      </c>
      <c r="W384" t="s">
        <v>439</v>
      </c>
      <c r="X384" s="38">
        <v>44291</v>
      </c>
      <c r="Y384" s="66"/>
    </row>
    <row r="385" spans="1:25" ht="15" x14ac:dyDescent="0.25">
      <c r="A385">
        <v>2.34</v>
      </c>
      <c r="B385">
        <v>1.63</v>
      </c>
      <c r="C385" s="43">
        <f t="shared" si="61"/>
        <v>4.0847359865764821E-2</v>
      </c>
      <c r="D385" s="44">
        <f>IF(OR($A385="",$B385=""),"",A385*'MPTO_working_2-way'!$G384)</f>
        <v>2.4355828220858897</v>
      </c>
      <c r="E385" s="46">
        <f>IF(OR($A385="",$B385=""),"",B385*'MPTO_working_2-way'!$G384)</f>
        <v>1.6965811965811965</v>
      </c>
      <c r="F385" s="44">
        <f>IF(OR($A385="",$B385=""),"",'MPTO_working_2-way'!D384)</f>
        <v>2.4574447522711167</v>
      </c>
      <c r="G385" s="46">
        <f>IF(OR($A385="",$B385=""),"",'MPTO_working_2-way'!E384)</f>
        <v>1.6861323548914724</v>
      </c>
      <c r="H385" s="44">
        <f>IF(OR($A385="",$B385=""),"",'OddsRatio_working_2-way'!M384)</f>
        <v>2.4584183648679576</v>
      </c>
      <c r="I385" s="44">
        <f>IF(OR($A385="",$B385=""),"",'OddsRatio_working_2-way'!N384)</f>
        <v>1.6856743058707564</v>
      </c>
      <c r="J385" s="44">
        <f>IF('Log_working_2-way'!$D384="","",A385^('Log_working_2-way'!$D384))</f>
        <v>2.4686297213280377</v>
      </c>
      <c r="K385" s="46">
        <f>IF('Log_working_2-way'!$D384="","",B385^('Log_working_2-way'!$D384))</f>
        <v>1.6809068245571044</v>
      </c>
      <c r="L385" s="53">
        <f t="shared" si="62"/>
        <v>0.41057934508816119</v>
      </c>
      <c r="M385" s="53">
        <f t="shared" si="63"/>
        <v>0.58942065491183881</v>
      </c>
      <c r="N385" s="54">
        <v>482</v>
      </c>
      <c r="O385" s="54">
        <f t="shared" si="64"/>
        <v>276.017094017094</v>
      </c>
      <c r="P385" s="54">
        <f t="shared" si="65"/>
        <v>186.29447852760734</v>
      </c>
      <c r="Q385" s="54">
        <f t="shared" si="66"/>
        <v>295.70552147239266</v>
      </c>
      <c r="R385" s="54">
        <f t="shared" si="67"/>
        <v>205.982905982906</v>
      </c>
      <c r="S385" s="55">
        <f t="shared" si="68"/>
        <v>-19.688427455298665</v>
      </c>
      <c r="T385" s="55">
        <f t="shared" si="69"/>
        <v>-19.688427455298665</v>
      </c>
      <c r="U385" t="s">
        <v>468</v>
      </c>
      <c r="V385" t="s">
        <v>306</v>
      </c>
      <c r="W385" t="s">
        <v>439</v>
      </c>
      <c r="X385" s="38">
        <v>44291</v>
      </c>
      <c r="Y385" s="66"/>
    </row>
    <row r="386" spans="1:25" ht="15" x14ac:dyDescent="0.25">
      <c r="A386">
        <v>2.29</v>
      </c>
      <c r="B386">
        <v>1.65</v>
      </c>
      <c r="C386" s="43">
        <f t="shared" si="61"/>
        <v>4.2741828768029677E-2</v>
      </c>
      <c r="D386" s="44">
        <f>IF(OR($A386="",$B386=""),"",A386*'MPTO_working_2-way'!$G385)</f>
        <v>2.3878787878787882</v>
      </c>
      <c r="E386" s="46">
        <f>IF(OR($A386="",$B386=""),"",B386*'MPTO_working_2-way'!$G385)</f>
        <v>1.7205240174672489</v>
      </c>
      <c r="F386" s="44">
        <f>IF(OR($A386="",$B386=""),"",'MPTO_working_2-way'!D385)</f>
        <v>2.40783813923849</v>
      </c>
      <c r="G386" s="46">
        <f>IF(OR($A386="",$B386=""),"",'MPTO_working_2-way'!E385)</f>
        <v>1.7103089283693562</v>
      </c>
      <c r="H386" s="44">
        <f>IF(OR($A386="",$B386=""),"",'OddsRatio_working_2-way'!M385)</f>
        <v>2.408763778855556</v>
      </c>
      <c r="I386" s="44">
        <f>IF(OR($A386="",$B386=""),"",'OddsRatio_working_2-way'!N385)</f>
        <v>1.709842214152024</v>
      </c>
      <c r="J386" s="44">
        <f>IF('Log_working_2-way'!$D385="","",A386^('Log_working_2-way'!$D385))</f>
        <v>2.4180839337723543</v>
      </c>
      <c r="K386" s="46">
        <f>IF('Log_working_2-way'!$D385="","",B386^('Log_working_2-way'!$D385))</f>
        <v>1.7051768771820035</v>
      </c>
      <c r="L386" s="53">
        <f t="shared" si="62"/>
        <v>0.41878172588832485</v>
      </c>
      <c r="M386" s="53">
        <f t="shared" si="63"/>
        <v>0.58121827411167515</v>
      </c>
      <c r="N386" s="54">
        <v>483</v>
      </c>
      <c r="O386" s="54">
        <f t="shared" si="64"/>
        <v>272.08296943231437</v>
      </c>
      <c r="P386" s="54">
        <f t="shared" si="65"/>
        <v>190.27272727272722</v>
      </c>
      <c r="Q386" s="54">
        <f t="shared" si="66"/>
        <v>292.72727272727275</v>
      </c>
      <c r="R386" s="54">
        <f t="shared" si="67"/>
        <v>210.9170305676856</v>
      </c>
      <c r="S386" s="55">
        <f t="shared" si="68"/>
        <v>-20.644303294958377</v>
      </c>
      <c r="T386" s="55">
        <f t="shared" si="69"/>
        <v>-20.644303294958377</v>
      </c>
      <c r="U386" t="s">
        <v>462</v>
      </c>
      <c r="V386" t="s">
        <v>296</v>
      </c>
      <c r="W386" t="s">
        <v>439</v>
      </c>
      <c r="X386" s="38">
        <v>44291</v>
      </c>
      <c r="Y386" s="66"/>
    </row>
    <row r="387" spans="1:25" ht="15" x14ac:dyDescent="0.25">
      <c r="A387">
        <v>2.4300000000000002</v>
      </c>
      <c r="B387">
        <v>1.58</v>
      </c>
      <c r="C387" s="43">
        <f t="shared" ref="C387:C450" si="70">IF(OR($A387="",$B387=""),"",(1/A387)+(1/B387)-1)</f>
        <v>4.4434026149919204E-2</v>
      </c>
      <c r="D387" s="44">
        <f>IF(OR($A387="",$B387=""),"",A387*'MPTO_working_2-way'!$G386)</f>
        <v>2.537974683544304</v>
      </c>
      <c r="E387" s="46">
        <f>IF(OR($A387="",$B387=""),"",B387*'MPTO_working_2-way'!$G386)</f>
        <v>1.6502057613168724</v>
      </c>
      <c r="F387" s="44">
        <f>IF(OR($A387="",$B387=""),"",'MPTO_working_2-way'!D386)</f>
        <v>2.5686759884926742</v>
      </c>
      <c r="G387" s="46">
        <f>IF(OR($A387="",$B387=""),"",'MPTO_working_2-way'!E386)</f>
        <v>1.6374802746620036</v>
      </c>
      <c r="H387" s="44">
        <f>IF(OR($A387="",$B387=""),"",'OddsRatio_working_2-way'!M386)</f>
        <v>2.5701965613830993</v>
      </c>
      <c r="I387" s="44">
        <f>IF(OR($A387="",$B387=""),"",'OddsRatio_working_2-way'!N386)</f>
        <v>1.636862940980558</v>
      </c>
      <c r="J387" s="44">
        <f>IF('Log_working_2-way'!$D386="","",A387^('Log_working_2-way'!$D386))</f>
        <v>2.5846851995954396</v>
      </c>
      <c r="K387" s="46">
        <f>IF('Log_working_2-way'!$D386="","",B387^('Log_working_2-way'!$D386))</f>
        <v>1.6310401587990264</v>
      </c>
      <c r="L387" s="53">
        <f t="shared" si="62"/>
        <v>0.3940149625935162</v>
      </c>
      <c r="M387" s="53">
        <f t="shared" si="63"/>
        <v>0.6059850374064838</v>
      </c>
      <c r="N387" s="54">
        <v>484</v>
      </c>
      <c r="O387" s="54">
        <f t="shared" si="64"/>
        <v>284.8230452674897</v>
      </c>
      <c r="P387" s="54">
        <f t="shared" si="65"/>
        <v>177.67088607594937</v>
      </c>
      <c r="Q387" s="54">
        <f t="shared" si="66"/>
        <v>306.3291139240506</v>
      </c>
      <c r="R387" s="54">
        <f t="shared" si="67"/>
        <v>199.17695473251027</v>
      </c>
      <c r="S387" s="55">
        <f t="shared" si="68"/>
        <v>-21.506068656560899</v>
      </c>
      <c r="T387" s="55">
        <f t="shared" si="69"/>
        <v>-21.506068656560899</v>
      </c>
      <c r="U387" t="s">
        <v>301</v>
      </c>
      <c r="V387" t="s">
        <v>297</v>
      </c>
      <c r="W387" t="s">
        <v>439</v>
      </c>
      <c r="X387" s="38">
        <v>44291</v>
      </c>
      <c r="Y387" s="66"/>
    </row>
    <row r="388" spans="1:25" ht="15" x14ac:dyDescent="0.25">
      <c r="A388">
        <v>2.1</v>
      </c>
      <c r="B388">
        <v>1.76</v>
      </c>
      <c r="C388" s="43">
        <f t="shared" si="70"/>
        <v>4.4372294372294396E-2</v>
      </c>
      <c r="D388" s="44">
        <f>IF(OR($A388="",$B388=""),"",A388*'MPTO_working_2-way'!$G387)</f>
        <v>2.1931818181818183</v>
      </c>
      <c r="E388" s="46">
        <f>IF(OR($A388="",$B388=""),"",B388*'MPTO_working_2-way'!$G387)</f>
        <v>1.8380952380952382</v>
      </c>
      <c r="F388" s="44">
        <f>IF(OR($A388="",$B388=""),"",'MPTO_working_2-way'!D387)</f>
        <v>2.2026221692491061</v>
      </c>
      <c r="G388" s="46">
        <f>IF(OR($A388="",$B388=""),"",'MPTO_working_2-way'!E387)</f>
        <v>1.8315163528245788</v>
      </c>
      <c r="H388" s="44">
        <f>IF(OR($A388="",$B388=""),"",'OddsRatio_working_2-way'!M387)</f>
        <v>2.2030662579644695</v>
      </c>
      <c r="I388" s="44">
        <f>IF(OR($A388="",$B388=""),"",'OddsRatio_working_2-way'!N387)</f>
        <v>1.8312094145936331</v>
      </c>
      <c r="J388" s="44">
        <f>IF('Log_working_2-way'!$D387="","",A388^('Log_working_2-way'!$D387))</f>
        <v>2.2074389630178586</v>
      </c>
      <c r="K388" s="46">
        <f>IF('Log_working_2-way'!$D387="","",B388^('Log_working_2-way'!$D387))</f>
        <v>1.8281992138966479</v>
      </c>
      <c r="L388" s="53">
        <f t="shared" si="62"/>
        <v>0.45595854922279788</v>
      </c>
      <c r="M388" s="53">
        <f t="shared" si="63"/>
        <v>0.54404145077720201</v>
      </c>
      <c r="N388" s="54">
        <v>485</v>
      </c>
      <c r="O388" s="54">
        <f t="shared" si="64"/>
        <v>254.04761904761904</v>
      </c>
      <c r="P388" s="54">
        <f t="shared" si="65"/>
        <v>209.43181818181822</v>
      </c>
      <c r="Q388" s="54">
        <f t="shared" si="66"/>
        <v>275.56818181818187</v>
      </c>
      <c r="R388" s="54">
        <f t="shared" si="67"/>
        <v>230.95238095238093</v>
      </c>
      <c r="S388" s="55">
        <f t="shared" si="68"/>
        <v>-21.520562770562833</v>
      </c>
      <c r="T388" s="55">
        <f t="shared" si="69"/>
        <v>-21.520562770562719</v>
      </c>
      <c r="U388" t="s">
        <v>303</v>
      </c>
      <c r="V388" t="s">
        <v>298</v>
      </c>
      <c r="W388" t="s">
        <v>439</v>
      </c>
      <c r="X388" s="38">
        <v>44291</v>
      </c>
      <c r="Y388" s="66"/>
    </row>
    <row r="389" spans="1:25" ht="15" x14ac:dyDescent="0.25">
      <c r="A389">
        <v>2.2599999999999998</v>
      </c>
      <c r="B389">
        <v>1.64</v>
      </c>
      <c r="C389" s="43">
        <f t="shared" si="70"/>
        <v>5.2233973667170197E-2</v>
      </c>
      <c r="D389" s="44">
        <f>IF(OR($A389="",$B389=""),"",A389*'MPTO_working_2-way'!$G388)</f>
        <v>2.3780487804878043</v>
      </c>
      <c r="E389" s="46">
        <f>IF(OR($A389="",$B389=""),"",B389*'MPTO_working_2-way'!$G388)</f>
        <v>1.7256637168141591</v>
      </c>
      <c r="F389" s="44">
        <f>IF(OR($A389="",$B389=""),"",'MPTO_working_2-way'!D388)</f>
        <v>2.4017625712804556</v>
      </c>
      <c r="G389" s="46">
        <f>IF(OR($A389="",$B389=""),"",'MPTO_working_2-way'!E388)</f>
        <v>1.7133875739644968</v>
      </c>
      <c r="H389" s="44">
        <f>IF(OR($A389="",$B389=""),"",'OddsRatio_working_2-way'!M388)</f>
        <v>2.4031215200402278</v>
      </c>
      <c r="I389" s="44">
        <f>IF(OR($A389="",$B389=""),"",'OddsRatio_working_2-way'!N388)</f>
        <v>1.7126966450997982</v>
      </c>
      <c r="J389" s="44">
        <f>IF('Log_working_2-way'!$D388="","",A389^('Log_working_2-way'!$D388))</f>
        <v>2.41431475154904</v>
      </c>
      <c r="K389" s="46">
        <f>IF('Log_working_2-way'!$D388="","",B389^('Log_working_2-way'!$D388))</f>
        <v>1.7070561902169741</v>
      </c>
      <c r="L389" s="53">
        <f t="shared" si="62"/>
        <v>0.42051282051282063</v>
      </c>
      <c r="M389" s="53">
        <f t="shared" si="63"/>
        <v>0.57948717948717954</v>
      </c>
      <c r="N389" s="54">
        <v>486</v>
      </c>
      <c r="O389" s="54">
        <f t="shared" si="64"/>
        <v>270.95575221238937</v>
      </c>
      <c r="P389" s="54">
        <f t="shared" si="65"/>
        <v>189.65853658536582</v>
      </c>
      <c r="Q389" s="54">
        <f t="shared" si="66"/>
        <v>296.34146341463412</v>
      </c>
      <c r="R389" s="54">
        <f t="shared" si="67"/>
        <v>215.04424778761063</v>
      </c>
      <c r="S389" s="55">
        <f t="shared" si="68"/>
        <v>-25.38571120224475</v>
      </c>
      <c r="T389" s="55">
        <f t="shared" si="69"/>
        <v>-25.385711202244806</v>
      </c>
      <c r="U389" t="s">
        <v>309</v>
      </c>
      <c r="V389" t="s">
        <v>311</v>
      </c>
      <c r="W389" t="s">
        <v>445</v>
      </c>
      <c r="X389" s="38">
        <v>44291</v>
      </c>
      <c r="Y389" s="66"/>
    </row>
    <row r="390" spans="1:25" ht="15" x14ac:dyDescent="0.25">
      <c r="A390">
        <v>2.08</v>
      </c>
      <c r="B390">
        <v>1.75</v>
      </c>
      <c r="C390" s="43">
        <f t="shared" si="70"/>
        <v>5.2197802197802012E-2</v>
      </c>
      <c r="D390" s="44">
        <f>IF(OR($A390="",$B390=""),"",A390*'MPTO_working_2-way'!$G389)</f>
        <v>2.1885714285714282</v>
      </c>
      <c r="E390" s="46">
        <f>IF(OR($A390="",$B390=""),"",B390*'MPTO_working_2-way'!$G389)</f>
        <v>1.8413461538461535</v>
      </c>
      <c r="F390" s="44">
        <f>IF(OR($A390="",$B390=""),"",'MPTO_working_2-way'!D389)</f>
        <v>2.1993957703927487</v>
      </c>
      <c r="G390" s="46">
        <f>IF(OR($A390="",$B390=""),"",'MPTO_working_2-way'!E389)</f>
        <v>1.8337531486146093</v>
      </c>
      <c r="H390" s="44">
        <f>IF(OR($A390="",$B390=""),"",'OddsRatio_working_2-way'!M389)</f>
        <v>2.1999999999999997</v>
      </c>
      <c r="I390" s="44">
        <f>IF(OR($A390="",$B390=""),"",'OddsRatio_working_2-way'!N389)</f>
        <v>1.833333333333333</v>
      </c>
      <c r="J390" s="44">
        <f>IF('Log_working_2-way'!$D389="","",A390^('Log_working_2-way'!$D389))</f>
        <v>2.2050532560252694</v>
      </c>
      <c r="K390" s="46">
        <f>IF('Log_working_2-way'!$D389="","",B390^('Log_working_2-way'!$D389))</f>
        <v>1.8298388432199988</v>
      </c>
      <c r="L390" s="53">
        <f t="shared" si="62"/>
        <v>0.45691906005221938</v>
      </c>
      <c r="M390" s="53">
        <f t="shared" si="63"/>
        <v>0.54308093994778073</v>
      </c>
      <c r="N390" s="54">
        <v>487</v>
      </c>
      <c r="O390" s="54">
        <f t="shared" si="64"/>
        <v>252.86538461538461</v>
      </c>
      <c r="P390" s="54">
        <f t="shared" si="65"/>
        <v>208.71428571428569</v>
      </c>
      <c r="Q390" s="54">
        <f t="shared" si="66"/>
        <v>278.28571428571428</v>
      </c>
      <c r="R390" s="54">
        <f t="shared" si="67"/>
        <v>234.13461538461536</v>
      </c>
      <c r="S390" s="55">
        <f t="shared" si="68"/>
        <v>-25.420329670329664</v>
      </c>
      <c r="T390" s="55">
        <f t="shared" si="69"/>
        <v>-25.420329670329664</v>
      </c>
      <c r="U390" t="s">
        <v>310</v>
      </c>
      <c r="V390" t="s">
        <v>506</v>
      </c>
      <c r="W390" t="s">
        <v>445</v>
      </c>
      <c r="X390" s="38">
        <v>44291</v>
      </c>
      <c r="Y390" s="66"/>
    </row>
    <row r="391" spans="1:25" ht="15" x14ac:dyDescent="0.25">
      <c r="A391">
        <v>1.96</v>
      </c>
      <c r="B391">
        <v>1.86</v>
      </c>
      <c r="C391" s="43">
        <f t="shared" si="70"/>
        <v>4.7838490234803466E-2</v>
      </c>
      <c r="D391" s="44">
        <f>IF(OR($A391="",$B391=""),"",A391*'MPTO_working_2-way'!$G390)</f>
        <v>2.0537634408602146</v>
      </c>
      <c r="E391" s="46">
        <f>IF(OR($A391="",$B391=""),"",B391*'MPTO_working_2-way'!$G390)</f>
        <v>1.9489795918367345</v>
      </c>
      <c r="F391" s="44">
        <f>IF(OR($A391="",$B391=""),"",'MPTO_working_2-way'!D390)</f>
        <v>2.0564079422382671</v>
      </c>
      <c r="G391" s="46">
        <f>IF(OR($A391="",$B391=""),"",'MPTO_working_2-way'!E390)</f>
        <v>1.9466040153780435</v>
      </c>
      <c r="H391" s="44">
        <f>IF(OR($A391="",$B391=""),"",'OddsRatio_working_2-way'!M390)</f>
        <v>2.0565410875907482</v>
      </c>
      <c r="I391" s="44">
        <f>IF(OR($A391="",$B391=""),"",'OddsRatio_working_2-way'!N390)</f>
        <v>1.9464847243000454</v>
      </c>
      <c r="J391" s="44">
        <f>IF('Log_working_2-way'!$D390="","",A391^('Log_working_2-way'!$D390))</f>
        <v>2.0577624854299059</v>
      </c>
      <c r="K391" s="46">
        <f>IF('Log_working_2-way'!$D390="","",B391^('Log_working_2-way'!$D390))</f>
        <v>1.9453918188381349</v>
      </c>
      <c r="L391" s="53">
        <f t="shared" si="62"/>
        <v>0.48691099476439803</v>
      </c>
      <c r="M391" s="53">
        <f t="shared" si="63"/>
        <v>0.51308900523560219</v>
      </c>
      <c r="N391" s="54">
        <v>488</v>
      </c>
      <c r="O391" s="54">
        <f t="shared" si="64"/>
        <v>239.02040816326533</v>
      </c>
      <c r="P391" s="54">
        <f t="shared" si="65"/>
        <v>225.63440860215056</v>
      </c>
      <c r="Q391" s="54">
        <f t="shared" si="66"/>
        <v>262.36559139784947</v>
      </c>
      <c r="R391" s="54">
        <f t="shared" si="67"/>
        <v>248.9795918367347</v>
      </c>
      <c r="S391" s="55">
        <f t="shared" si="68"/>
        <v>-23.345183234584141</v>
      </c>
      <c r="T391" s="55">
        <f t="shared" si="69"/>
        <v>-23.345183234584141</v>
      </c>
      <c r="U391" t="s">
        <v>514</v>
      </c>
      <c r="V391" t="s">
        <v>315</v>
      </c>
      <c r="W391" t="s">
        <v>445</v>
      </c>
      <c r="X391" s="38">
        <v>44291</v>
      </c>
      <c r="Y391" s="66"/>
    </row>
    <row r="392" spans="1:25" ht="15" x14ac:dyDescent="0.25">
      <c r="A392">
        <v>1.94</v>
      </c>
      <c r="B392">
        <v>1.88</v>
      </c>
      <c r="C392" s="43">
        <f t="shared" si="70"/>
        <v>4.7378811142794408E-2</v>
      </c>
      <c r="D392" s="44">
        <f>IF(OR($A392="",$B392=""),"",A392*'MPTO_working_2-way'!$G391)</f>
        <v>2.0319148936170213</v>
      </c>
      <c r="E392" s="46">
        <f>IF(OR($A392="",$B392=""),"",B392*'MPTO_working_2-way'!$G391)</f>
        <v>1.9690721649484533</v>
      </c>
      <c r="F392" s="44">
        <f>IF(OR($A392="",$B392=""),"",'MPTO_working_2-way'!D391)</f>
        <v>2.033452274754683</v>
      </c>
      <c r="G392" s="46">
        <f>IF(OR($A392="",$B392=""),"",'MPTO_working_2-way'!E391)</f>
        <v>1.9676305567544234</v>
      </c>
      <c r="H392" s="44">
        <f>IF(OR($A392="",$B392=""),"",'OddsRatio_working_2-way'!M391)</f>
        <v>2.0335288182638238</v>
      </c>
      <c r="I392" s="44">
        <f>IF(OR($A392="",$B392=""),"",'OddsRatio_working_2-way'!N391)</f>
        <v>1.9675588936937933</v>
      </c>
      <c r="J392" s="44">
        <f>IF('Log_working_2-way'!$D391="","",A392^('Log_working_2-way'!$D391))</f>
        <v>2.0342379522187155</v>
      </c>
      <c r="K392" s="46">
        <f>IF('Log_working_2-way'!$D391="","",B392^('Log_working_2-way'!$D391))</f>
        <v>1.9668954787958726</v>
      </c>
      <c r="L392" s="53">
        <f t="shared" si="62"/>
        <v>0.49214659685863876</v>
      </c>
      <c r="M392" s="53">
        <f t="shared" si="63"/>
        <v>0.50785340314136129</v>
      </c>
      <c r="N392" s="54">
        <v>489</v>
      </c>
      <c r="O392" s="54">
        <f t="shared" si="64"/>
        <v>236.93814432989691</v>
      </c>
      <c r="P392" s="54">
        <f t="shared" si="65"/>
        <v>228.89361702127655</v>
      </c>
      <c r="Q392" s="54">
        <f t="shared" si="66"/>
        <v>260.10638297872339</v>
      </c>
      <c r="R392" s="54">
        <f t="shared" si="67"/>
        <v>252.06185567010311</v>
      </c>
      <c r="S392" s="55">
        <f t="shared" si="68"/>
        <v>-23.168238648826474</v>
      </c>
      <c r="T392" s="55">
        <f t="shared" si="69"/>
        <v>-23.168238648826559</v>
      </c>
      <c r="U392" t="s">
        <v>465</v>
      </c>
      <c r="V392" t="s">
        <v>452</v>
      </c>
      <c r="W392" t="s">
        <v>445</v>
      </c>
      <c r="X392" s="38">
        <v>44291</v>
      </c>
      <c r="Y392" s="66"/>
    </row>
    <row r="393" spans="1:25" ht="15" x14ac:dyDescent="0.25">
      <c r="A393">
        <v>1.97</v>
      </c>
      <c r="B393">
        <v>1.85</v>
      </c>
      <c r="C393" s="43">
        <f t="shared" si="70"/>
        <v>4.8154753738510081E-2</v>
      </c>
      <c r="D393" s="44">
        <f>IF(OR($A393="",$B393=""),"",A393*'MPTO_working_2-way'!$G392)</f>
        <v>2.0648648648648646</v>
      </c>
      <c r="E393" s="46">
        <f>IF(OR($A393="",$B393=""),"",B393*'MPTO_working_2-way'!$G392)</f>
        <v>1.9390862944162437</v>
      </c>
      <c r="F393" s="44">
        <f>IF(OR($A393="",$B393=""),"",'MPTO_working_2-way'!D392)</f>
        <v>2.0680947652149242</v>
      </c>
      <c r="G393" s="46">
        <f>IF(OR($A393="",$B393=""),"",'MPTO_working_2-way'!E392)</f>
        <v>1.9362465134812061</v>
      </c>
      <c r="H393" s="44">
        <f>IF(OR($A393="",$B393=""),"",'OddsRatio_working_2-way'!M392)</f>
        <v>2.0682586159672365</v>
      </c>
      <c r="I393" s="44">
        <f>IF(OR($A393="",$B393=""),"",'OddsRatio_working_2-way'!N392)</f>
        <v>1.936102910899125</v>
      </c>
      <c r="J393" s="44">
        <f>IF('Log_working_2-way'!$D392="","",A393^('Log_working_2-way'!$D392))</f>
        <v>2.0697515219465816</v>
      </c>
      <c r="K393" s="46">
        <f>IF('Log_working_2-way'!$D392="","",B393^('Log_working_2-way'!$D392))</f>
        <v>1.9347965200176827</v>
      </c>
      <c r="L393" s="53">
        <f t="shared" si="62"/>
        <v>0.48429319371727753</v>
      </c>
      <c r="M393" s="53">
        <f t="shared" si="63"/>
        <v>0.51570680628272247</v>
      </c>
      <c r="N393" s="54">
        <v>490</v>
      </c>
      <c r="O393" s="54">
        <f t="shared" si="64"/>
        <v>241.26903553299488</v>
      </c>
      <c r="P393" s="54">
        <f t="shared" si="65"/>
        <v>225.1351351351351</v>
      </c>
      <c r="Q393" s="54">
        <f t="shared" si="66"/>
        <v>264.86486486486484</v>
      </c>
      <c r="R393" s="54">
        <f t="shared" si="67"/>
        <v>248.73096446700507</v>
      </c>
      <c r="S393" s="55">
        <f t="shared" si="68"/>
        <v>-23.595829331869965</v>
      </c>
      <c r="T393" s="55">
        <f t="shared" si="69"/>
        <v>-23.595829331869965</v>
      </c>
      <c r="U393" t="s">
        <v>504</v>
      </c>
      <c r="V393" t="s">
        <v>502</v>
      </c>
      <c r="W393" t="s">
        <v>445</v>
      </c>
      <c r="X393" s="38">
        <v>44291</v>
      </c>
      <c r="Y393" s="66"/>
    </row>
    <row r="394" spans="1:25" ht="15" x14ac:dyDescent="0.25">
      <c r="A394">
        <v>2.1800000000000002</v>
      </c>
      <c r="B394">
        <v>1.68</v>
      </c>
      <c r="C394" s="43">
        <f t="shared" si="70"/>
        <v>5.3953691568370488E-2</v>
      </c>
      <c r="D394" s="44">
        <f>IF(OR($A394="",$B394=""),"",A394*'MPTO_working_2-way'!$G393)</f>
        <v>2.2976190476190479</v>
      </c>
      <c r="E394" s="46">
        <f>IF(OR($A394="",$B394=""),"",B394*'MPTO_working_2-way'!$G393)</f>
        <v>1.7706422018348624</v>
      </c>
      <c r="F394" s="44">
        <f>IF(OR($A394="",$B394=""),"",'MPTO_working_2-way'!D393)</f>
        <v>2.3162155325069569</v>
      </c>
      <c r="G394" s="46">
        <f>IF(OR($A394="",$B394=""),"",'MPTO_working_2-way'!E393)</f>
        <v>1.7597539880837978</v>
      </c>
      <c r="H394" s="44">
        <f>IF(OR($A394="",$B394=""),"",'OddsRatio_working_2-way'!M393)</f>
        <v>2.3173056280328646</v>
      </c>
      <c r="I394" s="44">
        <f>IF(OR($A394="",$B394=""),"",'OddsRatio_working_2-way'!N393)</f>
        <v>1.7591252771714809</v>
      </c>
      <c r="J394" s="44">
        <f>IF('Log_working_2-way'!$D393="","",A394^('Log_working_2-way'!$D393))</f>
        <v>2.3260581240200584</v>
      </c>
      <c r="K394" s="46">
        <f>IF('Log_working_2-way'!$D393="","",B394^('Log_working_2-way'!$D393))</f>
        <v>1.7541147570259803</v>
      </c>
      <c r="L394" s="53">
        <f t="shared" si="62"/>
        <v>0.43523316062176159</v>
      </c>
      <c r="M394" s="53">
        <f t="shared" si="63"/>
        <v>0.56476683937823835</v>
      </c>
      <c r="N394" s="54">
        <v>491</v>
      </c>
      <c r="O394" s="54">
        <f t="shared" si="64"/>
        <v>265.7706422018349</v>
      </c>
      <c r="P394" s="54">
        <f t="shared" si="65"/>
        <v>198.73809523809524</v>
      </c>
      <c r="Q394" s="54">
        <f t="shared" si="66"/>
        <v>292.26190476190476</v>
      </c>
      <c r="R394" s="54">
        <f t="shared" si="67"/>
        <v>225.22935779816513</v>
      </c>
      <c r="S394" s="55">
        <f t="shared" si="68"/>
        <v>-26.491262560069856</v>
      </c>
      <c r="T394" s="55">
        <f t="shared" si="69"/>
        <v>-26.491262560069885</v>
      </c>
      <c r="U394" t="s">
        <v>313</v>
      </c>
      <c r="V394" t="s">
        <v>501</v>
      </c>
      <c r="W394" t="s">
        <v>445</v>
      </c>
      <c r="X394" s="38">
        <v>44291</v>
      </c>
      <c r="Y394" s="66"/>
    </row>
    <row r="395" spans="1:25" ht="15" x14ac:dyDescent="0.25">
      <c r="A395">
        <v>1.65</v>
      </c>
      <c r="B395">
        <v>2.2400000000000002</v>
      </c>
      <c r="C395" s="43">
        <f t="shared" si="70"/>
        <v>5.2489177489177585E-2</v>
      </c>
      <c r="D395" s="44">
        <f>IF(OR($A395="",$B395=""),"",A395*'MPTO_working_2-way'!$G394)</f>
        <v>1.736607142857143</v>
      </c>
      <c r="E395" s="46">
        <f>IF(OR($A395="",$B395=""),"",B395*'MPTO_working_2-way'!$G394)</f>
        <v>2.3575757575757579</v>
      </c>
      <c r="F395" s="44">
        <f>IF(OR($A395="",$B395=""),"",'MPTO_working_2-way'!D394)</f>
        <v>1.7246850209986002</v>
      </c>
      <c r="G395" s="46">
        <f>IF(OR($A395="",$B395=""),"",'MPTO_working_2-way'!E394)</f>
        <v>2.3799098518995501</v>
      </c>
      <c r="H395" s="44">
        <f>IF(OR($A395="",$B395=""),"",'OddsRatio_working_2-way'!M394)</f>
        <v>1.7240121189504336</v>
      </c>
      <c r="I395" s="44">
        <f>IF(OR($A395="",$B395=""),"",'OddsRatio_working_2-way'!N394)</f>
        <v>2.3811923499977508</v>
      </c>
      <c r="J395" s="44">
        <f>IF('Log_working_2-way'!$D394="","",A395^('Log_working_2-way'!$D394))</f>
        <v>1.7185330977425686</v>
      </c>
      <c r="K395" s="46">
        <f>IF('Log_working_2-way'!$D394="","",B395^('Log_working_2-way'!$D394))</f>
        <v>2.3917243382937521</v>
      </c>
      <c r="L395" s="53">
        <f t="shared" si="62"/>
        <v>0.57583547557840609</v>
      </c>
      <c r="M395" s="53">
        <f t="shared" si="63"/>
        <v>0.4241645244215938</v>
      </c>
      <c r="N395" s="54">
        <v>492</v>
      </c>
      <c r="O395" s="54">
        <f t="shared" si="64"/>
        <v>193.81818181818178</v>
      </c>
      <c r="P395" s="54">
        <f t="shared" si="65"/>
        <v>272.35714285714289</v>
      </c>
      <c r="Q395" s="54">
        <f t="shared" si="66"/>
        <v>219.64285714285714</v>
      </c>
      <c r="R395" s="54">
        <f t="shared" si="67"/>
        <v>298.18181818181819</v>
      </c>
      <c r="S395" s="55">
        <f t="shared" si="68"/>
        <v>-25.824675324675354</v>
      </c>
      <c r="T395" s="55">
        <f t="shared" si="69"/>
        <v>-25.824675324675297</v>
      </c>
      <c r="U395" t="s">
        <v>314</v>
      </c>
      <c r="V395" t="s">
        <v>308</v>
      </c>
      <c r="W395" t="s">
        <v>445</v>
      </c>
      <c r="X395" s="38">
        <v>44291</v>
      </c>
      <c r="Y395" s="66"/>
    </row>
    <row r="396" spans="1:25" s="50" customFormat="1" ht="15" x14ac:dyDescent="0.25">
      <c r="A396">
        <v>2.14</v>
      </c>
      <c r="B396">
        <v>1.71</v>
      </c>
      <c r="C396" s="43">
        <f t="shared" si="70"/>
        <v>5.2085041263595144E-2</v>
      </c>
      <c r="D396" s="44">
        <f>IF(OR($A396="",$B396=""),"",A396*'MPTO_working_2-way'!$G395)</f>
        <v>2.2514619883040936</v>
      </c>
      <c r="E396" s="46">
        <f>IF(OR($A396="",$B396=""),"",B396*'MPTO_working_2-way'!$G395)</f>
        <v>1.7990654205607477</v>
      </c>
      <c r="F396" s="44">
        <f>IF(OR($A396="",$B396=""),"",'MPTO_working_2-way'!D395)</f>
        <v>2.2663033380813777</v>
      </c>
      <c r="G396" s="46">
        <f>IF(OR($A396="",$B396=""),"",'MPTO_working_2-way'!E395)</f>
        <v>1.7897002005184135</v>
      </c>
      <c r="H396" s="44">
        <f>IF(OR($A396="",$B396=""),"",'OddsRatio_working_2-way'!M395)</f>
        <v>2.2671360632611255</v>
      </c>
      <c r="I396" s="44">
        <f>IF(OR($A396="",$B396=""),"",'OddsRatio_working_2-way'!N395)</f>
        <v>1.7891812323819287</v>
      </c>
      <c r="J396" s="44">
        <f>IF('Log_working_2-way'!$D395="","",A396^('Log_working_2-way'!$D395))</f>
        <v>2.2740879037671937</v>
      </c>
      <c r="K396" s="46">
        <f>IF('Log_working_2-way'!$D395="","",B396^('Log_working_2-way'!$D395))</f>
        <v>1.7848752013433402</v>
      </c>
      <c r="L396" s="53">
        <f t="shared" si="62"/>
        <v>0.44415584415584414</v>
      </c>
      <c r="M396" s="53">
        <f t="shared" si="63"/>
        <v>0.55584415584415581</v>
      </c>
      <c r="N396" s="54">
        <v>493</v>
      </c>
      <c r="O396" s="54">
        <f t="shared" si="64"/>
        <v>262.62616822429908</v>
      </c>
      <c r="P396" s="54">
        <f t="shared" si="65"/>
        <v>204.6959064327485</v>
      </c>
      <c r="Q396" s="54">
        <f t="shared" si="66"/>
        <v>288.30409356725147</v>
      </c>
      <c r="R396" s="54">
        <f t="shared" si="67"/>
        <v>230.37383177570092</v>
      </c>
      <c r="S396" s="55">
        <f t="shared" si="68"/>
        <v>-25.677925342952392</v>
      </c>
      <c r="T396" s="55">
        <f t="shared" si="69"/>
        <v>-25.67792534295242</v>
      </c>
      <c r="U396" t="s">
        <v>500</v>
      </c>
      <c r="V396" t="s">
        <v>503</v>
      </c>
      <c r="W396" t="s">
        <v>445</v>
      </c>
      <c r="X396" s="38">
        <v>44291</v>
      </c>
      <c r="Y396" s="66"/>
    </row>
    <row r="397" spans="1:25" ht="15" x14ac:dyDescent="0.25">
      <c r="A397">
        <v>1.97</v>
      </c>
      <c r="B397">
        <v>1.85</v>
      </c>
      <c r="C397" s="43">
        <f t="shared" si="70"/>
        <v>4.8154753738510081E-2</v>
      </c>
      <c r="D397" s="44">
        <f>IF(OR($A397="",$B397=""),"",A397*'MPTO_working_2-way'!$G396)</f>
        <v>2.0648648648648646</v>
      </c>
      <c r="E397" s="46">
        <f>IF(OR($A397="",$B397=""),"",B397*'MPTO_working_2-way'!$G396)</f>
        <v>1.9390862944162437</v>
      </c>
      <c r="F397" s="44">
        <f>IF(OR($A397="",$B397=""),"",'MPTO_working_2-way'!D396)</f>
        <v>2.0680947652149242</v>
      </c>
      <c r="G397" s="46">
        <f>IF(OR($A397="",$B397=""),"",'MPTO_working_2-way'!E396)</f>
        <v>1.9362465134812061</v>
      </c>
      <c r="H397" s="44">
        <f>IF(OR($A397="",$B397=""),"",'OddsRatio_working_2-way'!M396)</f>
        <v>2.0682586159672365</v>
      </c>
      <c r="I397" s="44">
        <f>IF(OR($A397="",$B397=""),"",'OddsRatio_working_2-way'!N396)</f>
        <v>1.936102910899125</v>
      </c>
      <c r="J397" s="44">
        <f>IF('Log_working_2-way'!$D396="","",A397^('Log_working_2-way'!$D396))</f>
        <v>2.0697515219465816</v>
      </c>
      <c r="K397" s="46">
        <f>IF('Log_working_2-way'!$D396="","",B397^('Log_working_2-way'!$D396))</f>
        <v>1.9347965200176827</v>
      </c>
      <c r="L397" s="53">
        <f t="shared" si="62"/>
        <v>0.48429319371727753</v>
      </c>
      <c r="M397" s="53">
        <f t="shared" si="63"/>
        <v>0.51570680628272247</v>
      </c>
      <c r="N397" s="54">
        <v>494</v>
      </c>
      <c r="O397" s="54">
        <f t="shared" si="64"/>
        <v>243.23857868020301</v>
      </c>
      <c r="P397" s="54">
        <f t="shared" si="65"/>
        <v>226.972972972973</v>
      </c>
      <c r="Q397" s="54">
        <f t="shared" si="66"/>
        <v>267.02702702702697</v>
      </c>
      <c r="R397" s="54">
        <f t="shared" si="67"/>
        <v>250.76142131979694</v>
      </c>
      <c r="S397" s="55">
        <f t="shared" si="68"/>
        <v>-23.788448346823969</v>
      </c>
      <c r="T397" s="55">
        <f t="shared" si="69"/>
        <v>-23.788448346823941</v>
      </c>
      <c r="U397" t="s">
        <v>312</v>
      </c>
      <c r="V397" t="s">
        <v>505</v>
      </c>
      <c r="W397" t="s">
        <v>445</v>
      </c>
      <c r="X397" s="38">
        <v>44291</v>
      </c>
      <c r="Y397" s="66"/>
    </row>
    <row r="398" spans="1:25" ht="15" x14ac:dyDescent="0.25">
      <c r="A398">
        <v>1.91</v>
      </c>
      <c r="B398">
        <v>1.91</v>
      </c>
      <c r="C398" s="43">
        <f t="shared" si="70"/>
        <v>4.7120418848167533E-2</v>
      </c>
      <c r="D398" s="44">
        <f>IF(OR($A398="",$B398=""),"",A398*'MPTO_working_2-way'!$G397)</f>
        <v>2</v>
      </c>
      <c r="E398" s="46">
        <f>IF(OR($A398="",$B398=""),"",B398*'MPTO_working_2-way'!$G397)</f>
        <v>2</v>
      </c>
      <c r="F398" s="44">
        <f>IF(OR($A398="",$B398=""),"",'MPTO_working_2-way'!D397)</f>
        <v>2</v>
      </c>
      <c r="G398" s="46">
        <f>IF(OR($A398="",$B398=""),"",'MPTO_working_2-way'!E397)</f>
        <v>2</v>
      </c>
      <c r="H398" s="44">
        <f>IF(OR($A398="",$B398=""),"",'OddsRatio_working_2-way'!M397)</f>
        <v>1.9999999999999996</v>
      </c>
      <c r="I398" s="44">
        <f>IF(OR($A398="",$B398=""),"",'OddsRatio_working_2-way'!N397)</f>
        <v>1.9999999999999996</v>
      </c>
      <c r="J398" s="44">
        <f>IF('Log_working_2-way'!$D397="","",A398^('Log_working_2-way'!$D397))</f>
        <v>1.9999999999997029</v>
      </c>
      <c r="K398" s="46">
        <f>IF('Log_working_2-way'!$D397="","",B398^('Log_working_2-way'!$D397))</f>
        <v>1.9999999999997029</v>
      </c>
      <c r="L398" s="53">
        <f t="shared" si="62"/>
        <v>0.5</v>
      </c>
      <c r="M398" s="53">
        <f t="shared" si="63"/>
        <v>0.5</v>
      </c>
      <c r="N398" s="54">
        <v>495</v>
      </c>
      <c r="O398" s="54">
        <f t="shared" si="64"/>
        <v>235.8376963350785</v>
      </c>
      <c r="P398" s="54">
        <f t="shared" si="65"/>
        <v>235.8376963350785</v>
      </c>
      <c r="Q398" s="54">
        <f t="shared" si="66"/>
        <v>259.16230366492147</v>
      </c>
      <c r="R398" s="54">
        <f t="shared" si="67"/>
        <v>259.16230366492147</v>
      </c>
      <c r="S398" s="55">
        <f t="shared" si="68"/>
        <v>-23.324607329842962</v>
      </c>
      <c r="T398" s="55">
        <f t="shared" si="69"/>
        <v>-23.324607329842962</v>
      </c>
      <c r="U398" t="s">
        <v>316</v>
      </c>
      <c r="V398" t="s">
        <v>318</v>
      </c>
      <c r="W398" t="s">
        <v>445</v>
      </c>
      <c r="X398" s="38">
        <v>44291</v>
      </c>
      <c r="Y398" s="66"/>
    </row>
    <row r="399" spans="1:25" ht="15" x14ac:dyDescent="0.25">
      <c r="A399">
        <v>2.3199999999999998</v>
      </c>
      <c r="B399">
        <v>1.63</v>
      </c>
      <c r="C399" s="43">
        <f t="shared" si="70"/>
        <v>4.4531415273958208E-2</v>
      </c>
      <c r="D399" s="44">
        <f>IF(OR($A399="",$B399=""),"",A399*'MPTO_working_2-way'!$G398)</f>
        <v>2.423312883435583</v>
      </c>
      <c r="E399" s="46">
        <f>IF(OR($A399="",$B399=""),"",B399*'MPTO_working_2-way'!$G398)</f>
        <v>1.7025862068965518</v>
      </c>
      <c r="F399" s="44">
        <f>IF(OR($A399="",$B399=""),"",'MPTO_working_2-way'!D398)</f>
        <v>2.4463708112304308</v>
      </c>
      <c r="G399" s="46">
        <f>IF(OR($A399="",$B399=""),"",'MPTO_working_2-way'!E398)</f>
        <v>1.6913856337776187</v>
      </c>
      <c r="H399" s="44">
        <f>IF(OR($A399="",$B399=""),"",'OddsRatio_working_2-way'!M398)</f>
        <v>2.4474937289114918</v>
      </c>
      <c r="I399" s="44">
        <f>IF(OR($A399="",$B399=""),"",'OddsRatio_working_2-way'!N398)</f>
        <v>1.6908492797077574</v>
      </c>
      <c r="J399" s="44">
        <f>IF('Log_working_2-way'!$D398="","",A399^('Log_working_2-way'!$D398))</f>
        <v>2.4583050322184126</v>
      </c>
      <c r="K399" s="46">
        <f>IF('Log_working_2-way'!$D398="","",B399^('Log_working_2-way'!$D398))</f>
        <v>1.6857275932718412</v>
      </c>
      <c r="L399" s="53">
        <f t="shared" si="62"/>
        <v>0.41265822784810124</v>
      </c>
      <c r="M399" s="53">
        <f t="shared" si="63"/>
        <v>0.58734177215189864</v>
      </c>
      <c r="N399" s="54">
        <v>496</v>
      </c>
      <c r="O399" s="54">
        <f t="shared" si="64"/>
        <v>282.20689655172418</v>
      </c>
      <c r="P399" s="54">
        <f t="shared" si="65"/>
        <v>191.70552147239258</v>
      </c>
      <c r="Q399" s="54">
        <f t="shared" si="66"/>
        <v>304.29447852760734</v>
      </c>
      <c r="R399" s="54">
        <f t="shared" si="67"/>
        <v>213.79310344827587</v>
      </c>
      <c r="S399" s="55">
        <f t="shared" si="68"/>
        <v>-22.087581975883154</v>
      </c>
      <c r="T399" s="55">
        <f t="shared" si="69"/>
        <v>-22.087581975883296</v>
      </c>
      <c r="U399" t="s">
        <v>326</v>
      </c>
      <c r="V399" t="s">
        <v>338</v>
      </c>
      <c r="W399" t="s">
        <v>446</v>
      </c>
      <c r="X399" s="38">
        <v>44291</v>
      </c>
      <c r="Y399" s="66"/>
    </row>
    <row r="400" spans="1:25" ht="15" x14ac:dyDescent="0.25">
      <c r="A400">
        <v>2.4300000000000002</v>
      </c>
      <c r="B400">
        <v>1.61</v>
      </c>
      <c r="C400" s="43">
        <f t="shared" si="70"/>
        <v>3.2640646167216181E-2</v>
      </c>
      <c r="D400" s="44">
        <f>IF(OR($A400="",$B400=""),"",A400*'MPTO_working_2-way'!$G399)</f>
        <v>2.5093167701863357</v>
      </c>
      <c r="E400" s="46">
        <f>IF(OR($A400="",$B400=""),"",B400*'MPTO_working_2-way'!$G399)</f>
        <v>1.6625514403292181</v>
      </c>
      <c r="F400" s="44">
        <f>IF(OR($A400="",$B400=""),"",'MPTO_working_2-way'!D399)</f>
        <v>2.5303495779840248</v>
      </c>
      <c r="G400" s="46">
        <f>IF(OR($A400="",$B400=""),"",'MPTO_working_2-way'!E399)</f>
        <v>1.6534454704900365</v>
      </c>
      <c r="H400" s="44">
        <f>IF(OR($A400="",$B400=""),"",'OddsRatio_working_2-way'!M399)</f>
        <v>2.5310983949707371</v>
      </c>
      <c r="I400" s="44">
        <f>IF(OR($A400="",$B400=""),"",'OddsRatio_working_2-way'!N399)</f>
        <v>1.6531258887637414</v>
      </c>
      <c r="J400" s="44">
        <f>IF('Log_working_2-way'!$D399="","",A400^('Log_working_2-way'!$D399))</f>
        <v>2.5408594420942658</v>
      </c>
      <c r="K400" s="46">
        <f>IF('Log_working_2-way'!$D399="","",B400^('Log_working_2-way'!$D399))</f>
        <v>1.6489884623355247</v>
      </c>
      <c r="L400" s="53">
        <f t="shared" si="62"/>
        <v>0.39851485148514848</v>
      </c>
      <c r="M400" s="53">
        <f t="shared" si="63"/>
        <v>0.60148514851485146</v>
      </c>
      <c r="N400" s="54">
        <v>497</v>
      </c>
      <c r="O400" s="54">
        <f t="shared" si="64"/>
        <v>292.47325102880654</v>
      </c>
      <c r="P400" s="54">
        <f t="shared" si="65"/>
        <v>188.304347826087</v>
      </c>
      <c r="Q400" s="54">
        <f t="shared" si="66"/>
        <v>308.695652173913</v>
      </c>
      <c r="R400" s="54">
        <f t="shared" si="67"/>
        <v>204.5267489711934</v>
      </c>
      <c r="S400" s="55">
        <f t="shared" si="68"/>
        <v>-16.22240114510646</v>
      </c>
      <c r="T400" s="55">
        <f t="shared" si="69"/>
        <v>-16.222401145106403</v>
      </c>
      <c r="U400" t="s">
        <v>351</v>
      </c>
      <c r="V400" t="s">
        <v>352</v>
      </c>
      <c r="W400" t="s">
        <v>434</v>
      </c>
      <c r="X400" s="38">
        <v>44291</v>
      </c>
      <c r="Y400" s="66"/>
    </row>
    <row r="401" spans="1:25" ht="15" x14ac:dyDescent="0.25">
      <c r="A401">
        <v>2.2599999999999998</v>
      </c>
      <c r="B401">
        <v>1.69</v>
      </c>
      <c r="C401" s="43">
        <f t="shared" si="70"/>
        <v>3.4193852437555794E-2</v>
      </c>
      <c r="D401" s="44">
        <f>IF(OR($A401="",$B401=""),"",A401*'MPTO_working_2-way'!$G400)</f>
        <v>2.3372781065088759</v>
      </c>
      <c r="E401" s="46">
        <f>IF(OR($A401="",$B401=""),"",B401*'MPTO_working_2-way'!$G400)</f>
        <v>1.7477876106194692</v>
      </c>
      <c r="F401" s="44">
        <f>IF(OR($A401="",$B401=""),"",'MPTO_working_2-way'!D400)</f>
        <v>2.3508340001231001</v>
      </c>
      <c r="G401" s="46">
        <f>IF(OR($A401="",$B401=""),"",'MPTO_working_2-way'!E400)</f>
        <v>1.740283410033262</v>
      </c>
      <c r="H401" s="44">
        <f>IF(OR($A401="",$B401=""),"",'OddsRatio_working_2-way'!M400)</f>
        <v>2.351327849384353</v>
      </c>
      <c r="I401" s="44">
        <f>IF(OR($A401="",$B401=""),"",'OddsRatio_working_2-way'!N400)</f>
        <v>1.7400128699009547</v>
      </c>
      <c r="J401" s="44">
        <f>IF('Log_working_2-way'!$D400="","",A401^('Log_working_2-way'!$D400))</f>
        <v>2.3575800032398484</v>
      </c>
      <c r="K401" s="46">
        <f>IF('Log_working_2-way'!$D400="","",B401^('Log_working_2-way'!$D400))</f>
        <v>1.7366048392090647</v>
      </c>
      <c r="L401" s="53">
        <f t="shared" si="62"/>
        <v>0.42784810126582273</v>
      </c>
      <c r="M401" s="53">
        <f t="shared" si="63"/>
        <v>0.57215189873417716</v>
      </c>
      <c r="N401" s="54">
        <v>498</v>
      </c>
      <c r="O401" s="54">
        <f t="shared" si="64"/>
        <v>277.64601769911496</v>
      </c>
      <c r="P401" s="54">
        <f t="shared" si="65"/>
        <v>203.32544378698225</v>
      </c>
      <c r="Q401" s="54">
        <f t="shared" si="66"/>
        <v>294.67455621301775</v>
      </c>
      <c r="R401" s="54">
        <f t="shared" si="67"/>
        <v>220.35398230088498</v>
      </c>
      <c r="S401" s="55">
        <f t="shared" si="68"/>
        <v>-17.028538513902788</v>
      </c>
      <c r="T401" s="55">
        <f t="shared" si="69"/>
        <v>-17.028538513902731</v>
      </c>
      <c r="U401" t="s">
        <v>348</v>
      </c>
      <c r="V401" t="s">
        <v>249</v>
      </c>
      <c r="W401" t="s">
        <v>434</v>
      </c>
      <c r="X401" s="38">
        <v>44291</v>
      </c>
      <c r="Y401" s="66"/>
    </row>
    <row r="402" spans="1:25" ht="15" x14ac:dyDescent="0.25">
      <c r="A402">
        <v>2.41</v>
      </c>
      <c r="B402">
        <v>1.61</v>
      </c>
      <c r="C402" s="43">
        <f t="shared" si="70"/>
        <v>3.6055771758459754E-2</v>
      </c>
      <c r="D402" s="44">
        <f>IF(OR($A402="",$B402=""),"",A402*'MPTO_working_2-way'!$G401)</f>
        <v>2.4968944099378882</v>
      </c>
      <c r="E402" s="46">
        <f>IF(OR($A402="",$B402=""),"",B402*'MPTO_working_2-way'!$G401)</f>
        <v>1.6680497925311204</v>
      </c>
      <c r="F402" s="44">
        <f>IF(OR($A402="",$B402=""),"",'MPTO_working_2-way'!D401)</f>
        <v>2.5194636537774748</v>
      </c>
      <c r="G402" s="46">
        <f>IF(OR($A402="",$B402=""),"",'MPTO_working_2-way'!E401)</f>
        <v>1.6581269630990791</v>
      </c>
      <c r="H402" s="44">
        <f>IF(OR($A402="",$B402=""),"",'OddsRatio_working_2-way'!M401)</f>
        <v>2.5203537120802069</v>
      </c>
      <c r="I402" s="44">
        <f>IF(OR($A402="",$B402=""),"",'OddsRatio_working_2-way'!N401)</f>
        <v>1.6577416768573945</v>
      </c>
      <c r="J402" s="44">
        <f>IF('Log_working_2-way'!$D401="","",A402^('Log_working_2-way'!$D401))</f>
        <v>2.5308665033437969</v>
      </c>
      <c r="K402" s="46">
        <f>IF('Log_working_2-way'!$D401="","",B402^('Log_working_2-way'!$D401))</f>
        <v>1.6532248225535031</v>
      </c>
      <c r="L402" s="53">
        <f t="shared" si="62"/>
        <v>0.40049751243781095</v>
      </c>
      <c r="M402" s="53">
        <f t="shared" si="63"/>
        <v>0.59950248756218905</v>
      </c>
      <c r="N402" s="54">
        <v>499</v>
      </c>
      <c r="O402" s="54">
        <f t="shared" si="64"/>
        <v>291.94605809128632</v>
      </c>
      <c r="P402" s="54">
        <f t="shared" si="65"/>
        <v>189.06211180124228</v>
      </c>
      <c r="Q402" s="54">
        <f t="shared" si="66"/>
        <v>309.93788819875772</v>
      </c>
      <c r="R402" s="54">
        <f t="shared" si="67"/>
        <v>207.05394190871368</v>
      </c>
      <c r="S402" s="55">
        <f t="shared" si="68"/>
        <v>-17.991830107471401</v>
      </c>
      <c r="T402" s="55">
        <f t="shared" si="69"/>
        <v>-17.991830107471401</v>
      </c>
      <c r="U402" t="s">
        <v>418</v>
      </c>
      <c r="V402" t="s">
        <v>234</v>
      </c>
      <c r="W402" t="s">
        <v>434</v>
      </c>
      <c r="X402" s="38">
        <v>44291</v>
      </c>
      <c r="Y402" s="66"/>
    </row>
    <row r="403" spans="1:25" ht="15" x14ac:dyDescent="0.25">
      <c r="A403">
        <v>2.46</v>
      </c>
      <c r="B403">
        <v>1.59</v>
      </c>
      <c r="C403" s="43">
        <f t="shared" si="70"/>
        <v>3.5434882650713373E-2</v>
      </c>
      <c r="D403" s="44">
        <f>IF(OR($A403="",$B403=""),"",A403*'MPTO_working_2-way'!$G402)</f>
        <v>2.5471698113207548</v>
      </c>
      <c r="E403" s="46">
        <f>IF(OR($A403="",$B403=""),"",B403*'MPTO_working_2-way'!$G402)</f>
        <v>1.6463414634146343</v>
      </c>
      <c r="F403" s="44">
        <f>IF(OR($A403="",$B403=""),"",'MPTO_working_2-way'!D402)</f>
        <v>2.5721049516669958</v>
      </c>
      <c r="G403" s="46">
        <f>IF(OR($A403="",$B403=""),"",'MPTO_working_2-way'!E402)</f>
        <v>1.6360898481616264</v>
      </c>
      <c r="H403" s="44">
        <f>IF(OR($A403="",$B403=""),"",'OddsRatio_working_2-way'!M402)</f>
        <v>2.5730785966335055</v>
      </c>
      <c r="I403" s="44">
        <f>IF(OR($A403="",$B403=""),"",'OddsRatio_working_2-way'!N402)</f>
        <v>1.6356961452149104</v>
      </c>
      <c r="J403" s="44">
        <f>IF('Log_working_2-way'!$D402="","",A403^('Log_working_2-way'!$D402))</f>
        <v>2.5847141060445584</v>
      </c>
      <c r="K403" s="46">
        <f>IF('Log_working_2-way'!$D402="","",B403^('Log_working_2-way'!$D402))</f>
        <v>1.6310286481237015</v>
      </c>
      <c r="L403" s="53">
        <f t="shared" si="62"/>
        <v>0.3925925925925926</v>
      </c>
      <c r="M403" s="53">
        <f t="shared" si="63"/>
        <v>0.6074074074074074</v>
      </c>
      <c r="N403" s="54">
        <v>500</v>
      </c>
      <c r="O403" s="54">
        <f t="shared" si="64"/>
        <v>296.7479674796748</v>
      </c>
      <c r="P403" s="54">
        <f t="shared" si="65"/>
        <v>185.53459119496856</v>
      </c>
      <c r="Q403" s="54">
        <f t="shared" si="66"/>
        <v>314.46540880503142</v>
      </c>
      <c r="R403" s="54">
        <f t="shared" si="67"/>
        <v>203.2520325203252</v>
      </c>
      <c r="S403" s="55">
        <f t="shared" si="68"/>
        <v>-17.717441325356617</v>
      </c>
      <c r="T403" s="55">
        <f t="shared" si="69"/>
        <v>-17.717441325356646</v>
      </c>
      <c r="U403" t="s">
        <v>353</v>
      </c>
      <c r="V403" t="s">
        <v>419</v>
      </c>
      <c r="W403" t="s">
        <v>434</v>
      </c>
      <c r="X403" s="38">
        <v>44291</v>
      </c>
      <c r="Y403" s="66"/>
    </row>
    <row r="404" spans="1:25" ht="15" x14ac:dyDescent="0.25">
      <c r="A404">
        <v>2.04</v>
      </c>
      <c r="B404">
        <v>1.85</v>
      </c>
      <c r="C404" s="43">
        <f t="shared" si="70"/>
        <v>3.0736618971912932E-2</v>
      </c>
      <c r="D404" s="44">
        <f>IF(OR($A404="",$B404=""),"",A404*'MPTO_working_2-way'!$G403)</f>
        <v>2.1027027027027025</v>
      </c>
      <c r="E404" s="46">
        <f>IF(OR($A404="",$B404=""),"",B404*'MPTO_working_2-way'!$G403)</f>
        <v>1.9068627450980391</v>
      </c>
      <c r="F404" s="44">
        <f>IF(OR($A404="",$B404=""),"",'MPTO_working_2-way'!D403)</f>
        <v>2.1060267857142851</v>
      </c>
      <c r="G404" s="46">
        <f>IF(OR($A404="",$B404=""),"",'MPTO_working_2-way'!E403)</f>
        <v>1.9041372351160444</v>
      </c>
      <c r="H404" s="44">
        <f>IF(OR($A404="",$B404=""),"",'OddsRatio_working_2-way'!M403)</f>
        <v>2.1061326375099441</v>
      </c>
      <c r="I404" s="44">
        <f>IF(OR($A404="",$B404=""),"",'OddsRatio_working_2-way'!N403)</f>
        <v>1.904050713349474</v>
      </c>
      <c r="J404" s="44">
        <f>IF('Log_working_2-way'!$D403="","",A404^('Log_working_2-way'!$D403))</f>
        <v>2.1076465292124213</v>
      </c>
      <c r="K404" s="46">
        <f>IF('Log_working_2-way'!$D403="","",B404^('Log_working_2-way'!$D403))</f>
        <v>1.9028150891340896</v>
      </c>
      <c r="L404" s="53">
        <f t="shared" si="62"/>
        <v>0.47557840616966585</v>
      </c>
      <c r="M404" s="53">
        <f t="shared" si="63"/>
        <v>0.52442159383033427</v>
      </c>
      <c r="N404" s="54">
        <v>501</v>
      </c>
      <c r="O404" s="54">
        <f t="shared" si="64"/>
        <v>255.41176470588232</v>
      </c>
      <c r="P404" s="54">
        <f t="shared" si="65"/>
        <v>230.18918918918916</v>
      </c>
      <c r="Q404" s="54">
        <f t="shared" si="66"/>
        <v>270.81081081081078</v>
      </c>
      <c r="R404" s="54">
        <f t="shared" si="67"/>
        <v>245.58823529411762</v>
      </c>
      <c r="S404" s="55">
        <f t="shared" si="68"/>
        <v>-15.399046104928459</v>
      </c>
      <c r="T404" s="55">
        <f t="shared" si="69"/>
        <v>-15.399046104928459</v>
      </c>
      <c r="U404" t="s">
        <v>417</v>
      </c>
      <c r="V404" t="s">
        <v>416</v>
      </c>
      <c r="W404" t="s">
        <v>434</v>
      </c>
      <c r="X404" s="38">
        <v>44291</v>
      </c>
      <c r="Y404" s="66"/>
    </row>
    <row r="405" spans="1:25" ht="15" x14ac:dyDescent="0.25">
      <c r="A405">
        <v>2.04</v>
      </c>
      <c r="B405">
        <v>1.85</v>
      </c>
      <c r="C405" s="43">
        <f t="shared" si="70"/>
        <v>3.0736618971912932E-2</v>
      </c>
      <c r="D405" s="44">
        <f>IF(OR($A405="",$B405=""),"",A405*'MPTO_working_2-way'!$G404)</f>
        <v>2.1027027027027025</v>
      </c>
      <c r="E405" s="46">
        <f>IF(OR($A405="",$B405=""),"",B405*'MPTO_working_2-way'!$G404)</f>
        <v>1.9068627450980391</v>
      </c>
      <c r="F405" s="44">
        <f>IF(OR($A405="",$B405=""),"",'MPTO_working_2-way'!D404)</f>
        <v>2.1060267857142851</v>
      </c>
      <c r="G405" s="46">
        <f>IF(OR($A405="",$B405=""),"",'MPTO_working_2-way'!E404)</f>
        <v>1.9041372351160444</v>
      </c>
      <c r="H405" s="44">
        <f>IF(OR($A405="",$B405=""),"",'OddsRatio_working_2-way'!M404)</f>
        <v>2.1061326375099441</v>
      </c>
      <c r="I405" s="44">
        <f>IF(OR($A405="",$B405=""),"",'OddsRatio_working_2-way'!N404)</f>
        <v>1.904050713349474</v>
      </c>
      <c r="J405" s="44">
        <f>IF('Log_working_2-way'!$D404="","",A405^('Log_working_2-way'!$D404))</f>
        <v>2.1076465292124213</v>
      </c>
      <c r="K405" s="46">
        <f>IF('Log_working_2-way'!$D404="","",B405^('Log_working_2-way'!$D404))</f>
        <v>1.9028150891340896</v>
      </c>
      <c r="L405" s="53">
        <f t="shared" si="62"/>
        <v>0.47557840616966585</v>
      </c>
      <c r="M405" s="53">
        <f t="shared" si="63"/>
        <v>0.52442159383033427</v>
      </c>
      <c r="N405" s="54">
        <v>502</v>
      </c>
      <c r="O405" s="54">
        <f t="shared" si="64"/>
        <v>255.92156862745094</v>
      </c>
      <c r="P405" s="54">
        <f t="shared" si="65"/>
        <v>230.64864864864865</v>
      </c>
      <c r="Q405" s="54">
        <f t="shared" si="66"/>
        <v>271.3513513513513</v>
      </c>
      <c r="R405" s="54">
        <f t="shared" si="67"/>
        <v>246.07843137254901</v>
      </c>
      <c r="S405" s="55">
        <f t="shared" si="68"/>
        <v>-15.42978272390036</v>
      </c>
      <c r="T405" s="55">
        <f t="shared" si="69"/>
        <v>-15.42978272390036</v>
      </c>
      <c r="U405" t="s">
        <v>354</v>
      </c>
      <c r="V405" t="s">
        <v>50</v>
      </c>
      <c r="W405" t="s">
        <v>434</v>
      </c>
      <c r="X405" s="38">
        <v>44291</v>
      </c>
      <c r="Y405" s="66"/>
    </row>
    <row r="406" spans="1:25" ht="15" x14ac:dyDescent="0.25">
      <c r="A406">
        <v>2.31</v>
      </c>
      <c r="B406">
        <v>1.66</v>
      </c>
      <c r="C406" s="43">
        <f t="shared" si="70"/>
        <v>3.5310071454649705E-2</v>
      </c>
      <c r="D406" s="44">
        <f>IF(OR($A406="",$B406=""),"",A406*'MPTO_working_2-way'!$G405)</f>
        <v>2.3915662650602409</v>
      </c>
      <c r="E406" s="46">
        <f>IF(OR($A406="",$B406=""),"",B406*'MPTO_working_2-way'!$G405)</f>
        <v>1.7186147186147185</v>
      </c>
      <c r="F406" s="44">
        <f>IF(OR($A406="",$B406=""),"",'MPTO_working_2-way'!D405)</f>
        <v>2.4082145324373547</v>
      </c>
      <c r="G406" s="46">
        <f>IF(OR($A406="",$B406=""),"",'MPTO_working_2-way'!E405)</f>
        <v>1.7101190741649199</v>
      </c>
      <c r="H406" s="44">
        <f>IF(OR($A406="",$B406=""),"",'OddsRatio_working_2-way'!M405)</f>
        <v>2.4088465086191913</v>
      </c>
      <c r="I406" s="44">
        <f>IF(OR($A406="",$B406=""),"",'OddsRatio_working_2-way'!N405)</f>
        <v>1.7098005310600506</v>
      </c>
      <c r="J406" s="44">
        <f>IF('Log_working_2-way'!$D405="","",A406^('Log_working_2-way'!$D405))</f>
        <v>2.4165541184191208</v>
      </c>
      <c r="K406" s="46">
        <f>IF('Log_working_2-way'!$D405="","",B406^('Log_working_2-way'!$D405))</f>
        <v>1.7059384368003565</v>
      </c>
      <c r="L406" s="53">
        <f t="shared" si="62"/>
        <v>0.41813602015113349</v>
      </c>
      <c r="M406" s="53">
        <f t="shared" si="63"/>
        <v>0.58186397984886651</v>
      </c>
      <c r="N406" s="54">
        <v>503</v>
      </c>
      <c r="O406" s="54">
        <f t="shared" si="64"/>
        <v>285.25108225108227</v>
      </c>
      <c r="P406" s="54">
        <f t="shared" si="65"/>
        <v>199.98795180722888</v>
      </c>
      <c r="Q406" s="54">
        <f t="shared" si="66"/>
        <v>303.01204819277109</v>
      </c>
      <c r="R406" s="54">
        <f t="shared" si="67"/>
        <v>217.74891774891773</v>
      </c>
      <c r="S406" s="55">
        <f t="shared" si="68"/>
        <v>-17.760965941688823</v>
      </c>
      <c r="T406" s="55">
        <f t="shared" si="69"/>
        <v>-17.760965941688852</v>
      </c>
      <c r="U406" t="s">
        <v>355</v>
      </c>
      <c r="V406" t="s">
        <v>105</v>
      </c>
      <c r="W406" t="s">
        <v>434</v>
      </c>
      <c r="X406" s="38">
        <v>44291</v>
      </c>
      <c r="Y406" s="66"/>
    </row>
    <row r="407" spans="1:25" ht="15" x14ac:dyDescent="0.25">
      <c r="A407">
        <v>2.35</v>
      </c>
      <c r="B407">
        <v>1.63</v>
      </c>
      <c r="C407" s="43">
        <f t="shared" si="70"/>
        <v>3.9028847408954404E-2</v>
      </c>
      <c r="D407" s="44">
        <f>IF(OR($A407="",$B407=""),"",A407*'MPTO_working_2-way'!$G406)</f>
        <v>2.4417177914110431</v>
      </c>
      <c r="E407" s="46">
        <f>IF(OR($A407="",$B407=""),"",B407*'MPTO_working_2-way'!$G406)</f>
        <v>1.6936170212765955</v>
      </c>
      <c r="F407" s="44">
        <f>IF(OR($A407="",$B407=""),"",'MPTO_working_2-way'!D406)</f>
        <v>2.4629480790869636</v>
      </c>
      <c r="G407" s="46">
        <f>IF(OR($A407="",$B407=""),"",'MPTO_working_2-way'!E406)</f>
        <v>1.6835512581035048</v>
      </c>
      <c r="H407" s="44">
        <f>IF(OR($A407="",$B407=""),"",'OddsRatio_working_2-way'!M406)</f>
        <v>2.4638501094227996</v>
      </c>
      <c r="I407" s="44">
        <f>IF(OR($A407="",$B407=""),"",'OddsRatio_working_2-way'!N406)</f>
        <v>1.6831300510639733</v>
      </c>
      <c r="J407" s="44">
        <f>IF('Log_working_2-way'!$D406="","",A407^('Log_working_2-way'!$D406))</f>
        <v>2.4737476176576996</v>
      </c>
      <c r="K407" s="46">
        <f>IF('Log_working_2-way'!$D406="","",B407^('Log_working_2-way'!$D406))</f>
        <v>1.6785422334314666</v>
      </c>
      <c r="L407" s="53">
        <f t="shared" si="62"/>
        <v>0.40954773869346733</v>
      </c>
      <c r="M407" s="53">
        <f t="shared" si="63"/>
        <v>0.59045226130653272</v>
      </c>
      <c r="N407" s="54">
        <v>504</v>
      </c>
      <c r="O407" s="54">
        <f t="shared" si="64"/>
        <v>289.53191489361706</v>
      </c>
      <c r="P407" s="54">
        <f t="shared" si="65"/>
        <v>194.79754601226992</v>
      </c>
      <c r="Q407" s="54">
        <f t="shared" si="66"/>
        <v>309.20245398773005</v>
      </c>
      <c r="R407" s="54">
        <f t="shared" si="67"/>
        <v>214.46808510638297</v>
      </c>
      <c r="S407" s="55">
        <f t="shared" si="68"/>
        <v>-19.670539094112996</v>
      </c>
      <c r="T407" s="55">
        <f t="shared" si="69"/>
        <v>-19.670539094113053</v>
      </c>
      <c r="U407" t="s">
        <v>140</v>
      </c>
      <c r="V407" t="s">
        <v>250</v>
      </c>
      <c r="W407" t="s">
        <v>434</v>
      </c>
      <c r="X407" s="38">
        <v>44291</v>
      </c>
      <c r="Y407" s="66"/>
    </row>
    <row r="408" spans="1:25" ht="15" x14ac:dyDescent="0.25">
      <c r="A408">
        <v>2.5299999999999998</v>
      </c>
      <c r="B408">
        <v>1.55</v>
      </c>
      <c r="C408" s="43">
        <f t="shared" si="70"/>
        <v>4.0418207318628108E-2</v>
      </c>
      <c r="D408" s="44">
        <f>IF(OR($A408="",$B408=""),"",A408*'MPTO_working_2-way'!$G407)</f>
        <v>2.6322580645161291</v>
      </c>
      <c r="E408" s="46">
        <f>IF(OR($A408="",$B408=""),"",B408*'MPTO_working_2-way'!$G407)</f>
        <v>1.6126482213438735</v>
      </c>
      <c r="F408" s="44">
        <f>IF(OR($A408="",$B408=""),"",'MPTO_working_2-way'!D407)</f>
        <v>2.6663267040625529</v>
      </c>
      <c r="G408" s="46">
        <f>IF(OR($A408="",$B408=""),"",'MPTO_working_2-way'!E407)</f>
        <v>1.6001224115066817</v>
      </c>
      <c r="H408" s="44">
        <f>IF(OR($A408="",$B408=""),"",'OddsRatio_working_2-way'!M407)</f>
        <v>2.6678783474277079</v>
      </c>
      <c r="I408" s="44">
        <f>IF(OR($A408="",$B408=""),"",'OddsRatio_working_2-way'!N407)</f>
        <v>1.5995641118204185</v>
      </c>
      <c r="J408" s="44">
        <f>IF('Log_working_2-way'!$D407="","",A408^('Log_working_2-way'!$D407))</f>
        <v>2.6839566506152583</v>
      </c>
      <c r="K408" s="46">
        <f>IF('Log_working_2-way'!$D407="","",B408^('Log_working_2-way'!$D407))</f>
        <v>1.593839514594479</v>
      </c>
      <c r="L408" s="53">
        <f t="shared" si="62"/>
        <v>0.37990196078431371</v>
      </c>
      <c r="M408" s="53">
        <f t="shared" si="63"/>
        <v>0.62009803921568629</v>
      </c>
      <c r="N408" s="54">
        <v>505</v>
      </c>
      <c r="O408" s="54">
        <f t="shared" si="64"/>
        <v>305.395256916996</v>
      </c>
      <c r="P408" s="54">
        <f t="shared" si="65"/>
        <v>179.19354838709677</v>
      </c>
      <c r="Q408" s="54">
        <f t="shared" si="66"/>
        <v>325.80645161290323</v>
      </c>
      <c r="R408" s="54">
        <f t="shared" si="67"/>
        <v>199.60474308300397</v>
      </c>
      <c r="S408" s="55">
        <f t="shared" si="68"/>
        <v>-20.411194695907227</v>
      </c>
      <c r="T408" s="55">
        <f t="shared" si="69"/>
        <v>-20.411194695907199</v>
      </c>
      <c r="U408" t="s">
        <v>235</v>
      </c>
      <c r="V408" t="s">
        <v>350</v>
      </c>
      <c r="W408" t="s">
        <v>434</v>
      </c>
      <c r="X408" s="38">
        <v>44291</v>
      </c>
      <c r="Y408" s="66"/>
    </row>
    <row r="409" spans="1:25" ht="15" x14ac:dyDescent="0.25">
      <c r="A409">
        <v>1.94</v>
      </c>
      <c r="B409">
        <v>1.93</v>
      </c>
      <c r="C409" s="43">
        <f t="shared" si="70"/>
        <v>3.3598632551679941E-2</v>
      </c>
      <c r="D409" s="44">
        <f>IF(OR($A409="",$B409=""),"",A409*'MPTO_working_2-way'!$G408)</f>
        <v>2.0051813471502591</v>
      </c>
      <c r="E409" s="46">
        <f>IF(OR($A409="",$B409=""),"",B409*'MPTO_working_2-way'!$G408)</f>
        <v>1.9948453608247423</v>
      </c>
      <c r="F409" s="44">
        <f>IF(OR($A409="",$B409=""),"",'MPTO_working_2-way'!D408)</f>
        <v>2.0053558995233249</v>
      </c>
      <c r="G409" s="46">
        <f>IF(OR($A409="",$B409=""),"",'MPTO_working_2-way'!E408)</f>
        <v>1.9946726333173512</v>
      </c>
      <c r="H409" s="44">
        <f>IF(OR($A409="",$B409=""),"",'OddsRatio_working_2-way'!M408)</f>
        <v>2.0053619687316817</v>
      </c>
      <c r="I409" s="44">
        <f>IF(OR($A409="",$B409=""),"",'OddsRatio_working_2-way'!N408)</f>
        <v>1.9946666286387909</v>
      </c>
      <c r="J409" s="44">
        <f>IF('Log_working_2-way'!$D408="","",A409^('Log_working_2-way'!$D408))</f>
        <v>2.0054414461156225</v>
      </c>
      <c r="K409" s="46">
        <f>IF('Log_working_2-way'!$D408="","",B409^('Log_working_2-way'!$D408))</f>
        <v>1.9945880029745278</v>
      </c>
      <c r="L409" s="53">
        <f t="shared" si="62"/>
        <v>0.49870801033591733</v>
      </c>
      <c r="M409" s="53">
        <f t="shared" si="63"/>
        <v>0.50129198966408273</v>
      </c>
      <c r="N409" s="54">
        <v>506</v>
      </c>
      <c r="O409" s="54">
        <f t="shared" si="64"/>
        <v>245.17525773195879</v>
      </c>
      <c r="P409" s="54">
        <f t="shared" si="65"/>
        <v>243.8238341968912</v>
      </c>
      <c r="Q409" s="54">
        <f t="shared" si="66"/>
        <v>262.17616580310886</v>
      </c>
      <c r="R409" s="54">
        <f t="shared" si="67"/>
        <v>260.82474226804129</v>
      </c>
      <c r="S409" s="55">
        <f t="shared" si="68"/>
        <v>-17.000908071150064</v>
      </c>
      <c r="T409" s="55">
        <f t="shared" si="69"/>
        <v>-17.000908071150093</v>
      </c>
      <c r="U409" t="s">
        <v>365</v>
      </c>
      <c r="V409" t="s">
        <v>175</v>
      </c>
      <c r="W409" t="s">
        <v>435</v>
      </c>
      <c r="X409" s="38">
        <v>44291</v>
      </c>
      <c r="Y409" s="66"/>
    </row>
    <row r="410" spans="1:25" ht="15" x14ac:dyDescent="0.25">
      <c r="A410">
        <v>1.52</v>
      </c>
      <c r="B410">
        <v>2.6</v>
      </c>
      <c r="C410" s="43">
        <f t="shared" si="70"/>
        <v>4.2510121457489891E-2</v>
      </c>
      <c r="D410" s="44">
        <f>IF(OR($A410="",$B410=""),"",A410*'MPTO_working_2-way'!$G409)</f>
        <v>1.5846153846153848</v>
      </c>
      <c r="E410" s="46">
        <f>IF(OR($A410="",$B410=""),"",B410*'MPTO_working_2-way'!$G409)</f>
        <v>2.7105263157894739</v>
      </c>
      <c r="F410" s="44">
        <f>IF(OR($A410="",$B410=""),"",'MPTO_working_2-way'!D409)</f>
        <v>1.5707472178060415</v>
      </c>
      <c r="G410" s="46">
        <f>IF(OR($A410="",$B410=""),"",'MPTO_working_2-way'!E409)</f>
        <v>2.7520891364902509</v>
      </c>
      <c r="H410" s="44">
        <f>IF(OR($A410="",$B410=""),"",'OddsRatio_working_2-way'!M409)</f>
        <v>1.5700877125495689</v>
      </c>
      <c r="I410" s="44">
        <f>IF(OR($A410="",$B410=""),"",'OddsRatio_working_2-way'!N409)</f>
        <v>2.7541160386140584</v>
      </c>
      <c r="J410" s="44">
        <f>IF('Log_working_2-way'!$D409="","",A410^('Log_working_2-way'!$D409))</f>
        <v>1.5637360013940216</v>
      </c>
      <c r="K410" s="46">
        <f>IF('Log_working_2-way'!$D409="","",B410^('Log_working_2-way'!$D409))</f>
        <v>2.7738799677974892</v>
      </c>
      <c r="L410" s="53">
        <f t="shared" si="62"/>
        <v>0.63106796116504849</v>
      </c>
      <c r="M410" s="53">
        <f t="shared" si="63"/>
        <v>0.3689320388349514</v>
      </c>
      <c r="N410" s="54">
        <v>507</v>
      </c>
      <c r="O410" s="54">
        <f t="shared" si="64"/>
        <v>173.44736842105263</v>
      </c>
      <c r="P410" s="54">
        <f t="shared" si="65"/>
        <v>312</v>
      </c>
      <c r="Q410" s="54">
        <f t="shared" si="66"/>
        <v>194.99999999999997</v>
      </c>
      <c r="R410" s="54">
        <f t="shared" si="67"/>
        <v>333.5526315789474</v>
      </c>
      <c r="S410" s="55">
        <f t="shared" si="68"/>
        <v>-21.552631578947341</v>
      </c>
      <c r="T410" s="55">
        <f t="shared" si="69"/>
        <v>-21.552631578947398</v>
      </c>
      <c r="U410" t="s">
        <v>149</v>
      </c>
      <c r="V410" t="s">
        <v>107</v>
      </c>
      <c r="W410" t="s">
        <v>435</v>
      </c>
      <c r="X410" s="38">
        <v>44291</v>
      </c>
      <c r="Y410" s="66"/>
    </row>
    <row r="411" spans="1:25" ht="15" x14ac:dyDescent="0.25">
      <c r="A411">
        <v>2.02</v>
      </c>
      <c r="B411">
        <v>1.85</v>
      </c>
      <c r="C411" s="43">
        <f t="shared" si="70"/>
        <v>3.5590045491035394E-2</v>
      </c>
      <c r="D411" s="44">
        <f>IF(OR($A411="",$B411=""),"",A411*'MPTO_working_2-way'!$G410)</f>
        <v>2.0918918918918914</v>
      </c>
      <c r="E411" s="46">
        <f>IF(OR($A411="",$B411=""),"",B411*'MPTO_working_2-way'!$G410)</f>
        <v>1.9158415841584155</v>
      </c>
      <c r="F411" s="44">
        <f>IF(OR($A411="",$B411=""),"",'MPTO_working_2-way'!D410)</f>
        <v>2.0953181945612553</v>
      </c>
      <c r="G411" s="46">
        <f>IF(OR($A411="",$B411=""),"",'MPTO_working_2-way'!E410)</f>
        <v>1.9129767084719731</v>
      </c>
      <c r="H411" s="44">
        <f>IF(OR($A411="",$B411=""),"",'OddsRatio_working_2-way'!M410)</f>
        <v>2.0954451150103317</v>
      </c>
      <c r="I411" s="44">
        <f>IF(OR($A411="",$B411=""),"",'OddsRatio_working_2-way'!N410)</f>
        <v>1.9128709291752766</v>
      </c>
      <c r="J411" s="44">
        <f>IF('Log_working_2-way'!$D410="","",A411^('Log_working_2-way'!$D410))</f>
        <v>2.0970120716987148</v>
      </c>
      <c r="K411" s="46">
        <f>IF('Log_working_2-way'!$D410="","",B411^('Log_working_2-way'!$D410))</f>
        <v>1.9115669971173959</v>
      </c>
      <c r="L411" s="53">
        <f t="shared" si="62"/>
        <v>0.47803617571059442</v>
      </c>
      <c r="M411" s="53">
        <f t="shared" si="63"/>
        <v>0.5219638242894058</v>
      </c>
      <c r="N411" s="54">
        <v>508</v>
      </c>
      <c r="O411" s="54">
        <f t="shared" si="64"/>
        <v>256.51485148514854</v>
      </c>
      <c r="P411" s="54">
        <f t="shared" si="65"/>
        <v>233.40540540540542</v>
      </c>
      <c r="Q411" s="54">
        <f t="shared" si="66"/>
        <v>274.59459459459453</v>
      </c>
      <c r="R411" s="54">
        <f t="shared" si="67"/>
        <v>251.48514851485149</v>
      </c>
      <c r="S411" s="55">
        <f t="shared" si="68"/>
        <v>-18.079743109445985</v>
      </c>
      <c r="T411" s="55">
        <f t="shared" si="69"/>
        <v>-18.079743109446071</v>
      </c>
      <c r="U411" t="s">
        <v>182</v>
      </c>
      <c r="V411" t="s">
        <v>172</v>
      </c>
      <c r="W411" t="s">
        <v>435</v>
      </c>
      <c r="X411" s="38">
        <v>44291</v>
      </c>
      <c r="Y411" s="66"/>
    </row>
    <row r="412" spans="1:25" ht="15" x14ac:dyDescent="0.25">
      <c r="A412">
        <v>1.33</v>
      </c>
      <c r="B412">
        <v>3.49</v>
      </c>
      <c r="C412" s="43">
        <f t="shared" si="70"/>
        <v>3.8412650537518633E-2</v>
      </c>
      <c r="D412" s="44">
        <f>IF(OR($A412="",$B412=""),"",A412*'MPTO_working_2-way'!$G411)</f>
        <v>1.3810888252148998</v>
      </c>
      <c r="E412" s="46">
        <f>IF(OR($A412="",$B412=""),"",B412*'MPTO_working_2-way'!$G411)</f>
        <v>3.6240601503759402</v>
      </c>
      <c r="F412" s="44">
        <f>IF(OR($A412="",$B412=""),"",'MPTO_working_2-way'!D411)</f>
        <v>1.3648646661863948</v>
      </c>
      <c r="G412" s="46">
        <f>IF(OR($A412="",$B412=""),"",'MPTO_working_2-way'!E411)</f>
        <v>3.740742233146634</v>
      </c>
      <c r="H412" s="44">
        <f>IF(OR($A412="",$B412=""),"",'OddsRatio_working_2-way'!M411)</f>
        <v>1.3640468657768228</v>
      </c>
      <c r="I412" s="44">
        <f>IF(OR($A412="",$B412=""),"",'OddsRatio_working_2-way'!N411)</f>
        <v>3.7468990781342066</v>
      </c>
      <c r="J412" s="44">
        <f>IF('Log_working_2-way'!$D411="","",A412^('Log_working_2-way'!$D411))</f>
        <v>1.3564920622491066</v>
      </c>
      <c r="K412" s="46">
        <f>IF('Log_working_2-way'!$D411="","",B412^('Log_working_2-way'!$D411))</f>
        <v>3.8051115463462191</v>
      </c>
      <c r="L412" s="53">
        <f t="shared" si="62"/>
        <v>0.72406639004149376</v>
      </c>
      <c r="M412" s="53">
        <f t="shared" si="63"/>
        <v>0.27593360995850619</v>
      </c>
      <c r="N412" s="54">
        <v>509</v>
      </c>
      <c r="O412" s="54">
        <f t="shared" si="64"/>
        <v>126.29323308270678</v>
      </c>
      <c r="P412" s="54">
        <f t="shared" si="65"/>
        <v>363.15472779369628</v>
      </c>
      <c r="Q412" s="54">
        <f t="shared" si="66"/>
        <v>145.84527220630372</v>
      </c>
      <c r="R412" s="54">
        <f t="shared" si="67"/>
        <v>382.70676691729324</v>
      </c>
      <c r="S412" s="55">
        <f t="shared" si="68"/>
        <v>-19.552039123596941</v>
      </c>
      <c r="T412" s="55">
        <f t="shared" si="69"/>
        <v>-19.552039123596956</v>
      </c>
      <c r="U412" t="s">
        <v>114</v>
      </c>
      <c r="V412" t="s">
        <v>55</v>
      </c>
      <c r="W412" t="s">
        <v>436</v>
      </c>
      <c r="X412" s="38">
        <v>44291</v>
      </c>
      <c r="Y412" s="66"/>
    </row>
    <row r="413" spans="1:25" ht="15" x14ac:dyDescent="0.25">
      <c r="A413">
        <v>2.85</v>
      </c>
      <c r="B413">
        <v>1.45</v>
      </c>
      <c r="C413" s="43">
        <f t="shared" si="70"/>
        <v>4.053236539624927E-2</v>
      </c>
      <c r="D413" s="44">
        <f>IF(OR($A413="",$B413=""),"",A413*'MPTO_working_2-way'!$G412)</f>
        <v>2.9655172413793105</v>
      </c>
      <c r="E413" s="46">
        <f>IF(OR($A413="",$B413=""),"",B413*'MPTO_working_2-way'!$G412)</f>
        <v>1.5087719298245614</v>
      </c>
      <c r="F413" s="44">
        <f>IF(OR($A413="",$B413=""),"",'MPTO_working_2-way'!D412)</f>
        <v>3.0247026532479415</v>
      </c>
      <c r="G413" s="46">
        <f>IF(OR($A413="",$B413=""),"",'MPTO_working_2-way'!E412)</f>
        <v>1.4938996836873024</v>
      </c>
      <c r="H413" s="44">
        <f>IF(OR($A413="",$B413=""),"",'OddsRatio_working_2-way'!M412)</f>
        <v>3.0275875100994072</v>
      </c>
      <c r="I413" s="44">
        <f>IF(OR($A413="",$B413=""),"",'OddsRatio_working_2-way'!N412)</f>
        <v>1.4931969619160719</v>
      </c>
      <c r="J413" s="44">
        <f>IF('Log_working_2-way'!$D412="","",A413^('Log_working_2-way'!$D412))</f>
        <v>3.0560796001049746</v>
      </c>
      <c r="K413" s="46">
        <f>IF('Log_working_2-way'!$D412="","",B413^('Log_working_2-way'!$D412))</f>
        <v>1.4863624929442267</v>
      </c>
      <c r="L413" s="53">
        <f t="shared" si="62"/>
        <v>0.33720930232558138</v>
      </c>
      <c r="M413" s="53">
        <f t="shared" si="63"/>
        <v>0.66279069767441856</v>
      </c>
      <c r="N413" s="54">
        <v>510</v>
      </c>
      <c r="O413" s="54">
        <f t="shared" si="64"/>
        <v>331.05263157894734</v>
      </c>
      <c r="P413" s="54">
        <f t="shared" si="65"/>
        <v>158.27586206896552</v>
      </c>
      <c r="Q413" s="54">
        <f t="shared" si="66"/>
        <v>351.72413793103453</v>
      </c>
      <c r="R413" s="54">
        <f t="shared" si="67"/>
        <v>178.94736842105263</v>
      </c>
      <c r="S413" s="55">
        <f t="shared" si="68"/>
        <v>-20.671506352087192</v>
      </c>
      <c r="T413" s="55">
        <f t="shared" si="69"/>
        <v>-20.671506352087107</v>
      </c>
      <c r="U413" t="s">
        <v>431</v>
      </c>
      <c r="V413" t="s">
        <v>121</v>
      </c>
      <c r="W413" t="s">
        <v>437</v>
      </c>
      <c r="X413" s="38">
        <v>44291</v>
      </c>
      <c r="Y413" s="66"/>
    </row>
    <row r="414" spans="1:25" ht="15" x14ac:dyDescent="0.25">
      <c r="A414">
        <v>2.83</v>
      </c>
      <c r="B414">
        <v>1.46</v>
      </c>
      <c r="C414" s="43">
        <f t="shared" si="70"/>
        <v>3.8288397308678945E-2</v>
      </c>
      <c r="D414" s="44">
        <f>IF(OR($A414="",$B414=""),"",A414*'MPTO_working_2-way'!$G413)</f>
        <v>2.9383561643835616</v>
      </c>
      <c r="E414" s="46">
        <f>IF(OR($A414="",$B414=""),"",B414*'MPTO_working_2-way'!$G413)</f>
        <v>1.5159010600706713</v>
      </c>
      <c r="F414" s="44">
        <f>IF(OR($A414="",$B414=""),"",'MPTO_working_2-way'!D413)</f>
        <v>2.9921065971467877</v>
      </c>
      <c r="G414" s="46">
        <f>IF(OR($A414="",$B414=""),"",'MPTO_working_2-way'!E413)</f>
        <v>1.5019811697989749</v>
      </c>
      <c r="H414" s="44">
        <f>IF(OR($A414="",$B414=""),"",'OddsRatio_working_2-way'!M413)</f>
        <v>2.9945578130415815</v>
      </c>
      <c r="I414" s="44">
        <f>IF(OR($A414="",$B414=""),"",'OddsRatio_working_2-way'!N413)</f>
        <v>1.5013642590159164</v>
      </c>
      <c r="J414" s="44">
        <f>IF('Log_working_2-way'!$D413="","",A414^('Log_working_2-way'!$D413))</f>
        <v>3.0202958635224357</v>
      </c>
      <c r="K414" s="46">
        <f>IF('Log_working_2-way'!$D413="","",B414^('Log_working_2-way'!$D413))</f>
        <v>1.494977007108147</v>
      </c>
      <c r="L414" s="53">
        <f t="shared" si="62"/>
        <v>0.34032634032634035</v>
      </c>
      <c r="M414" s="53">
        <f t="shared" si="63"/>
        <v>0.65967365967365976</v>
      </c>
      <c r="N414" s="54">
        <v>511</v>
      </c>
      <c r="O414" s="54">
        <f t="shared" si="64"/>
        <v>330.43462897526507</v>
      </c>
      <c r="P414" s="54">
        <f t="shared" si="65"/>
        <v>160.99999999999994</v>
      </c>
      <c r="Q414" s="54">
        <f t="shared" si="66"/>
        <v>350</v>
      </c>
      <c r="R414" s="54">
        <f t="shared" si="67"/>
        <v>180.56537102473499</v>
      </c>
      <c r="S414" s="55">
        <f t="shared" si="68"/>
        <v>-19.56537102473493</v>
      </c>
      <c r="T414" s="55">
        <f t="shared" si="69"/>
        <v>-19.565371024735043</v>
      </c>
      <c r="U414" t="s">
        <v>60</v>
      </c>
      <c r="V414" t="s">
        <v>163</v>
      </c>
      <c r="W414" t="s">
        <v>437</v>
      </c>
      <c r="X414" s="38">
        <v>44291</v>
      </c>
      <c r="Y414" s="66"/>
    </row>
    <row r="415" spans="1:25" ht="15" x14ac:dyDescent="0.25">
      <c r="A415">
        <v>1.6</v>
      </c>
      <c r="B415">
        <v>2.42</v>
      </c>
      <c r="C415" s="43">
        <f t="shared" si="70"/>
        <v>3.8223140495867725E-2</v>
      </c>
      <c r="D415" s="44">
        <f>IF(OR($A415="",$B415=""),"",A415*'MPTO_working_2-way'!$G414)</f>
        <v>1.6611570247933884</v>
      </c>
      <c r="E415" s="46">
        <f>IF(OR($A415="",$B415=""),"",B415*'MPTO_working_2-way'!$G414)</f>
        <v>2.5124999999999997</v>
      </c>
      <c r="F415" s="44">
        <f>IF(OR($A415="",$B415=""),"",'MPTO_working_2-way'!D414)</f>
        <v>1.6504688832054561</v>
      </c>
      <c r="G415" s="46">
        <f>IF(OR($A415="",$B415=""),"",'MPTO_working_2-way'!E414)</f>
        <v>2.5373525557011791</v>
      </c>
      <c r="H415" s="44">
        <f>IF(OR($A415="",$B415=""),"",'OddsRatio_working_2-way'!M414)</f>
        <v>1.6500270850261594</v>
      </c>
      <c r="I415" s="44">
        <f>IF(OR($A415="",$B415=""),"",'OddsRatio_working_2-way'!N414)</f>
        <v>2.5383974345619098</v>
      </c>
      <c r="J415" s="44">
        <f>IF('Log_working_2-way'!$D414="","",A415^('Log_working_2-way'!$D414))</f>
        <v>1.6451549975466908</v>
      </c>
      <c r="K415" s="46">
        <f>IF('Log_working_2-way'!$D414="","",B415^('Log_working_2-way'!$D414))</f>
        <v>2.5500151185411704</v>
      </c>
      <c r="L415" s="53">
        <f t="shared" si="62"/>
        <v>0.60199004975124382</v>
      </c>
      <c r="M415" s="53">
        <f t="shared" si="63"/>
        <v>0.39800995024875624</v>
      </c>
      <c r="N415" s="54">
        <v>512</v>
      </c>
      <c r="O415" s="54">
        <f t="shared" si="64"/>
        <v>192.00000000000003</v>
      </c>
      <c r="P415" s="54">
        <f t="shared" si="65"/>
        <v>300.42975206611567</v>
      </c>
      <c r="Q415" s="54">
        <f t="shared" si="66"/>
        <v>211.5702479338843</v>
      </c>
      <c r="R415" s="54">
        <f t="shared" si="67"/>
        <v>320</v>
      </c>
      <c r="S415" s="55">
        <f t="shared" si="68"/>
        <v>-19.570247933884275</v>
      </c>
      <c r="T415" s="55">
        <f t="shared" si="69"/>
        <v>-19.570247933884332</v>
      </c>
      <c r="U415" t="s">
        <v>65</v>
      </c>
      <c r="V415" t="s">
        <v>67</v>
      </c>
      <c r="W415" t="s">
        <v>442</v>
      </c>
      <c r="X415" s="38">
        <v>44291</v>
      </c>
      <c r="Y415" s="66"/>
    </row>
    <row r="416" spans="1:25" ht="15" x14ac:dyDescent="0.25">
      <c r="A416">
        <v>2.1</v>
      </c>
      <c r="B416">
        <v>1.79</v>
      </c>
      <c r="C416" s="43">
        <f t="shared" si="70"/>
        <v>3.4849694067571102E-2</v>
      </c>
      <c r="D416" s="44">
        <f>IF(OR($A416="",$B416=""),"",A416*'MPTO_working_2-way'!$G415)</f>
        <v>2.1731843575418992</v>
      </c>
      <c r="E416" s="46">
        <f>IF(OR($A416="",$B416=""),"",B416*'MPTO_working_2-way'!$G415)</f>
        <v>1.8523809523809522</v>
      </c>
      <c r="F416" s="44">
        <f>IF(OR($A416="",$B416=""),"",'MPTO_working_2-way'!D415)</f>
        <v>2.1797622499275153</v>
      </c>
      <c r="G416" s="46">
        <f>IF(OR($A416="",$B416=""),"",'MPTO_working_2-way'!E415)</f>
        <v>1.8476284099287292</v>
      </c>
      <c r="H416" s="44">
        <f>IF(OR($A416="",$B416=""),"",'OddsRatio_working_2-way'!M415)</f>
        <v>2.1800021454603971</v>
      </c>
      <c r="I416" s="44">
        <f>IF(OR($A416="",$B416=""),"",'OddsRatio_working_2-way'!N415)</f>
        <v>1.8474560862851939</v>
      </c>
      <c r="J416" s="44">
        <f>IF('Log_working_2-way'!$D415="","",A416^('Log_working_2-way'!$D415))</f>
        <v>2.1830172065936067</v>
      </c>
      <c r="K416" s="46">
        <f>IF('Log_working_2-way'!$D415="","",B416^('Log_working_2-way'!$D415))</f>
        <v>1.8452962428833544</v>
      </c>
      <c r="L416" s="53">
        <f t="shared" ref="L416:L419" si="71">(1/D416)</f>
        <v>0.46015424164524427</v>
      </c>
      <c r="M416" s="53">
        <f t="shared" ref="M416:M419" si="72">(1/E416)</f>
        <v>0.53984575835475579</v>
      </c>
      <c r="N416" s="54">
        <v>513</v>
      </c>
      <c r="O416" s="54">
        <f t="shared" ref="O416:O419" si="73">(1/A416)*((N416*A416)-N416)</f>
        <v>268.71428571428567</v>
      </c>
      <c r="P416" s="54">
        <f t="shared" ref="P416:P419" si="74">(1/B416)*((N416*B416)-N416)</f>
        <v>226.40782122905026</v>
      </c>
      <c r="Q416" s="54">
        <f t="shared" ref="Q416:Q419" si="75">(1/B416)*N416</f>
        <v>286.59217877094972</v>
      </c>
      <c r="R416" s="54">
        <f t="shared" ref="R416:R419" si="76">(1/A416)*N416</f>
        <v>244.28571428571428</v>
      </c>
      <c r="S416" s="55">
        <f t="shared" ref="S416:S419" si="77">O416-Q416</f>
        <v>-17.87789305666405</v>
      </c>
      <c r="T416" s="55">
        <f t="shared" ref="T416:T451" si="78">P416-R416</f>
        <v>-17.877893056664021</v>
      </c>
      <c r="U416" t="s">
        <v>42</v>
      </c>
      <c r="V416" t="s">
        <v>80</v>
      </c>
      <c r="W416" t="s">
        <v>433</v>
      </c>
      <c r="X416" s="38">
        <v>44292</v>
      </c>
      <c r="Y416" s="66"/>
    </row>
    <row r="417" spans="1:25" ht="15" x14ac:dyDescent="0.25">
      <c r="A417">
        <v>1.75</v>
      </c>
      <c r="B417">
        <v>2.16</v>
      </c>
      <c r="C417" s="43">
        <f t="shared" si="70"/>
        <v>3.4391534391534417E-2</v>
      </c>
      <c r="D417" s="44">
        <f>IF(OR($A417="",$B417=""),"",A417*'MPTO_working_2-way'!$G416)</f>
        <v>1.8101851851851851</v>
      </c>
      <c r="E417" s="46">
        <f>IF(OR($A417="",$B417=""),"",B417*'MPTO_working_2-way'!$G416)</f>
        <v>2.2342857142857144</v>
      </c>
      <c r="F417" s="44">
        <f>IF(OR($A417="",$B417=""),"",'MPTO_working_2-way'!D416)</f>
        <v>1.8042959427207637</v>
      </c>
      <c r="G417" s="46">
        <f>IF(OR($A417="",$B417=""),"",'MPTO_working_2-way'!E416)</f>
        <v>2.2433234421364987</v>
      </c>
      <c r="H417" s="44">
        <f>IF(OR($A417="",$B417=""),"",'OddsRatio_working_2-way'!M416)</f>
        <v>1.8040844011283466</v>
      </c>
      <c r="I417" s="44">
        <f>IF(OR($A417="",$B417=""),"",'OddsRatio_working_2-way'!N416)</f>
        <v>2.2436505404118421</v>
      </c>
      <c r="J417" s="44">
        <f>IF('Log_working_2-way'!$D416="","",A417^('Log_working_2-way'!$D416))</f>
        <v>1.8014096722292445</v>
      </c>
      <c r="K417" s="46">
        <f>IF('Log_working_2-way'!$D416="","",B417^('Log_working_2-way'!$D416))</f>
        <v>2.2478012615174499</v>
      </c>
      <c r="L417" s="53">
        <f t="shared" si="71"/>
        <v>0.55242966751918166</v>
      </c>
      <c r="M417" s="53">
        <f t="shared" si="72"/>
        <v>0.4475703324808184</v>
      </c>
      <c r="N417" s="54">
        <v>514</v>
      </c>
      <c r="O417" s="54">
        <f t="shared" si="73"/>
        <v>220.28571428571428</v>
      </c>
      <c r="P417" s="54">
        <f t="shared" si="74"/>
        <v>276.03703703703701</v>
      </c>
      <c r="Q417" s="54">
        <f t="shared" si="75"/>
        <v>237.96296296296293</v>
      </c>
      <c r="R417" s="54">
        <f t="shared" si="76"/>
        <v>293.71428571428572</v>
      </c>
      <c r="S417" s="55">
        <f t="shared" si="77"/>
        <v>-17.677248677248656</v>
      </c>
      <c r="T417" s="55">
        <f t="shared" si="78"/>
        <v>-17.677248677248713</v>
      </c>
      <c r="U417" t="s">
        <v>37</v>
      </c>
      <c r="V417" t="s">
        <v>47</v>
      </c>
      <c r="W417" t="s">
        <v>433</v>
      </c>
      <c r="X417" s="38">
        <v>44292</v>
      </c>
      <c r="Y417" s="66"/>
    </row>
    <row r="418" spans="1:25" s="50" customFormat="1" ht="15" x14ac:dyDescent="0.25">
      <c r="A418">
        <v>2.06</v>
      </c>
      <c r="B418">
        <v>1.81</v>
      </c>
      <c r="C418" s="43">
        <f t="shared" si="70"/>
        <v>3.7923081049187513E-2</v>
      </c>
      <c r="D418" s="44">
        <f>IF(OR($A418="",$B418=""),"",A418*'MPTO_working_2-way'!$G417)</f>
        <v>2.1381215469613264</v>
      </c>
      <c r="E418" s="46">
        <f>IF(OR($A418="",$B418=""),"",B418*'MPTO_working_2-way'!$G417)</f>
        <v>1.8786407766990294</v>
      </c>
      <c r="F418" s="44">
        <f>IF(OR($A418="",$B418=""),"",'MPTO_working_2-way'!D417)</f>
        <v>2.1437359857413907</v>
      </c>
      <c r="G418" s="46">
        <f>IF(OR($A418="",$B418=""),"",'MPTO_working_2-way'!E417)</f>
        <v>1.8743276529432467</v>
      </c>
      <c r="H418" s="44">
        <f>IF(OR($A418="",$B418=""),"",'OddsRatio_working_2-way'!M417)</f>
        <v>2.1439589045541121</v>
      </c>
      <c r="I418" s="44">
        <f>IF(OR($A418="",$B418=""),"",'OddsRatio_working_2-way'!N417)</f>
        <v>1.8741572761215382</v>
      </c>
      <c r="J418" s="44">
        <f>IF('Log_working_2-way'!$D417="","",A418^('Log_working_2-way'!$D417))</f>
        <v>2.1465366309290381</v>
      </c>
      <c r="K418" s="46">
        <f>IF('Log_working_2-way'!$D417="","",B418^('Log_working_2-way'!$D417))</f>
        <v>1.8721919326638379</v>
      </c>
      <c r="L418" s="53">
        <f t="shared" si="71"/>
        <v>0.46770025839793272</v>
      </c>
      <c r="M418" s="53">
        <f t="shared" si="72"/>
        <v>0.53229974160206706</v>
      </c>
      <c r="N418" s="54">
        <v>515</v>
      </c>
      <c r="O418" s="54">
        <f t="shared" si="73"/>
        <v>265.00000000000006</v>
      </c>
      <c r="P418" s="54">
        <f t="shared" si="74"/>
        <v>230.46961325966851</v>
      </c>
      <c r="Q418" s="54">
        <f t="shared" si="75"/>
        <v>284.53038674033149</v>
      </c>
      <c r="R418" s="54">
        <f t="shared" si="76"/>
        <v>250</v>
      </c>
      <c r="S418" s="55">
        <f t="shared" si="77"/>
        <v>-19.530386740331437</v>
      </c>
      <c r="T418" s="55">
        <f t="shared" si="78"/>
        <v>-19.530386740331494</v>
      </c>
      <c r="U418" t="s">
        <v>461</v>
      </c>
      <c r="V418" t="s">
        <v>246</v>
      </c>
      <c r="W418" t="s">
        <v>439</v>
      </c>
      <c r="X418" s="38">
        <v>44292</v>
      </c>
      <c r="Y418" s="66"/>
    </row>
    <row r="419" spans="1:25" s="28" customFormat="1" ht="15" x14ac:dyDescent="0.25">
      <c r="A419" s="23">
        <v>2.08</v>
      </c>
      <c r="B419" s="23">
        <v>1.78</v>
      </c>
      <c r="C419" s="24">
        <f t="shared" si="70"/>
        <v>4.2566983578219642E-2</v>
      </c>
      <c r="D419" s="25">
        <f>IF(OR($A419="",$B419=""),"",A419*'MPTO_working_2-way'!$G418)</f>
        <v>2.1685393258426968</v>
      </c>
      <c r="E419" s="27">
        <f>IF(OR($A419="",$B419=""),"",B419*'MPTO_working_2-way'!$G418)</f>
        <v>1.8557692307692311</v>
      </c>
      <c r="F419" s="25">
        <f>IF(OR($A419="",$B419=""),"",'MPTO_working_2-way'!D418)</f>
        <v>2.1763461086292031</v>
      </c>
      <c r="G419" s="27">
        <f>IF(OR($A419="",$B419=""),"",'MPTO_working_2-way'!E418)</f>
        <v>1.8500899460323807</v>
      </c>
      <c r="H419" s="25">
        <f>IF(OR($A419="",$B419=""),"",'OddsRatio_working_2-way'!M418)</f>
        <v>2.1766968108291049</v>
      </c>
      <c r="I419" s="25">
        <f>IF(OR($A419="",$B419=""),"",'OddsRatio_working_2-way'!N418)</f>
        <v>1.8498365855987975</v>
      </c>
      <c r="J419" s="25">
        <f>IF('Log_working_2-way'!$D418="","",A419^('Log_working_2-way'!$D418))</f>
        <v>2.180302148833781</v>
      </c>
      <c r="K419" s="27">
        <f>IF('Log_working_2-way'!$D418="","",B419^('Log_working_2-way'!$D418))</f>
        <v>1.8472406840805713</v>
      </c>
      <c r="L419" s="80">
        <f t="shared" si="71"/>
        <v>0.46113989637305697</v>
      </c>
      <c r="M419" s="80">
        <f t="shared" si="72"/>
        <v>0.53886010362694292</v>
      </c>
      <c r="N419" s="81">
        <v>516</v>
      </c>
      <c r="O419" s="81">
        <f t="shared" si="73"/>
        <v>267.92307692307691</v>
      </c>
      <c r="P419" s="81">
        <f t="shared" si="74"/>
        <v>226.11235955056182</v>
      </c>
      <c r="Q419" s="81">
        <f t="shared" si="75"/>
        <v>289.88764044943821</v>
      </c>
      <c r="R419" s="81">
        <f t="shared" si="76"/>
        <v>248.07692307692307</v>
      </c>
      <c r="S419" s="82">
        <f t="shared" si="77"/>
        <v>-21.964563526361303</v>
      </c>
      <c r="T419" s="82">
        <f t="shared" si="78"/>
        <v>-21.964563526361246</v>
      </c>
      <c r="U419" s="23" t="s">
        <v>302</v>
      </c>
      <c r="V419" s="23" t="s">
        <v>305</v>
      </c>
      <c r="W419" s="23" t="s">
        <v>439</v>
      </c>
      <c r="X419" s="78">
        <v>44292</v>
      </c>
      <c r="Y419" s="79"/>
    </row>
    <row r="420" spans="1:25" ht="15" x14ac:dyDescent="0.25">
      <c r="A420">
        <v>2.04</v>
      </c>
      <c r="B420">
        <v>1.84</v>
      </c>
      <c r="C420" s="43">
        <f t="shared" si="70"/>
        <v>3.3674339300937772E-2</v>
      </c>
      <c r="D420" s="44">
        <f>IF(OR($A420="",$B420=""),"",A420*'MPTO_working_2-way'!$G419)</f>
        <v>2.1086956521739131</v>
      </c>
      <c r="E420" s="46">
        <f>IF(OR($A420="",$B420=""),"",B420*'MPTO_working_2-way'!$G419)</f>
        <v>1.9019607843137256</v>
      </c>
      <c r="F420" s="44">
        <f>IF(OR($A420="",$B420=""),"",'MPTO_working_2-way'!D419)</f>
        <v>2.1125619090499774</v>
      </c>
      <c r="G420" s="46">
        <f>IF(OR($A420="",$B420=""),"",'MPTO_working_2-way'!E419)</f>
        <v>1.8988263860785108</v>
      </c>
      <c r="H420" s="44">
        <f>IF(OR($A420="",$B420=""),"",'OddsRatio_working_2-way'!M419)</f>
        <v>2.1126972805283741</v>
      </c>
      <c r="I420" s="44">
        <f>IF(OR($A420="",$B420=""),"",'OddsRatio_working_2-way'!N419)</f>
        <v>1.8987170342729172</v>
      </c>
      <c r="J420" s="44">
        <f>IF('Log_working_2-way'!$D419="","",A420^('Log_working_2-way'!$D419))</f>
        <v>2.1144632865880677</v>
      </c>
      <c r="K420" s="46">
        <f>IF('Log_working_2-way'!$D419="","",B420^('Log_working_2-way'!$D419))</f>
        <v>1.8972929050551837</v>
      </c>
      <c r="L420" s="53">
        <f t="shared" ref="L420:L451" si="79">(1/D420)</f>
        <v>0.47422680412371132</v>
      </c>
      <c r="M420" s="53">
        <f t="shared" ref="M420:M451" si="80">(1/E420)</f>
        <v>0.52577319587628868</v>
      </c>
      <c r="N420" s="54">
        <v>517</v>
      </c>
      <c r="O420" s="54">
        <f t="shared" ref="O420:O451" si="81">(1/A420)*((N420*A420)-N420)</f>
        <v>263.56862745098039</v>
      </c>
      <c r="P420" s="54">
        <f t="shared" ref="P420:P451" si="82">(1/B420)*((N420*B420)-N420)</f>
        <v>236.02173913043481</v>
      </c>
      <c r="Q420" s="54">
        <f t="shared" ref="Q420:Q451" si="83">(1/B420)*N420</f>
        <v>280.97826086956519</v>
      </c>
      <c r="R420" s="54">
        <f t="shared" ref="R420:R451" si="84">(1/A420)*N420</f>
        <v>253.43137254901958</v>
      </c>
      <c r="S420" s="55">
        <f t="shared" ref="S420:S451" si="85">O420-Q420</f>
        <v>-17.409633418584804</v>
      </c>
      <c r="T420" s="55">
        <f t="shared" si="78"/>
        <v>-17.409633418584775</v>
      </c>
      <c r="U420" t="s">
        <v>239</v>
      </c>
      <c r="V420" t="s">
        <v>386</v>
      </c>
      <c r="W420" t="s">
        <v>438</v>
      </c>
      <c r="X420" s="38">
        <v>44351</v>
      </c>
      <c r="Y420" s="66"/>
    </row>
    <row r="421" spans="1:25" ht="15" x14ac:dyDescent="0.25">
      <c r="A421">
        <v>1.99</v>
      </c>
      <c r="B421">
        <v>1.9</v>
      </c>
      <c r="C421" s="43">
        <f t="shared" si="70"/>
        <v>2.8828352287754377E-2</v>
      </c>
      <c r="D421" s="44">
        <f>IF(OR($A421="",$B421=""),"",A421*'MPTO_working_2-way'!$G420)</f>
        <v>2.0473684210526311</v>
      </c>
      <c r="E421" s="46">
        <f>IF(OR($A421="",$B421=""),"",B421*'MPTO_working_2-way'!$G420)</f>
        <v>1.9547738693467331</v>
      </c>
      <c r="F421" s="44">
        <f>IF(OR($A421="",$B421=""),"",'MPTO_working_2-way'!D420)</f>
        <v>2.0487672717420748</v>
      </c>
      <c r="G421" s="46">
        <f>IF(OR($A421="",$B421=""),"",'MPTO_working_2-way'!E420)</f>
        <v>1.9535003874967702</v>
      </c>
      <c r="H421" s="44">
        <f>IF(OR($A421="",$B421=""),"",'OddsRatio_working_2-way'!M420)</f>
        <v>2.0488088481701512</v>
      </c>
      <c r="I421" s="44">
        <f>IF(OR($A421="",$B421=""),"",'OddsRatio_working_2-way'!N420)</f>
        <v>1.9534625892455926</v>
      </c>
      <c r="J421" s="44">
        <f>IF('Log_working_2-way'!$D420="","",A421^('Log_working_2-way'!$D420))</f>
        <v>2.0494438264048878</v>
      </c>
      <c r="K421" s="46">
        <f>IF('Log_working_2-way'!$D420="","",B421^('Log_working_2-way'!$D420))</f>
        <v>1.9528856855785393</v>
      </c>
      <c r="L421" s="53">
        <f t="shared" si="79"/>
        <v>0.48843187660668391</v>
      </c>
      <c r="M421" s="53">
        <f t="shared" si="80"/>
        <v>0.51156812339331637</v>
      </c>
      <c r="N421" s="54">
        <v>518</v>
      </c>
      <c r="O421" s="54">
        <f t="shared" si="81"/>
        <v>257.69849246231149</v>
      </c>
      <c r="P421" s="54">
        <f t="shared" si="82"/>
        <v>245.36842105263153</v>
      </c>
      <c r="Q421" s="54">
        <f t="shared" si="83"/>
        <v>272.63157894736838</v>
      </c>
      <c r="R421" s="54">
        <f t="shared" si="84"/>
        <v>260.30150753768839</v>
      </c>
      <c r="S421" s="55">
        <f t="shared" si="85"/>
        <v>-14.93308648505689</v>
      </c>
      <c r="T421" s="55">
        <f t="shared" si="78"/>
        <v>-14.933086485056862</v>
      </c>
      <c r="U421" t="s">
        <v>229</v>
      </c>
      <c r="V421" t="s">
        <v>273</v>
      </c>
      <c r="W421" t="s">
        <v>231</v>
      </c>
      <c r="X421" s="38">
        <v>44351</v>
      </c>
      <c r="Y421" s="66"/>
    </row>
    <row r="422" spans="1:25" ht="15" x14ac:dyDescent="0.25">
      <c r="A422">
        <v>1.95</v>
      </c>
      <c r="B422">
        <v>1.92</v>
      </c>
      <c r="C422" s="43">
        <f t="shared" si="70"/>
        <v>3.3653846153846256E-2</v>
      </c>
      <c r="D422" s="44">
        <f>IF(OR($A422="",$B422=""),"",A422*'MPTO_working_2-way'!$G421)</f>
        <v>2.015625</v>
      </c>
      <c r="E422" s="46">
        <f>IF(OR($A422="",$B422=""),"",B422*'MPTO_working_2-way'!$G421)</f>
        <v>1.9846153846153847</v>
      </c>
      <c r="F422" s="44">
        <f>IF(OR($A422="",$B422=""),"",'MPTO_working_2-way'!D421)</f>
        <v>2.0161550888529889</v>
      </c>
      <c r="G422" s="46">
        <f>IF(OR($A422="",$B422=""),"",'MPTO_working_2-way'!E421)</f>
        <v>1.9841017488076311</v>
      </c>
      <c r="H422" s="44">
        <f>IF(OR($A422="",$B422=""),"",'OddsRatio_working_2-way'!M421)</f>
        <v>2.0161735558713256</v>
      </c>
      <c r="I422" s="44">
        <f>IF(OR($A422="",$B422=""),"",'OddsRatio_working_2-way'!N421)</f>
        <v>1.9840838646332837</v>
      </c>
      <c r="J422" s="44">
        <f>IF('Log_working_2-way'!$D421="","",A422^('Log_working_2-way'!$D421))</f>
        <v>2.0164149948926431</v>
      </c>
      <c r="K422" s="46">
        <f>IF('Log_working_2-way'!$D421="","",B422^('Log_working_2-way'!$D421))</f>
        <v>1.9838501055423525</v>
      </c>
      <c r="L422" s="53">
        <f t="shared" si="79"/>
        <v>0.49612403100775193</v>
      </c>
      <c r="M422" s="53">
        <f t="shared" si="80"/>
        <v>0.50387596899224807</v>
      </c>
      <c r="N422" s="54">
        <v>519</v>
      </c>
      <c r="O422" s="54">
        <f t="shared" si="81"/>
        <v>252.84615384615387</v>
      </c>
      <c r="P422" s="54">
        <f t="shared" si="82"/>
        <v>248.68750000000003</v>
      </c>
      <c r="Q422" s="54">
        <f t="shared" si="83"/>
        <v>270.3125</v>
      </c>
      <c r="R422" s="54">
        <f t="shared" si="84"/>
        <v>266.15384615384619</v>
      </c>
      <c r="S422" s="55">
        <f t="shared" si="85"/>
        <v>-17.466346153846132</v>
      </c>
      <c r="T422" s="55">
        <f t="shared" si="78"/>
        <v>-17.46634615384616</v>
      </c>
      <c r="U422" t="s">
        <v>472</v>
      </c>
      <c r="V422" t="s">
        <v>473</v>
      </c>
      <c r="W422" t="s">
        <v>450</v>
      </c>
      <c r="X422" s="38">
        <v>44351</v>
      </c>
      <c r="Y422" s="66"/>
    </row>
    <row r="423" spans="1:25" ht="15" x14ac:dyDescent="0.25">
      <c r="A423">
        <v>2.25</v>
      </c>
      <c r="B423">
        <v>1.68</v>
      </c>
      <c r="C423" s="43">
        <f t="shared" si="70"/>
        <v>3.9682539682539542E-2</v>
      </c>
      <c r="D423" s="44">
        <f>IF(OR($A423="",$B423=""),"",A423*'MPTO_working_2-way'!$G422)</f>
        <v>2.339285714285714</v>
      </c>
      <c r="E423" s="46">
        <f>IF(OR($A423="",$B423=""),"",B423*'MPTO_working_2-way'!$G422)</f>
        <v>1.7466666666666664</v>
      </c>
      <c r="F423" s="44">
        <f>IF(OR($A423="",$B423=""),"",'MPTO_working_2-way'!D422)</f>
        <v>2.3551401869158877</v>
      </c>
      <c r="G423" s="46">
        <f>IF(OR($A423="",$B423=""),"",'MPTO_working_2-way'!E422)</f>
        <v>1.7379310344827583</v>
      </c>
      <c r="H423" s="44">
        <f>IF(OR($A423="",$B423=""),"",'OddsRatio_working_2-way'!M422)</f>
        <v>2.3558153613666013</v>
      </c>
      <c r="I423" s="44">
        <f>IF(OR($A423="",$B423=""),"",'OddsRatio_working_2-way'!N422)</f>
        <v>1.7375635565834309</v>
      </c>
      <c r="J423" s="44">
        <f>IF('Log_working_2-way'!$D422="","",A423^('Log_working_2-way'!$D422))</f>
        <v>2.3631739395308338</v>
      </c>
      <c r="K423" s="46">
        <f>IF('Log_working_2-way'!$D422="","",B423^('Log_working_2-way'!$D422))</f>
        <v>1.733582099100242</v>
      </c>
      <c r="L423" s="53">
        <f t="shared" si="79"/>
        <v>0.4274809160305344</v>
      </c>
      <c r="M423" s="53">
        <f t="shared" si="80"/>
        <v>0.57251908396946571</v>
      </c>
      <c r="N423" s="54">
        <v>520</v>
      </c>
      <c r="O423" s="54">
        <f t="shared" si="81"/>
        <v>288.88888888888886</v>
      </c>
      <c r="P423" s="54">
        <f t="shared" si="82"/>
        <v>210.47619047619048</v>
      </c>
      <c r="Q423" s="54">
        <f t="shared" si="83"/>
        <v>309.52380952380952</v>
      </c>
      <c r="R423" s="54">
        <f t="shared" si="84"/>
        <v>231.11111111111109</v>
      </c>
      <c r="S423" s="55">
        <f t="shared" si="85"/>
        <v>-20.634920634920661</v>
      </c>
      <c r="T423" s="55">
        <f t="shared" si="78"/>
        <v>-20.634920634920604</v>
      </c>
      <c r="U423" t="s">
        <v>376</v>
      </c>
      <c r="V423" t="s">
        <v>374</v>
      </c>
      <c r="W423" t="s">
        <v>450</v>
      </c>
      <c r="X423" s="38">
        <v>44351</v>
      </c>
      <c r="Y423" s="66"/>
    </row>
    <row r="424" spans="1:25" ht="15" x14ac:dyDescent="0.25">
      <c r="A424">
        <v>1.95</v>
      </c>
      <c r="B424">
        <v>1.88</v>
      </c>
      <c r="C424" s="43">
        <f t="shared" si="70"/>
        <v>4.4735406437534042E-2</v>
      </c>
      <c r="D424" s="44">
        <f>IF(OR($A424="",$B424=""),"",A424*'MPTO_working_2-way'!$G423)</f>
        <v>2.0372340425531914</v>
      </c>
      <c r="E424" s="46">
        <f>IF(OR($A424="",$B424=""),"",B424*'MPTO_working_2-way'!$G423)</f>
        <v>1.9641025641025638</v>
      </c>
      <c r="F424" s="44">
        <f>IF(OR($A424="",$B424=""),"",'MPTO_working_2-way'!D423)</f>
        <v>2.0389321468298109</v>
      </c>
      <c r="G424" s="46">
        <f>IF(OR($A424="",$B424=""),"",'MPTO_working_2-way'!E423)</f>
        <v>1.9625267665952888</v>
      </c>
      <c r="H424" s="44">
        <f>IF(OR($A424="",$B424=""),"",'OddsRatio_working_2-way'!M423)</f>
        <v>2.0390117682420414</v>
      </c>
      <c r="I424" s="44">
        <f>IF(OR($A424="",$B424=""),"",'OddsRatio_working_2-way'!N423)</f>
        <v>1.9624530063715757</v>
      </c>
      <c r="J424" s="44">
        <f>IF('Log_working_2-way'!$D423="","",A424^('Log_working_2-way'!$D423))</f>
        <v>2.0397933425150612</v>
      </c>
      <c r="K424" s="46">
        <f>IF('Log_working_2-way'!$D423="","",B424^('Log_working_2-way'!$D423))</f>
        <v>1.9617295659739398</v>
      </c>
      <c r="L424" s="53">
        <f t="shared" si="79"/>
        <v>0.49086161879895562</v>
      </c>
      <c r="M424" s="53">
        <f t="shared" si="80"/>
        <v>0.50913838120104449</v>
      </c>
      <c r="N424" s="54">
        <v>521</v>
      </c>
      <c r="O424" s="54">
        <f t="shared" si="81"/>
        <v>253.82051282051282</v>
      </c>
      <c r="P424" s="54">
        <f t="shared" si="82"/>
        <v>243.87234042553186</v>
      </c>
      <c r="Q424" s="54">
        <f t="shared" si="83"/>
        <v>277.12765957446805</v>
      </c>
      <c r="R424" s="54">
        <f t="shared" si="84"/>
        <v>267.17948717948724</v>
      </c>
      <c r="S424" s="55">
        <f t="shared" si="85"/>
        <v>-23.307146753955237</v>
      </c>
      <c r="T424" s="55">
        <f t="shared" si="78"/>
        <v>-23.307146753955379</v>
      </c>
      <c r="U424" t="s">
        <v>515</v>
      </c>
      <c r="V424" t="s">
        <v>516</v>
      </c>
      <c r="W424" t="s">
        <v>529</v>
      </c>
      <c r="X424" s="38">
        <v>44351</v>
      </c>
      <c r="Y424" s="66"/>
    </row>
    <row r="425" spans="1:25" ht="15" x14ac:dyDescent="0.25">
      <c r="A425">
        <v>1.84</v>
      </c>
      <c r="B425">
        <v>2</v>
      </c>
      <c r="C425" s="43">
        <f t="shared" si="70"/>
        <v>4.3478260869565188E-2</v>
      </c>
      <c r="D425" s="44">
        <f>IF(OR($A425="",$B425=""),"",A425*'MPTO_working_2-way'!$G424)</f>
        <v>1.92</v>
      </c>
      <c r="E425" s="46">
        <f>IF(OR($A425="",$B425=""),"",B425*'MPTO_working_2-way'!$G424)</f>
        <v>2.0869565217391304</v>
      </c>
      <c r="F425" s="44">
        <f>IF(OR($A425="",$B425=""),"",'MPTO_working_2-way'!D424)</f>
        <v>1.9166666666666665</v>
      </c>
      <c r="G425" s="46">
        <f>IF(OR($A425="",$B425=""),"",'MPTO_working_2-way'!E424)</f>
        <v>2.0909090909090908</v>
      </c>
      <c r="H425" s="44">
        <f>IF(OR($A425="",$B425=""),"",'OddsRatio_working_2-way'!M424)</f>
        <v>1.9165151389911681</v>
      </c>
      <c r="I425" s="44">
        <f>IF(OR($A425="",$B425=""),"",'OddsRatio_working_2-way'!N424)</f>
        <v>2.091089451179962</v>
      </c>
      <c r="J425" s="44">
        <f>IF('Log_working_2-way'!$D424="","",A425^('Log_working_2-way'!$D424))</f>
        <v>1.9149883303671131</v>
      </c>
      <c r="K425" s="46">
        <f>IF('Log_working_2-way'!$D424="","",B425^('Log_working_2-way'!$D424))</f>
        <v>2.0929101135076231</v>
      </c>
      <c r="L425" s="53">
        <f t="shared" si="79"/>
        <v>0.52083333333333337</v>
      </c>
      <c r="M425" s="53">
        <f t="shared" si="80"/>
        <v>0.47916666666666669</v>
      </c>
      <c r="N425" s="54">
        <v>522</v>
      </c>
      <c r="O425" s="54">
        <f t="shared" si="81"/>
        <v>238.30434782608697</v>
      </c>
      <c r="P425" s="54">
        <f t="shared" si="82"/>
        <v>261</v>
      </c>
      <c r="Q425" s="54">
        <f t="shared" si="83"/>
        <v>261</v>
      </c>
      <c r="R425" s="54">
        <f t="shared" si="84"/>
        <v>283.695652173913</v>
      </c>
      <c r="S425" s="55">
        <f t="shared" si="85"/>
        <v>-22.695652173913032</v>
      </c>
      <c r="T425" s="55">
        <f t="shared" si="78"/>
        <v>-22.695652173913004</v>
      </c>
      <c r="U425" t="s">
        <v>517</v>
      </c>
      <c r="V425" t="s">
        <v>518</v>
      </c>
      <c r="W425" t="s">
        <v>529</v>
      </c>
      <c r="X425" s="38">
        <v>44351</v>
      </c>
      <c r="Y425" s="66"/>
    </row>
    <row r="426" spans="1:25" ht="15" x14ac:dyDescent="0.25">
      <c r="A426">
        <v>1.9</v>
      </c>
      <c r="B426">
        <v>1.93</v>
      </c>
      <c r="C426" s="43">
        <f t="shared" si="70"/>
        <v>4.445050449959087E-2</v>
      </c>
      <c r="D426" s="44">
        <f>IF(OR($A426="",$B426=""),"",A426*'MPTO_working_2-way'!$G425)</f>
        <v>1.9844559585492225</v>
      </c>
      <c r="E426" s="46">
        <f>IF(OR($A426="",$B426=""),"",B426*'MPTO_working_2-way'!$G425)</f>
        <v>2.0157894736842104</v>
      </c>
      <c r="F426" s="44">
        <f>IF(OR($A426="",$B426=""),"",'MPTO_working_2-way'!D425)</f>
        <v>1.9837706248309437</v>
      </c>
      <c r="G426" s="46">
        <f>IF(OR($A426="",$B426=""),"",'MPTO_working_2-way'!E425)</f>
        <v>2.0164971130052241</v>
      </c>
      <c r="H426" s="44">
        <f>IF(OR($A426="",$B426=""),"",'OddsRatio_working_2-way'!M425)</f>
        <v>1.9837387536759294</v>
      </c>
      <c r="I426" s="44">
        <f>IF(OR($A426="",$B426=""),"",'OddsRatio_working_2-way'!N425)</f>
        <v>2.0165300454651267</v>
      </c>
      <c r="J426" s="44">
        <f>IF('Log_working_2-way'!$D425="","",A426^('Log_working_2-way'!$D425))</f>
        <v>1.9834239894126766</v>
      </c>
      <c r="K426" s="46">
        <f>IF('Log_working_2-way'!$D425="","",B426^('Log_working_2-way'!$D425))</f>
        <v>2.0168554059748378</v>
      </c>
      <c r="L426" s="53">
        <f t="shared" si="79"/>
        <v>0.50391644908616195</v>
      </c>
      <c r="M426" s="53">
        <f t="shared" si="80"/>
        <v>0.49608355091383816</v>
      </c>
      <c r="N426" s="54">
        <v>523</v>
      </c>
      <c r="O426" s="54">
        <f t="shared" si="81"/>
        <v>247.73684210526312</v>
      </c>
      <c r="P426" s="54">
        <f t="shared" si="82"/>
        <v>252.0155440414508</v>
      </c>
      <c r="Q426" s="54">
        <f t="shared" si="83"/>
        <v>270.98445595854923</v>
      </c>
      <c r="R426" s="54">
        <f t="shared" si="84"/>
        <v>275.26315789473682</v>
      </c>
      <c r="S426" s="55">
        <f t="shared" si="85"/>
        <v>-23.247613853286111</v>
      </c>
      <c r="T426" s="55">
        <f t="shared" si="78"/>
        <v>-23.247613853286026</v>
      </c>
      <c r="U426" t="s">
        <v>519</v>
      </c>
      <c r="V426" t="s">
        <v>520</v>
      </c>
      <c r="W426" t="s">
        <v>529</v>
      </c>
      <c r="X426" s="38">
        <v>44351</v>
      </c>
      <c r="Y426" s="66"/>
    </row>
    <row r="427" spans="1:25" ht="15" x14ac:dyDescent="0.25">
      <c r="A427">
        <v>2.11</v>
      </c>
      <c r="B427">
        <v>1.72</v>
      </c>
      <c r="C427" s="43">
        <f t="shared" si="70"/>
        <v>5.5328998126308981E-2</v>
      </c>
      <c r="D427" s="44">
        <f>IF(OR($A427="",$B427=""),"",A427*'MPTO_working_2-way'!$G426)</f>
        <v>2.226744186046512</v>
      </c>
      <c r="E427" s="46">
        <f>IF(OR($A427="",$B427=""),"",B427*'MPTO_working_2-way'!$G426)</f>
        <v>1.8151658767772514</v>
      </c>
      <c r="F427" s="44">
        <f>IF(OR($A427="",$B427=""),"",'MPTO_working_2-way'!D426)</f>
        <v>2.2408001975796497</v>
      </c>
      <c r="G427" s="46">
        <f>IF(OR($A427="",$B427=""),"",'MPTO_working_2-way'!E426)</f>
        <v>1.8059315286624205</v>
      </c>
      <c r="H427" s="44">
        <f>IF(OR($A427="",$B427=""),"",'OddsRatio_working_2-way'!M426)</f>
        <v>2.2416387021459454</v>
      </c>
      <c r="I427" s="44">
        <f>IF(OR($A427="",$B427=""),"",'OddsRatio_working_2-way'!N426)</f>
        <v>1.8053872662568289</v>
      </c>
      <c r="J427" s="44">
        <f>IF('Log_working_2-way'!$D426="","",A427^('Log_working_2-way'!$D426))</f>
        <v>2.2482364933064694</v>
      </c>
      <c r="K427" s="46">
        <f>IF('Log_working_2-way'!$D426="","",B427^('Log_working_2-way'!$D426))</f>
        <v>1.8011302388288697</v>
      </c>
      <c r="L427" s="53">
        <f t="shared" si="79"/>
        <v>0.44908616187989547</v>
      </c>
      <c r="M427" s="53">
        <f t="shared" si="80"/>
        <v>0.55091383812010442</v>
      </c>
      <c r="N427" s="54">
        <v>524</v>
      </c>
      <c r="O427" s="54">
        <f t="shared" si="81"/>
        <v>275.65876777251179</v>
      </c>
      <c r="P427" s="54">
        <f t="shared" si="82"/>
        <v>219.34883720930233</v>
      </c>
      <c r="Q427" s="54">
        <f t="shared" si="83"/>
        <v>304.6511627906977</v>
      </c>
      <c r="R427" s="54">
        <f t="shared" si="84"/>
        <v>248.34123222748815</v>
      </c>
      <c r="S427" s="55">
        <f t="shared" si="85"/>
        <v>-28.992395018185903</v>
      </c>
      <c r="T427" s="55">
        <f t="shared" si="78"/>
        <v>-28.992395018185817</v>
      </c>
      <c r="U427" t="s">
        <v>521</v>
      </c>
      <c r="V427" t="s">
        <v>522</v>
      </c>
      <c r="W427" t="s">
        <v>529</v>
      </c>
      <c r="X427" s="38">
        <v>44351</v>
      </c>
      <c r="Y427" s="66"/>
    </row>
    <row r="428" spans="1:25" ht="15" x14ac:dyDescent="0.25">
      <c r="A428">
        <v>2.1</v>
      </c>
      <c r="B428">
        <v>1.75</v>
      </c>
      <c r="C428" s="43">
        <f t="shared" si="70"/>
        <v>4.761904761904745E-2</v>
      </c>
      <c r="D428" s="44">
        <f>IF(OR($A428="",$B428=""),"",A428*'MPTO_working_2-way'!$G427)</f>
        <v>2.1999999999999997</v>
      </c>
      <c r="E428" s="46">
        <f>IF(OR($A428="",$B428=""),"",B428*'MPTO_working_2-way'!$G427)</f>
        <v>1.833333333333333</v>
      </c>
      <c r="F428" s="44">
        <f>IF(OR($A428="",$B428=""),"",'MPTO_working_2-way'!D427)</f>
        <v>2.2105263157894735</v>
      </c>
      <c r="G428" s="46">
        <f>IF(OR($A428="",$B428=""),"",'MPTO_working_2-way'!E427)</f>
        <v>1.8260869565217388</v>
      </c>
      <c r="H428" s="44">
        <f>IF(OR($A428="",$B428=""),"",'OddsRatio_working_2-way'!M427)</f>
        <v>2.2110601416389968</v>
      </c>
      <c r="I428" s="44">
        <f>IF(OR($A428="",$B428=""),"",'OddsRatio_working_2-way'!N427)</f>
        <v>1.8257228238447702</v>
      </c>
      <c r="J428" s="44">
        <f>IF('Log_working_2-way'!$D427="","",A428^('Log_working_2-way'!$D427))</f>
        <v>2.2159538718240408</v>
      </c>
      <c r="K428" s="46">
        <f>IF('Log_working_2-way'!$D427="","",B428^('Log_working_2-way'!$D427))</f>
        <v>1.8223996182512778</v>
      </c>
      <c r="L428" s="53">
        <f t="shared" si="79"/>
        <v>0.45454545454545459</v>
      </c>
      <c r="M428" s="53">
        <f t="shared" si="80"/>
        <v>0.54545454545454553</v>
      </c>
      <c r="N428" s="54">
        <v>525</v>
      </c>
      <c r="O428" s="54">
        <f t="shared" si="81"/>
        <v>275</v>
      </c>
      <c r="P428" s="54">
        <f t="shared" si="82"/>
        <v>225</v>
      </c>
      <c r="Q428" s="54">
        <f t="shared" si="83"/>
        <v>300</v>
      </c>
      <c r="R428" s="54">
        <f t="shared" si="84"/>
        <v>250</v>
      </c>
      <c r="S428" s="55">
        <f t="shared" si="85"/>
        <v>-25</v>
      </c>
      <c r="T428" s="55">
        <f t="shared" si="78"/>
        <v>-25</v>
      </c>
      <c r="U428" t="s">
        <v>523</v>
      </c>
      <c r="V428" t="s">
        <v>524</v>
      </c>
      <c r="W428" t="s">
        <v>529</v>
      </c>
      <c r="X428" s="38">
        <v>44351</v>
      </c>
      <c r="Y428" s="66"/>
    </row>
    <row r="429" spans="1:25" ht="15" x14ac:dyDescent="0.25">
      <c r="A429">
        <v>1.72</v>
      </c>
      <c r="B429">
        <v>2.12</v>
      </c>
      <c r="C429" s="43">
        <f t="shared" si="70"/>
        <v>5.3093462044756512E-2</v>
      </c>
      <c r="D429" s="44">
        <f>IF(OR($A429="",$B429=""),"",A429*'MPTO_working_2-way'!$G428)</f>
        <v>1.8113207547169812</v>
      </c>
      <c r="E429" s="46">
        <f>IF(OR($A429="",$B429=""),"",B429*'MPTO_working_2-way'!$G428)</f>
        <v>2.2325581395348841</v>
      </c>
      <c r="F429" s="44">
        <f>IF(OR($A429="",$B429=""),"",'MPTO_working_2-way'!D428)</f>
        <v>1.8022933965994465</v>
      </c>
      <c r="G429" s="46">
        <f>IF(OR($A429="",$B429=""),"",'MPTO_working_2-way'!E428)</f>
        <v>2.2464268112370629</v>
      </c>
      <c r="H429" s="44">
        <f>IF(OR($A429="",$B429=""),"",'OddsRatio_working_2-way'!M428)</f>
        <v>1.8017837257372731</v>
      </c>
      <c r="I429" s="44">
        <f>IF(OR($A429="",$B429=""),"",'OddsRatio_working_2-way'!N428)</f>
        <v>2.2472191289246473</v>
      </c>
      <c r="J429" s="44">
        <f>IF('Log_working_2-way'!$D428="","",A429^('Log_working_2-way'!$D428))</f>
        <v>1.7976291253207961</v>
      </c>
      <c r="K429" s="46">
        <f>IF('Log_working_2-way'!$D428="","",B429^('Log_working_2-way'!$D428))</f>
        <v>2.2537155029237406</v>
      </c>
      <c r="L429" s="53">
        <f t="shared" si="79"/>
        <v>0.55208333333333337</v>
      </c>
      <c r="M429" s="53">
        <f t="shared" si="80"/>
        <v>0.44791666666666657</v>
      </c>
      <c r="N429" s="54">
        <v>526</v>
      </c>
      <c r="O429" s="54">
        <f t="shared" si="81"/>
        <v>220.18604651162792</v>
      </c>
      <c r="P429" s="54">
        <f t="shared" si="82"/>
        <v>277.88679245283021</v>
      </c>
      <c r="Q429" s="54">
        <f t="shared" si="83"/>
        <v>248.11320754716979</v>
      </c>
      <c r="R429" s="54">
        <f t="shared" si="84"/>
        <v>305.81395348837214</v>
      </c>
      <c r="S429" s="55">
        <f t="shared" si="85"/>
        <v>-27.927161035541872</v>
      </c>
      <c r="T429" s="55">
        <f t="shared" si="78"/>
        <v>-27.927161035541928</v>
      </c>
      <c r="U429" t="s">
        <v>525</v>
      </c>
      <c r="V429" t="s">
        <v>526</v>
      </c>
      <c r="W429" t="s">
        <v>513</v>
      </c>
      <c r="X429" s="38">
        <v>44351</v>
      </c>
      <c r="Y429" s="66"/>
    </row>
    <row r="430" spans="1:25" ht="15" x14ac:dyDescent="0.25">
      <c r="A430">
        <v>1.68</v>
      </c>
      <c r="B430">
        <v>2.2000000000000002</v>
      </c>
      <c r="C430" s="43">
        <f t="shared" si="70"/>
        <v>4.9783549783549708E-2</v>
      </c>
      <c r="D430" s="44">
        <f>IF(OR($A430="",$B430=""),"",A430*'MPTO_working_2-way'!$G429)</f>
        <v>1.7636363636363634</v>
      </c>
      <c r="E430" s="46">
        <f>IF(OR($A430="",$B430=""),"",B430*'MPTO_working_2-way'!$G429)</f>
        <v>2.3095238095238098</v>
      </c>
      <c r="F430" s="44">
        <f>IF(OR($A430="",$B430=""),"",'MPTO_working_2-way'!D429)</f>
        <v>1.7533206831119543</v>
      </c>
      <c r="G430" s="46">
        <f>IF(OR($A430="",$B430=""),"",'MPTO_working_2-way'!E429)</f>
        <v>2.327455919395466</v>
      </c>
      <c r="H430" s="44">
        <f>IF(OR($A430="",$B430=""),"",'OddsRatio_working_2-way'!M429)</f>
        <v>1.7527726527090808</v>
      </c>
      <c r="I430" s="44">
        <f>IF(OR($A430="",$B430=""),"",'OddsRatio_working_2-way'!N429)</f>
        <v>2.3284223283101424</v>
      </c>
      <c r="J430" s="44">
        <f>IF('Log_working_2-way'!$D429="","",A430^('Log_working_2-way'!$D429))</f>
        <v>1.7480393304857011</v>
      </c>
      <c r="K430" s="46">
        <f>IF('Log_working_2-way'!$D429="","",B430^('Log_working_2-way'!$D429))</f>
        <v>2.3368281041445402</v>
      </c>
      <c r="L430" s="53">
        <f t="shared" si="79"/>
        <v>0.56701030927835061</v>
      </c>
      <c r="M430" s="53">
        <f t="shared" si="80"/>
        <v>0.43298969072164945</v>
      </c>
      <c r="N430" s="54">
        <v>527</v>
      </c>
      <c r="O430" s="54">
        <f t="shared" si="81"/>
        <v>213.30952380952382</v>
      </c>
      <c r="P430" s="54">
        <f t="shared" si="82"/>
        <v>287.4545454545455</v>
      </c>
      <c r="Q430" s="54">
        <f t="shared" si="83"/>
        <v>239.54545454545453</v>
      </c>
      <c r="R430" s="54">
        <f t="shared" si="84"/>
        <v>313.6904761904762</v>
      </c>
      <c r="S430" s="55">
        <f t="shared" si="85"/>
        <v>-26.235930735930708</v>
      </c>
      <c r="T430" s="55">
        <f t="shared" si="78"/>
        <v>-26.235930735930708</v>
      </c>
      <c r="U430" t="s">
        <v>527</v>
      </c>
      <c r="V430" t="s">
        <v>507</v>
      </c>
      <c r="W430" t="s">
        <v>513</v>
      </c>
      <c r="X430" s="38">
        <v>44351</v>
      </c>
      <c r="Y430" s="66"/>
    </row>
    <row r="431" spans="1:25" ht="15" x14ac:dyDescent="0.25">
      <c r="A431">
        <v>1.7</v>
      </c>
      <c r="B431">
        <v>2.1800000000000002</v>
      </c>
      <c r="C431" s="43">
        <f t="shared" si="70"/>
        <v>4.6950890447922333E-2</v>
      </c>
      <c r="D431" s="44">
        <f>IF(OR($A431="",$B431=""),"",A431*'MPTO_working_2-way'!$G430)</f>
        <v>1.7798165137614679</v>
      </c>
      <c r="E431" s="46">
        <f>IF(OR($A431="",$B431=""),"",B431*'MPTO_working_2-way'!$G430)</f>
        <v>2.2823529411764709</v>
      </c>
      <c r="F431" s="44">
        <f>IF(OR($A431="",$B431=""),"",'MPTO_working_2-way'!D430)</f>
        <v>1.7706641184902054</v>
      </c>
      <c r="G431" s="46">
        <f>IF(OR($A431="",$B431=""),"",'MPTO_working_2-way'!E430)</f>
        <v>2.2975821450712961</v>
      </c>
      <c r="H431" s="44">
        <f>IF(OR($A431="",$B431=""),"",'OddsRatio_working_2-way'!M430)</f>
        <v>1.7702079842374079</v>
      </c>
      <c r="I431" s="44">
        <f>IF(OR($A431="",$B431=""),"",'OddsRatio_working_2-way'!N430)</f>
        <v>2.2983506020002022</v>
      </c>
      <c r="J431" s="44">
        <f>IF('Log_working_2-way'!$D430="","",A431^('Log_working_2-way'!$D430))</f>
        <v>1.7660158341214014</v>
      </c>
      <c r="K431" s="46">
        <f>IF('Log_working_2-way'!$D430="","",B431^('Log_working_2-way'!$D430))</f>
        <v>2.3054560434070099</v>
      </c>
      <c r="L431" s="53">
        <f t="shared" si="79"/>
        <v>0.56185567010309279</v>
      </c>
      <c r="M431" s="53">
        <f t="shared" si="80"/>
        <v>0.43814432989690716</v>
      </c>
      <c r="N431" s="54">
        <v>528</v>
      </c>
      <c r="O431" s="54">
        <f t="shared" si="81"/>
        <v>217.41176470588238</v>
      </c>
      <c r="P431" s="54">
        <f t="shared" si="82"/>
        <v>285.79816513761477</v>
      </c>
      <c r="Q431" s="54">
        <f t="shared" si="83"/>
        <v>242.20183486238531</v>
      </c>
      <c r="R431" s="54">
        <f t="shared" si="84"/>
        <v>310.58823529411768</v>
      </c>
      <c r="S431" s="55">
        <f t="shared" si="85"/>
        <v>-24.790070156502935</v>
      </c>
      <c r="T431" s="55">
        <f t="shared" si="78"/>
        <v>-24.790070156502907</v>
      </c>
      <c r="U431" t="s">
        <v>509</v>
      </c>
      <c r="V431" t="s">
        <v>528</v>
      </c>
      <c r="W431" t="s">
        <v>513</v>
      </c>
      <c r="X431" s="38">
        <v>44351</v>
      </c>
      <c r="Y431" s="66"/>
    </row>
    <row r="432" spans="1:25" ht="15" x14ac:dyDescent="0.25">
      <c r="A432">
        <v>1.95</v>
      </c>
      <c r="B432">
        <v>1.87</v>
      </c>
      <c r="C432" s="43">
        <f t="shared" si="70"/>
        <v>4.7579871109282745E-2</v>
      </c>
      <c r="D432" s="44">
        <f>IF(OR($A432="",$B432=""),"",A432*'MPTO_working_2-way'!$G431)</f>
        <v>2.0427807486631013</v>
      </c>
      <c r="E432" s="46">
        <f>IF(OR($A432="",$B432=""),"",B432*'MPTO_working_2-way'!$G431)</f>
        <v>1.9589743589743589</v>
      </c>
      <c r="F432" s="44">
        <f>IF(OR($A432="",$B432=""),"",'MPTO_working_2-way'!D431)</f>
        <v>2.0448619094350202</v>
      </c>
      <c r="G432" s="46">
        <f>IF(OR($A432="",$B432=""),"",'MPTO_working_2-way'!E431)</f>
        <v>1.9570642694217093</v>
      </c>
      <c r="H432" s="44">
        <f>IF(OR($A432="",$B432=""),"",'OddsRatio_working_2-way'!M431)</f>
        <v>2.0449660391555815</v>
      </c>
      <c r="I432" s="44">
        <f>IF(OR($A432="",$B432=""),"",'OddsRatio_working_2-way'!N431)</f>
        <v>1.9569688990161649</v>
      </c>
      <c r="J432" s="44">
        <f>IF('Log_working_2-way'!$D431="","",A432^('Log_working_2-way'!$D431))</f>
        <v>2.0459265900711681</v>
      </c>
      <c r="K432" s="46">
        <f>IF('Log_working_2-way'!$D431="","",B432^('Log_working_2-way'!$D431))</f>
        <v>1.9560900444564779</v>
      </c>
      <c r="L432" s="53">
        <f t="shared" si="79"/>
        <v>0.48952879581151837</v>
      </c>
      <c r="M432" s="53">
        <f t="shared" si="80"/>
        <v>0.51047120418848169</v>
      </c>
      <c r="N432" s="54">
        <v>529</v>
      </c>
      <c r="O432" s="54">
        <f t="shared" si="81"/>
        <v>257.71794871794873</v>
      </c>
      <c r="P432" s="54">
        <f t="shared" si="82"/>
        <v>246.11229946524062</v>
      </c>
      <c r="Q432" s="54">
        <f t="shared" si="83"/>
        <v>282.88770053475929</v>
      </c>
      <c r="R432" s="54">
        <f t="shared" si="84"/>
        <v>271.28205128205133</v>
      </c>
      <c r="S432" s="55">
        <f t="shared" si="85"/>
        <v>-25.16975181681056</v>
      </c>
      <c r="T432" s="55">
        <f t="shared" si="78"/>
        <v>-25.169751816810702</v>
      </c>
      <c r="U432" t="s">
        <v>510</v>
      </c>
      <c r="V432" t="s">
        <v>508</v>
      </c>
      <c r="W432" t="s">
        <v>513</v>
      </c>
      <c r="X432" s="38">
        <v>44351</v>
      </c>
      <c r="Y432" s="66"/>
    </row>
    <row r="433" spans="1:25" ht="15" x14ac:dyDescent="0.25">
      <c r="A433">
        <v>1.84</v>
      </c>
      <c r="B433">
        <v>2</v>
      </c>
      <c r="C433" s="43">
        <f t="shared" si="70"/>
        <v>4.3478260869565188E-2</v>
      </c>
      <c r="D433" s="44">
        <f>IF(OR($A433="",$B433=""),"",A433*'MPTO_working_2-way'!$G432)</f>
        <v>1.92</v>
      </c>
      <c r="E433" s="46">
        <f>IF(OR($A433="",$B433=""),"",B433*'MPTO_working_2-way'!$G432)</f>
        <v>2.0869565217391304</v>
      </c>
      <c r="F433" s="44">
        <f>IF(OR($A433="",$B433=""),"",'MPTO_working_2-way'!D432)</f>
        <v>1.9166666666666665</v>
      </c>
      <c r="G433" s="46">
        <f>IF(OR($A433="",$B433=""),"",'MPTO_working_2-way'!E432)</f>
        <v>2.0909090909090908</v>
      </c>
      <c r="H433" s="44">
        <f>IF(OR($A433="",$B433=""),"",'OddsRatio_working_2-way'!M432)</f>
        <v>1.9165151389911681</v>
      </c>
      <c r="I433" s="44">
        <f>IF(OR($A433="",$B433=""),"",'OddsRatio_working_2-way'!N432)</f>
        <v>2.091089451179962</v>
      </c>
      <c r="J433" s="44">
        <f>IF('Log_working_2-way'!$D432="","",A433^('Log_working_2-way'!$D432))</f>
        <v>1.9149883303671131</v>
      </c>
      <c r="K433" s="46">
        <f>IF('Log_working_2-way'!$D432="","",B433^('Log_working_2-way'!$D432))</f>
        <v>2.0929101135076231</v>
      </c>
      <c r="L433" s="53">
        <f t="shared" si="79"/>
        <v>0.52083333333333337</v>
      </c>
      <c r="M433" s="53">
        <f t="shared" si="80"/>
        <v>0.47916666666666669</v>
      </c>
      <c r="N433" s="54">
        <v>530</v>
      </c>
      <c r="O433" s="54">
        <f t="shared" si="81"/>
        <v>241.95652173913044</v>
      </c>
      <c r="P433" s="54">
        <f t="shared" si="82"/>
        <v>265</v>
      </c>
      <c r="Q433" s="54">
        <f t="shared" si="83"/>
        <v>265</v>
      </c>
      <c r="R433" s="54">
        <f t="shared" si="84"/>
        <v>288.04347826086956</v>
      </c>
      <c r="S433" s="55">
        <f t="shared" si="85"/>
        <v>-23.043478260869563</v>
      </c>
      <c r="T433" s="55">
        <f t="shared" si="78"/>
        <v>-23.043478260869563</v>
      </c>
      <c r="U433" t="s">
        <v>512</v>
      </c>
      <c r="V433" t="s">
        <v>511</v>
      </c>
      <c r="W433" t="s">
        <v>513</v>
      </c>
      <c r="X433" s="38">
        <v>44351</v>
      </c>
      <c r="Y433" s="66"/>
    </row>
    <row r="434" spans="1:25" ht="15" x14ac:dyDescent="0.25">
      <c r="A434">
        <v>2.0699999999999998</v>
      </c>
      <c r="B434">
        <v>1.83</v>
      </c>
      <c r="C434" s="43">
        <f t="shared" si="70"/>
        <v>2.9539874871307603E-2</v>
      </c>
      <c r="D434" s="44">
        <f>IF(OR($A434="",$B434=""),"",A434*'MPTO_working_2-way'!$G433)</f>
        <v>2.1311475409836067</v>
      </c>
      <c r="E434" s="46">
        <f>IF(OR($A434="",$B434=""),"",B434*'MPTO_working_2-way'!$G433)</f>
        <v>1.8840579710144929</v>
      </c>
      <c r="F434" s="44">
        <f>IF(OR($A434="",$B434=""),"",'MPTO_working_2-way'!D433)</f>
        <v>2.1352836729517204</v>
      </c>
      <c r="G434" s="46">
        <f>IF(OR($A434="",$B434=""),"",'MPTO_working_2-way'!E433)</f>
        <v>1.8808371192373576</v>
      </c>
      <c r="H434" s="44">
        <f>IF(OR($A434="",$B434=""),"",'OddsRatio_working_2-way'!M433)</f>
        <v>2.1354103339788768</v>
      </c>
      <c r="I434" s="44">
        <f>IF(OR($A434="",$B434=""),"",'OddsRatio_working_2-way'!N433)</f>
        <v>1.8807388571985679</v>
      </c>
      <c r="J434" s="44">
        <f>IF('Log_working_2-way'!$D433="","",A434^('Log_working_2-way'!$D433))</f>
        <v>2.137293622577233</v>
      </c>
      <c r="K434" s="46">
        <f>IF('Log_working_2-way'!$D433="","",B434^('Log_working_2-way'!$D433))</f>
        <v>1.8792804075818812</v>
      </c>
      <c r="L434" s="53">
        <f t="shared" si="79"/>
        <v>0.46923076923076917</v>
      </c>
      <c r="M434" s="53">
        <f t="shared" si="80"/>
        <v>0.53076923076923077</v>
      </c>
      <c r="N434" s="54">
        <v>531</v>
      </c>
      <c r="O434" s="54">
        <f t="shared" si="81"/>
        <v>274.47826086956519</v>
      </c>
      <c r="P434" s="54">
        <f t="shared" si="82"/>
        <v>240.83606557377047</v>
      </c>
      <c r="Q434" s="54">
        <f t="shared" si="83"/>
        <v>290.1639344262295</v>
      </c>
      <c r="R434" s="54">
        <f t="shared" si="84"/>
        <v>256.52173913043481</v>
      </c>
      <c r="S434" s="55">
        <f t="shared" si="85"/>
        <v>-15.685673556664312</v>
      </c>
      <c r="T434" s="55">
        <f t="shared" si="78"/>
        <v>-15.685673556664341</v>
      </c>
      <c r="U434" t="s">
        <v>130</v>
      </c>
      <c r="V434" t="s">
        <v>164</v>
      </c>
      <c r="W434" t="s">
        <v>442</v>
      </c>
      <c r="X434" s="38">
        <v>44351</v>
      </c>
      <c r="Y434" s="66"/>
    </row>
    <row r="435" spans="1:25" ht="15" x14ac:dyDescent="0.25">
      <c r="A435">
        <v>1.76</v>
      </c>
      <c r="B435">
        <v>2.14</v>
      </c>
      <c r="C435" s="43">
        <f t="shared" si="70"/>
        <v>3.5471537807986397E-2</v>
      </c>
      <c r="D435" s="44">
        <f>IF(OR($A435="",$B435=""),"",A435*'MPTO_working_2-way'!$G434)</f>
        <v>1.8224299065420562</v>
      </c>
      <c r="E435" s="46">
        <f>IF(OR($A435="",$B435=""),"",B435*'MPTO_working_2-way'!$G434)</f>
        <v>2.2159090909090908</v>
      </c>
      <c r="F435" s="44">
        <f>IF(OR($A435="",$B435=""),"",'MPTO_working_2-way'!D434)</f>
        <v>1.8167084699980707</v>
      </c>
      <c r="G435" s="46">
        <f>IF(OR($A435="",$B435=""),"",'MPTO_working_2-way'!E434)</f>
        <v>2.2244271202456889</v>
      </c>
      <c r="H435" s="44">
        <f>IF(OR($A435="",$B435=""),"",'OddsRatio_working_2-way'!M434)</f>
        <v>1.8164965809277254</v>
      </c>
      <c r="I435" s="44">
        <f>IF(OR($A435="",$B435=""),"",'OddsRatio_working_2-way'!N434)</f>
        <v>2.2247448713915889</v>
      </c>
      <c r="J435" s="44">
        <f>IF('Log_working_2-way'!$D434="","",A435^('Log_working_2-way'!$D434))</f>
        <v>1.8138959157983681</v>
      </c>
      <c r="K435" s="46">
        <f>IF('Log_working_2-way'!$D434="","",B435^('Log_working_2-way'!$D434))</f>
        <v>2.2286583340561452</v>
      </c>
      <c r="L435" s="53">
        <f t="shared" si="79"/>
        <v>0.54871794871794866</v>
      </c>
      <c r="M435" s="53">
        <f t="shared" si="80"/>
        <v>0.45128205128205129</v>
      </c>
      <c r="N435" s="54">
        <v>532</v>
      </c>
      <c r="O435" s="54">
        <f t="shared" si="81"/>
        <v>229.72727272727278</v>
      </c>
      <c r="P435" s="54">
        <f t="shared" si="82"/>
        <v>283.40186915887853</v>
      </c>
      <c r="Q435" s="54">
        <f t="shared" si="83"/>
        <v>248.5981308411215</v>
      </c>
      <c r="R435" s="54">
        <f t="shared" si="84"/>
        <v>302.27272727272731</v>
      </c>
      <c r="S435" s="55">
        <f t="shared" si="85"/>
        <v>-18.870858113848726</v>
      </c>
      <c r="T435" s="55">
        <f t="shared" si="78"/>
        <v>-18.870858113848783</v>
      </c>
      <c r="U435" t="s">
        <v>251</v>
      </c>
      <c r="V435" t="s">
        <v>379</v>
      </c>
      <c r="W435" t="s">
        <v>442</v>
      </c>
      <c r="X435" s="38">
        <v>44351</v>
      </c>
      <c r="Y435" s="66"/>
    </row>
    <row r="436" spans="1:25" ht="15" x14ac:dyDescent="0.25">
      <c r="A436">
        <v>2.0099999999999998</v>
      </c>
      <c r="B436">
        <v>1.88</v>
      </c>
      <c r="C436" s="43">
        <f t="shared" si="70"/>
        <v>2.9427331427966497E-2</v>
      </c>
      <c r="D436" s="44">
        <f>IF(OR($A436="",$B436=""),"",A436*'MPTO_working_2-way'!$G435)</f>
        <v>2.0691489361702122</v>
      </c>
      <c r="E436" s="46">
        <f>IF(OR($A436="",$B436=""),"",B436*'MPTO_working_2-way'!$G435)</f>
        <v>1.9353233830845769</v>
      </c>
      <c r="F436" s="44">
        <f>IF(OR($A436="",$B436=""),"",'MPTO_working_2-way'!D435)</f>
        <v>2.0712563034422273</v>
      </c>
      <c r="G436" s="46">
        <f>IF(OR($A436="",$B436=""),"",'MPTO_working_2-way'!E435)</f>
        <v>1.9334834220221038</v>
      </c>
      <c r="H436" s="44">
        <f>IF(OR($A436="",$B436=""),"",'OddsRatio_working_2-way'!M435)</f>
        <v>2.0713203408538785</v>
      </c>
      <c r="I436" s="44">
        <f>IF(OR($A436="",$B436=""),"",'OddsRatio_working_2-way'!N435)</f>
        <v>1.9334276237142709</v>
      </c>
      <c r="J436" s="44">
        <f>IF('Log_working_2-way'!$D435="","",A436^('Log_working_2-way'!$D435))</f>
        <v>2.0722780043286777</v>
      </c>
      <c r="K436" s="46">
        <f>IF('Log_working_2-way'!$D435="","",B436^('Log_working_2-way'!$D435))</f>
        <v>1.9325939690668699</v>
      </c>
      <c r="L436" s="53">
        <f t="shared" si="79"/>
        <v>0.48329048843187672</v>
      </c>
      <c r="M436" s="53">
        <f t="shared" si="80"/>
        <v>0.5167095115681235</v>
      </c>
      <c r="N436" s="54">
        <v>533</v>
      </c>
      <c r="O436" s="54">
        <f t="shared" si="81"/>
        <v>267.82587064676619</v>
      </c>
      <c r="P436" s="54">
        <f t="shared" si="82"/>
        <v>249.48936170212764</v>
      </c>
      <c r="Q436" s="54">
        <f t="shared" si="83"/>
        <v>283.51063829787233</v>
      </c>
      <c r="R436" s="54">
        <f t="shared" si="84"/>
        <v>265.17412935323387</v>
      </c>
      <c r="S436" s="55">
        <f t="shared" si="85"/>
        <v>-15.684767651106142</v>
      </c>
      <c r="T436" s="55">
        <f t="shared" si="78"/>
        <v>-15.684767651106228</v>
      </c>
      <c r="U436" t="s">
        <v>126</v>
      </c>
      <c r="V436" t="s">
        <v>165</v>
      </c>
      <c r="W436" t="s">
        <v>442</v>
      </c>
      <c r="X436" s="38">
        <v>44351</v>
      </c>
      <c r="Y436" s="66"/>
    </row>
    <row r="437" spans="1:25" ht="15" x14ac:dyDescent="0.25">
      <c r="A437">
        <v>1.78</v>
      </c>
      <c r="B437">
        <v>2.08</v>
      </c>
      <c r="C437" s="43">
        <f t="shared" si="70"/>
        <v>4.2566983578219642E-2</v>
      </c>
      <c r="D437" s="44">
        <f>IF(OR($A437="",$B437=""),"",A437*'MPTO_working_2-way'!$G436)</f>
        <v>1.8557692307692311</v>
      </c>
      <c r="E437" s="46">
        <f>IF(OR($A437="",$B437=""),"",B437*'MPTO_working_2-way'!$G436)</f>
        <v>2.1685393258426968</v>
      </c>
      <c r="F437" s="44">
        <f>IF(OR($A437="",$B437=""),"",'MPTO_working_2-way'!D436)</f>
        <v>1.8500899460323807</v>
      </c>
      <c r="G437" s="46">
        <f>IF(OR($A437="",$B437=""),"",'MPTO_working_2-way'!E436)</f>
        <v>2.1763461086292031</v>
      </c>
      <c r="H437" s="44">
        <f>IF(OR($A437="",$B437=""),"",'OddsRatio_working_2-way'!M436)</f>
        <v>1.8498365855987975</v>
      </c>
      <c r="I437" s="44">
        <f>IF(OR($A437="",$B437=""),"",'OddsRatio_working_2-way'!N436)</f>
        <v>2.1766968108291049</v>
      </c>
      <c r="J437" s="44">
        <f>IF('Log_working_2-way'!$D436="","",A437^('Log_working_2-way'!$D436))</f>
        <v>1.8472406840805713</v>
      </c>
      <c r="K437" s="46">
        <f>IF('Log_working_2-way'!$D436="","",B437^('Log_working_2-way'!$D436))</f>
        <v>2.180302148833781</v>
      </c>
      <c r="L437" s="53">
        <f t="shared" si="79"/>
        <v>0.53886010362694292</v>
      </c>
      <c r="M437" s="53">
        <f t="shared" si="80"/>
        <v>0.46113989637305697</v>
      </c>
      <c r="N437" s="54">
        <v>534</v>
      </c>
      <c r="O437" s="54">
        <f t="shared" si="81"/>
        <v>234</v>
      </c>
      <c r="P437" s="54">
        <f t="shared" si="82"/>
        <v>277.26923076923077</v>
      </c>
      <c r="Q437" s="54">
        <f t="shared" si="83"/>
        <v>256.73076923076923</v>
      </c>
      <c r="R437" s="54">
        <f t="shared" si="84"/>
        <v>300</v>
      </c>
      <c r="S437" s="55">
        <f t="shared" si="85"/>
        <v>-22.730769230769226</v>
      </c>
      <c r="T437" s="55">
        <f t="shared" si="78"/>
        <v>-22.730769230769226</v>
      </c>
      <c r="U437" t="s">
        <v>257</v>
      </c>
      <c r="V437" t="s">
        <v>259</v>
      </c>
      <c r="W437" t="s">
        <v>438</v>
      </c>
      <c r="X437" s="38">
        <v>44381</v>
      </c>
      <c r="Y437" s="66"/>
    </row>
    <row r="438" spans="1:25" ht="15" x14ac:dyDescent="0.25">
      <c r="A438">
        <v>1.49</v>
      </c>
      <c r="B438">
        <v>2.77</v>
      </c>
      <c r="C438" s="43">
        <f t="shared" si="70"/>
        <v>3.2151769922225348E-2</v>
      </c>
      <c r="D438" s="44">
        <f>IF(OR($A438="",$B438=""),"",A438*'MPTO_working_2-way'!$G437)</f>
        <v>1.5379061371841158</v>
      </c>
      <c r="E438" s="46">
        <f>IF(OR($A438="",$B438=""),"",B438*'MPTO_working_2-way'!$G437)</f>
        <v>2.8590604026845643</v>
      </c>
      <c r="F438" s="44">
        <f>IF(OR($A438="",$B438=""),"",'MPTO_working_2-way'!D437)</f>
        <v>1.5265659386385075</v>
      </c>
      <c r="G438" s="46">
        <f>IF(OR($A438="",$B438=""),"",'MPTO_working_2-way'!E437)</f>
        <v>2.8990973905103088</v>
      </c>
      <c r="H438" s="44">
        <f>IF(OR($A438="",$B438=""),"",'OddsRatio_working_2-way'!M437)</f>
        <v>1.5261522196019803</v>
      </c>
      <c r="I438" s="44">
        <f>IF(OR($A438="",$B438=""),"",'OddsRatio_working_2-way'!N437)</f>
        <v>2.9005906708071532</v>
      </c>
      <c r="J438" s="44">
        <f>IF('Log_working_2-way'!$D437="","",A438^('Log_working_2-way'!$D437))</f>
        <v>1.5209710949322983</v>
      </c>
      <c r="K438" s="46">
        <f>IF('Log_working_2-way'!$D437="","",B438^('Log_working_2-way'!$D437))</f>
        <v>2.9194922899317728</v>
      </c>
      <c r="L438" s="53">
        <f t="shared" si="79"/>
        <v>0.6502347417840374</v>
      </c>
      <c r="M438" s="53">
        <f t="shared" si="80"/>
        <v>0.34976525821596238</v>
      </c>
      <c r="N438" s="54">
        <v>535</v>
      </c>
      <c r="O438" s="54">
        <f t="shared" si="81"/>
        <v>175.93959731543623</v>
      </c>
      <c r="P438" s="54">
        <f t="shared" si="82"/>
        <v>341.85920577617333</v>
      </c>
      <c r="Q438" s="54">
        <f t="shared" si="83"/>
        <v>193.14079422382673</v>
      </c>
      <c r="R438" s="54">
        <f t="shared" si="84"/>
        <v>359.06040268456377</v>
      </c>
      <c r="S438" s="55">
        <f t="shared" si="85"/>
        <v>-17.2011969083905</v>
      </c>
      <c r="T438" s="55">
        <f t="shared" si="78"/>
        <v>-17.201196908390443</v>
      </c>
      <c r="U438" t="s">
        <v>143</v>
      </c>
      <c r="V438" t="s">
        <v>101</v>
      </c>
      <c r="W438" t="s">
        <v>441</v>
      </c>
      <c r="X438" s="38">
        <v>44381</v>
      </c>
      <c r="Y438" s="66"/>
    </row>
    <row r="439" spans="1:25" ht="15" x14ac:dyDescent="0.25">
      <c r="A439">
        <v>1.76</v>
      </c>
      <c r="B439">
        <v>2.17</v>
      </c>
      <c r="C439" s="43">
        <f t="shared" si="70"/>
        <v>2.9011311269375728E-2</v>
      </c>
      <c r="D439" s="44">
        <f>IF(OR($A439="",$B439=""),"",A439*'MPTO_working_2-way'!$G438)</f>
        <v>1.8110599078341012</v>
      </c>
      <c r="E439" s="46">
        <f>IF(OR($A439="",$B439=""),"",B439*'MPTO_working_2-way'!$G438)</f>
        <v>2.2329545454545454</v>
      </c>
      <c r="F439" s="44">
        <f>IF(OR($A439="",$B439=""),"",'MPTO_working_2-way'!D438)</f>
        <v>1.8061099025820484</v>
      </c>
      <c r="G439" s="46">
        <f>IF(OR($A439="",$B439=""),"",'MPTO_working_2-way'!E438)</f>
        <v>2.2405256365129644</v>
      </c>
      <c r="H439" s="44">
        <f>IF(OR($A439="",$B439=""),"",'OddsRatio_working_2-way'!M438)</f>
        <v>1.8059606997693183</v>
      </c>
      <c r="I439" s="44">
        <f>IF(OR($A439="",$B439=""),"",'OddsRatio_working_2-way'!N438)</f>
        <v>2.2407552878027661</v>
      </c>
      <c r="J439" s="44">
        <f>IF('Log_working_2-way'!$D438="","",A439^('Log_working_2-way'!$D438))</f>
        <v>1.8037209689479914</v>
      </c>
      <c r="K439" s="46">
        <f>IF('Log_working_2-way'!$D438="","",B439^('Log_working_2-way'!$D438))</f>
        <v>2.2442129030289037</v>
      </c>
      <c r="L439" s="53">
        <f t="shared" si="79"/>
        <v>0.55216284987277364</v>
      </c>
      <c r="M439" s="53">
        <f t="shared" si="80"/>
        <v>0.44783715012722647</v>
      </c>
      <c r="N439" s="54">
        <v>536</v>
      </c>
      <c r="O439" s="54">
        <f t="shared" si="81"/>
        <v>231.4545454545455</v>
      </c>
      <c r="P439" s="54">
        <f t="shared" si="82"/>
        <v>288.9953917050691</v>
      </c>
      <c r="Q439" s="54">
        <f t="shared" si="83"/>
        <v>247.00460829493088</v>
      </c>
      <c r="R439" s="54">
        <f t="shared" si="84"/>
        <v>304.54545454545456</v>
      </c>
      <c r="S439" s="55">
        <f t="shared" si="85"/>
        <v>-15.55006284038538</v>
      </c>
      <c r="T439" s="55">
        <f t="shared" si="78"/>
        <v>-15.550062840385465</v>
      </c>
      <c r="U439" t="s">
        <v>53</v>
      </c>
      <c r="V439" t="s">
        <v>97</v>
      </c>
      <c r="W439" t="s">
        <v>441</v>
      </c>
      <c r="X439" s="38">
        <v>44381</v>
      </c>
      <c r="Y439" s="66"/>
    </row>
    <row r="440" spans="1:25" ht="15" x14ac:dyDescent="0.25">
      <c r="A440">
        <v>2.4900000000000002</v>
      </c>
      <c r="B440">
        <v>1.6</v>
      </c>
      <c r="C440" s="43">
        <f t="shared" si="70"/>
        <v>2.6606425702811132E-2</v>
      </c>
      <c r="D440" s="44">
        <f>IF(OR($A440="",$B440=""),"",A440*'MPTO_working_2-way'!$G439)</f>
        <v>2.5562499999999999</v>
      </c>
      <c r="E440" s="46">
        <f>IF(OR($A440="",$B440=""),"",B440*'MPTO_working_2-way'!$G439)</f>
        <v>1.642570281124498</v>
      </c>
      <c r="F440" s="44">
        <f>IF(OR($A440="",$B440=""),"",'MPTO_working_2-way'!D439)</f>
        <v>2.5753070458952809</v>
      </c>
      <c r="G440" s="46">
        <f>IF(OR($A440="",$B440=""),"",'MPTO_working_2-way'!E439)</f>
        <v>1.6347968814115716</v>
      </c>
      <c r="H440" s="44">
        <f>IF(OR($A440="",$B440=""),"",'OddsRatio_working_2-way'!M439)</f>
        <v>2.5758595538097082</v>
      </c>
      <c r="I440" s="44">
        <f>IF(OR($A440="",$B440=""),"",'OddsRatio_working_2-way'!N439)</f>
        <v>1.6345743169703524</v>
      </c>
      <c r="J440" s="44">
        <f>IF('Log_working_2-way'!$D439="","",A440^('Log_working_2-way'!$D439))</f>
        <v>2.5846552378694785</v>
      </c>
      <c r="K440" s="46">
        <f>IF('Log_working_2-way'!$D439="","",B440^('Log_working_2-way'!$D439))</f>
        <v>1.6310520901344163</v>
      </c>
      <c r="L440" s="53">
        <f t="shared" si="79"/>
        <v>0.39119804400977998</v>
      </c>
      <c r="M440" s="53">
        <f t="shared" si="80"/>
        <v>0.60880195599022002</v>
      </c>
      <c r="N440" s="54">
        <v>537</v>
      </c>
      <c r="O440" s="54">
        <f t="shared" si="81"/>
        <v>321.33734939759034</v>
      </c>
      <c r="P440" s="54">
        <f t="shared" si="82"/>
        <v>201.37500000000003</v>
      </c>
      <c r="Q440" s="54">
        <f t="shared" si="83"/>
        <v>335.625</v>
      </c>
      <c r="R440" s="54">
        <f t="shared" si="84"/>
        <v>215.6626506024096</v>
      </c>
      <c r="S440" s="55">
        <f t="shared" si="85"/>
        <v>-14.287650602409656</v>
      </c>
      <c r="T440" s="55">
        <f t="shared" si="78"/>
        <v>-14.28765060240957</v>
      </c>
      <c r="U440" t="s">
        <v>176</v>
      </c>
      <c r="V440" t="s">
        <v>154</v>
      </c>
      <c r="W440" t="s">
        <v>436</v>
      </c>
      <c r="X440" s="38">
        <v>44381</v>
      </c>
      <c r="Y440" s="66"/>
    </row>
    <row r="441" spans="1:25" ht="15" x14ac:dyDescent="0.25">
      <c r="A441">
        <v>2.08</v>
      </c>
      <c r="B441">
        <v>1.81</v>
      </c>
      <c r="C441" s="43">
        <f t="shared" si="70"/>
        <v>3.3255418614534626E-2</v>
      </c>
      <c r="D441" s="44">
        <f>IF(OR($A441="",$B441=""),"",A441*'MPTO_working_2-way'!$G440)</f>
        <v>2.1491712707182322</v>
      </c>
      <c r="E441" s="46">
        <f>IF(OR($A441="",$B441=""),"",B441*'MPTO_working_2-way'!$G440)</f>
        <v>1.8701923076923077</v>
      </c>
      <c r="F441" s="44">
        <f>IF(OR($A441="",$B441=""),"",'MPTO_working_2-way'!D440)</f>
        <v>2.1545152798443401</v>
      </c>
      <c r="G441" s="46">
        <f>IF(OR($A441="",$B441=""),"",'MPTO_working_2-way'!E440)</f>
        <v>1.8661643699811639</v>
      </c>
      <c r="H441" s="44">
        <f>IF(OR($A441="",$B441=""),"",'OddsRatio_working_2-way'!M440)</f>
        <v>2.1547005383792519</v>
      </c>
      <c r="I441" s="44">
        <f>IF(OR($A441="",$B441=""),"",'OddsRatio_working_2-way'!N440)</f>
        <v>1.8660254037844384</v>
      </c>
      <c r="J441" s="44">
        <f>IF('Log_working_2-way'!$D440="","",A441^('Log_working_2-way'!$D440))</f>
        <v>2.1571440120474694</v>
      </c>
      <c r="K441" s="46">
        <f>IF('Log_working_2-way'!$D440="","",B441^('Log_working_2-way'!$D440))</f>
        <v>1.8641966683390954</v>
      </c>
      <c r="L441" s="53">
        <f t="shared" si="79"/>
        <v>0.46529562982005135</v>
      </c>
      <c r="M441" s="53">
        <f t="shared" si="80"/>
        <v>0.53470437017994854</v>
      </c>
      <c r="N441" s="54">
        <v>538</v>
      </c>
      <c r="O441" s="54">
        <f t="shared" si="81"/>
        <v>279.34615384615381</v>
      </c>
      <c r="P441" s="54">
        <f t="shared" si="82"/>
        <v>240.7624309392265</v>
      </c>
      <c r="Q441" s="54">
        <f t="shared" si="83"/>
        <v>297.23756906077352</v>
      </c>
      <c r="R441" s="54">
        <f t="shared" si="84"/>
        <v>258.65384615384613</v>
      </c>
      <c r="S441" s="55">
        <f t="shared" si="85"/>
        <v>-17.891415214619713</v>
      </c>
      <c r="T441" s="55">
        <f t="shared" si="78"/>
        <v>-17.891415214619627</v>
      </c>
      <c r="U441" t="s">
        <v>64</v>
      </c>
      <c r="V441" t="s">
        <v>432</v>
      </c>
      <c r="W441" t="s">
        <v>442</v>
      </c>
      <c r="X441" s="38">
        <v>44381</v>
      </c>
      <c r="Y441" s="66"/>
    </row>
    <row r="442" spans="1:25" ht="15" x14ac:dyDescent="0.25">
      <c r="A442">
        <v>2.2000000000000002</v>
      </c>
      <c r="B442">
        <v>1.73</v>
      </c>
      <c r="C442" s="43">
        <f t="shared" si="70"/>
        <v>3.2580136626379375E-2</v>
      </c>
      <c r="D442" s="44">
        <f>IF(OR($A442="",$B442=""),"",A442*'MPTO_working_2-way'!$G441)</f>
        <v>2.2716763005780347</v>
      </c>
      <c r="E442" s="46">
        <f>IF(OR($A442="",$B442=""),"",B442*'MPTO_working_2-way'!$G441)</f>
        <v>1.7863636363636364</v>
      </c>
      <c r="F442" s="44">
        <f>IF(OR($A442="",$B442=""),"",'MPTO_working_2-way'!D441)</f>
        <v>2.2817745803357314</v>
      </c>
      <c r="G442" s="46">
        <f>IF(OR($A442="",$B442=""),"",'MPTO_working_2-way'!E441)</f>
        <v>1.7801683816651075</v>
      </c>
      <c r="H442" s="44">
        <f>IF(OR($A442="",$B442=""),"",'OddsRatio_working_2-way'!M441)</f>
        <v>2.2821215295120645</v>
      </c>
      <c r="I442" s="44">
        <f>IF(OR($A442="",$B442=""),"",'OddsRatio_working_2-way'!N441)</f>
        <v>1.7799572637865058</v>
      </c>
      <c r="J442" s="44">
        <f>IF('Log_working_2-way'!$D441="","",A442^('Log_working_2-way'!$D441))</f>
        <v>2.2867575998445693</v>
      </c>
      <c r="K442" s="46">
        <f>IF('Log_working_2-way'!$D441="","",B442^('Log_working_2-way'!$D441))</f>
        <v>1.7771471488652957</v>
      </c>
      <c r="L442" s="53">
        <f t="shared" si="79"/>
        <v>0.44020356234096691</v>
      </c>
      <c r="M442" s="53">
        <f t="shared" si="80"/>
        <v>0.55979643765903309</v>
      </c>
      <c r="N442" s="54">
        <v>539</v>
      </c>
      <c r="O442" s="54">
        <f t="shared" si="81"/>
        <v>294.00000000000006</v>
      </c>
      <c r="P442" s="54">
        <f t="shared" si="82"/>
        <v>227.43930635838154</v>
      </c>
      <c r="Q442" s="54">
        <f t="shared" si="83"/>
        <v>311.56069364161851</v>
      </c>
      <c r="R442" s="54">
        <f t="shared" si="84"/>
        <v>245</v>
      </c>
      <c r="S442" s="55">
        <f t="shared" si="85"/>
        <v>-17.560693641618457</v>
      </c>
      <c r="T442" s="55">
        <f t="shared" si="78"/>
        <v>-17.560693641618457</v>
      </c>
      <c r="U442" t="s">
        <v>169</v>
      </c>
      <c r="V442" t="s">
        <v>131</v>
      </c>
      <c r="W442" t="s">
        <v>442</v>
      </c>
      <c r="X442" s="38">
        <v>44381</v>
      </c>
      <c r="Y442" s="66"/>
    </row>
    <row r="443" spans="1:25" ht="15" x14ac:dyDescent="0.25">
      <c r="A443">
        <v>2.78</v>
      </c>
      <c r="B443">
        <v>1.48</v>
      </c>
      <c r="C443" s="43">
        <f t="shared" si="70"/>
        <v>3.538790589150298E-2</v>
      </c>
      <c r="D443" s="44">
        <f>IF(OR($A443="",$B443=""),"",A443*'MPTO_working_2-way'!$G442)</f>
        <v>2.8783783783783781</v>
      </c>
      <c r="E443" s="46">
        <f>IF(OR($A443="",$B443=""),"",B443*'MPTO_working_2-way'!$G442)</f>
        <v>1.5323741007194245</v>
      </c>
      <c r="F443" s="44">
        <f>IF(OR($A443="",$B443=""),"",'MPTO_working_2-way'!D442)</f>
        <v>2.9238203524729958</v>
      </c>
      <c r="G443" s="46">
        <f>IF(OR($A443="",$B443=""),"",'MPTO_working_2-way'!E442)</f>
        <v>1.5197990543735225</v>
      </c>
      <c r="H443" s="44">
        <f>IF(OR($A443="",$B443=""),"",'OddsRatio_working_2-way'!M442)</f>
        <v>2.9257033347152235</v>
      </c>
      <c r="I443" s="44">
        <f>IF(OR($A443="",$B443=""),"",'OddsRatio_working_2-way'!N442)</f>
        <v>1.5192907868894985</v>
      </c>
      <c r="J443" s="44">
        <f>IF('Log_working_2-way'!$D442="","",A443^('Log_working_2-way'!$D442))</f>
        <v>2.9472878350572889</v>
      </c>
      <c r="K443" s="46">
        <f>IF('Log_working_2-way'!$D442="","",B443^('Log_working_2-way'!$D442))</f>
        <v>1.5135347646077513</v>
      </c>
      <c r="L443" s="53">
        <f t="shared" si="79"/>
        <v>0.34741784037558687</v>
      </c>
      <c r="M443" s="53">
        <f t="shared" si="80"/>
        <v>0.65258215962441313</v>
      </c>
      <c r="N443" s="54">
        <v>540</v>
      </c>
      <c r="O443" s="54">
        <f t="shared" si="81"/>
        <v>345.75539568345323</v>
      </c>
      <c r="P443" s="54">
        <f t="shared" si="82"/>
        <v>175.13513513513516</v>
      </c>
      <c r="Q443" s="54">
        <f t="shared" si="83"/>
        <v>364.86486486486484</v>
      </c>
      <c r="R443" s="54">
        <f t="shared" si="84"/>
        <v>194.24460431654677</v>
      </c>
      <c r="S443" s="55">
        <f t="shared" si="85"/>
        <v>-19.109469181411612</v>
      </c>
      <c r="T443" s="55">
        <f t="shared" si="78"/>
        <v>-19.109469181411612</v>
      </c>
      <c r="U443" t="s">
        <v>127</v>
      </c>
      <c r="V443" t="s">
        <v>124</v>
      </c>
      <c r="W443" t="s">
        <v>442</v>
      </c>
      <c r="X443" s="38">
        <v>44381</v>
      </c>
      <c r="Y443" s="66"/>
    </row>
    <row r="444" spans="1:25" ht="15" x14ac:dyDescent="0.25">
      <c r="A444">
        <v>1.79</v>
      </c>
      <c r="B444">
        <v>2.1</v>
      </c>
      <c r="C444" s="43">
        <f t="shared" si="70"/>
        <v>3.4849694067571102E-2</v>
      </c>
      <c r="D444" s="44">
        <f>IF(OR($A444="",$B444=""),"",A444*'MPTO_working_2-way'!$G443)</f>
        <v>1.8523809523809522</v>
      </c>
      <c r="E444" s="46">
        <f>IF(OR($A444="",$B444=""),"",B444*'MPTO_working_2-way'!$G443)</f>
        <v>2.1731843575418992</v>
      </c>
      <c r="F444" s="44">
        <f>IF(OR($A444="",$B444=""),"",'MPTO_working_2-way'!D443)</f>
        <v>1.8476284099287292</v>
      </c>
      <c r="G444" s="46">
        <f>IF(OR($A444="",$B444=""),"",'MPTO_working_2-way'!E443)</f>
        <v>2.1797622499275153</v>
      </c>
      <c r="H444" s="44">
        <f>IF(OR($A444="",$B444=""),"",'OddsRatio_working_2-way'!M443)</f>
        <v>1.8474560862851939</v>
      </c>
      <c r="I444" s="44">
        <f>IF(OR($A444="",$B444=""),"",'OddsRatio_working_2-way'!N443)</f>
        <v>2.1800021454603971</v>
      </c>
      <c r="J444" s="44">
        <f>IF('Log_working_2-way'!$D443="","",A444^('Log_working_2-way'!$D443))</f>
        <v>1.8452962428833544</v>
      </c>
      <c r="K444" s="46">
        <f>IF('Log_working_2-way'!$D443="","",B444^('Log_working_2-way'!$D443))</f>
        <v>2.1830172065936067</v>
      </c>
      <c r="L444" s="53">
        <f t="shared" si="79"/>
        <v>0.53984575835475579</v>
      </c>
      <c r="M444" s="53">
        <f t="shared" si="80"/>
        <v>0.46015424164524427</v>
      </c>
      <c r="N444" s="54">
        <v>541</v>
      </c>
      <c r="O444" s="54">
        <f t="shared" si="81"/>
        <v>238.7653631284916</v>
      </c>
      <c r="P444" s="54">
        <f t="shared" si="82"/>
        <v>283.38095238095241</v>
      </c>
      <c r="Q444" s="54">
        <f t="shared" si="83"/>
        <v>257.61904761904759</v>
      </c>
      <c r="R444" s="54">
        <f t="shared" si="84"/>
        <v>302.23463687150837</v>
      </c>
      <c r="S444" s="55">
        <f t="shared" si="85"/>
        <v>-18.853684490555992</v>
      </c>
      <c r="T444" s="55">
        <f t="shared" si="78"/>
        <v>-18.853684490555963</v>
      </c>
      <c r="U444" t="s">
        <v>166</v>
      </c>
      <c r="V444" t="s">
        <v>128</v>
      </c>
      <c r="W444" t="s">
        <v>442</v>
      </c>
      <c r="X444" s="38">
        <v>44381</v>
      </c>
      <c r="Y444" s="66"/>
    </row>
    <row r="445" spans="1:25" ht="15" x14ac:dyDescent="0.25">
      <c r="A445">
        <v>1.68</v>
      </c>
      <c r="B445">
        <v>2.25</v>
      </c>
      <c r="C445" s="43">
        <f t="shared" si="70"/>
        <v>3.9682539682539542E-2</v>
      </c>
      <c r="D445" s="44">
        <f>IF(OR($A445="",$B445=""),"",A445*'MPTO_working_2-way'!$G444)</f>
        <v>1.7466666666666664</v>
      </c>
      <c r="E445" s="46">
        <f>IF(OR($A445="",$B445=""),"",B445*'MPTO_working_2-way'!$G444)</f>
        <v>2.339285714285714</v>
      </c>
      <c r="F445" s="44">
        <f>IF(OR($A445="",$B445=""),"",'MPTO_working_2-way'!D444)</f>
        <v>1.7379310344827583</v>
      </c>
      <c r="G445" s="46">
        <f>IF(OR($A445="",$B445=""),"",'MPTO_working_2-way'!E444)</f>
        <v>2.3551401869158877</v>
      </c>
      <c r="H445" s="44">
        <f>IF(OR($A445="",$B445=""),"",'OddsRatio_working_2-way'!M444)</f>
        <v>1.7375635565834309</v>
      </c>
      <c r="I445" s="44">
        <f>IF(OR($A445="",$B445=""),"",'OddsRatio_working_2-way'!N444)</f>
        <v>2.3558153613666013</v>
      </c>
      <c r="J445" s="44">
        <f>IF('Log_working_2-way'!$D444="","",A445^('Log_working_2-way'!$D444))</f>
        <v>1.733582099100242</v>
      </c>
      <c r="K445" s="46">
        <f>IF('Log_working_2-way'!$D444="","",B445^('Log_working_2-way'!$D444))</f>
        <v>2.3631739395308338</v>
      </c>
      <c r="L445" s="53">
        <f t="shared" si="79"/>
        <v>0.57251908396946571</v>
      </c>
      <c r="M445" s="53">
        <f t="shared" si="80"/>
        <v>0.4274809160305344</v>
      </c>
      <c r="N445" s="54">
        <v>542</v>
      </c>
      <c r="O445" s="54">
        <f t="shared" si="81"/>
        <v>219.38095238095235</v>
      </c>
      <c r="P445" s="54">
        <f t="shared" si="82"/>
        <v>301.11111111111109</v>
      </c>
      <c r="Q445" s="54">
        <f t="shared" si="83"/>
        <v>240.88888888888889</v>
      </c>
      <c r="R445" s="54">
        <f t="shared" si="84"/>
        <v>322.61904761904759</v>
      </c>
      <c r="S445" s="55">
        <f t="shared" si="85"/>
        <v>-21.507936507936535</v>
      </c>
      <c r="T445" s="55">
        <f t="shared" si="78"/>
        <v>-21.507936507936506</v>
      </c>
      <c r="U445" t="s">
        <v>232</v>
      </c>
      <c r="V445" t="s">
        <v>243</v>
      </c>
      <c r="W445" t="s">
        <v>231</v>
      </c>
      <c r="X445" s="38">
        <v>44412</v>
      </c>
      <c r="Y445" s="66"/>
    </row>
    <row r="446" spans="1:25" ht="15" x14ac:dyDescent="0.25">
      <c r="A446">
        <v>1.76</v>
      </c>
      <c r="B446">
        <v>2.06</v>
      </c>
      <c r="C446" s="43">
        <f t="shared" si="70"/>
        <v>5.3618711385701623E-2</v>
      </c>
      <c r="D446" s="44">
        <f>IF(OR($A446="",$B446=""),"",A446*'MPTO_working_2-way'!$G445)</f>
        <v>1.8543689320388348</v>
      </c>
      <c r="E446" s="46">
        <f>IF(OR($A446="",$B446=""),"",B446*'MPTO_working_2-way'!$G445)</f>
        <v>2.1704545454545454</v>
      </c>
      <c r="F446" s="44">
        <f>IF(OR($A446="",$B446=""),"",'MPTO_working_2-way'!D445)</f>
        <v>1.8471571224780923</v>
      </c>
      <c r="G446" s="46">
        <f>IF(OR($A446="",$B446=""),"",'MPTO_working_2-way'!E445)</f>
        <v>2.1804185710849171</v>
      </c>
      <c r="H446" s="44">
        <f>IF(OR($A446="",$B446=""),"",'OddsRatio_working_2-way'!M445)</f>
        <v>1.8467473838610133</v>
      </c>
      <c r="I446" s="44">
        <f>IF(OR($A446="",$B446=""),"",'OddsRatio_working_2-way'!N445)</f>
        <v>2.1809897722272038</v>
      </c>
      <c r="J446" s="44">
        <f>IF('Log_working_2-way'!$D445="","",A446^('Log_working_2-way'!$D445))</f>
        <v>1.8434237239804521</v>
      </c>
      <c r="K446" s="46">
        <f>IF('Log_working_2-way'!$D445="","",B446^('Log_working_2-way'!$D445))</f>
        <v>2.1856436706318871</v>
      </c>
      <c r="L446" s="53">
        <f t="shared" si="79"/>
        <v>0.53926701570680635</v>
      </c>
      <c r="M446" s="53">
        <f t="shared" si="80"/>
        <v>0.4607329842931937</v>
      </c>
      <c r="N446" s="54">
        <v>543</v>
      </c>
      <c r="O446" s="54">
        <f t="shared" si="81"/>
        <v>234.47727272727272</v>
      </c>
      <c r="P446" s="54">
        <f t="shared" si="82"/>
        <v>279.40776699029124</v>
      </c>
      <c r="Q446" s="54">
        <f t="shared" si="83"/>
        <v>263.59223300970876</v>
      </c>
      <c r="R446" s="54">
        <f t="shared" si="84"/>
        <v>308.52272727272731</v>
      </c>
      <c r="S446" s="55">
        <f t="shared" si="85"/>
        <v>-29.114960282436044</v>
      </c>
      <c r="T446" s="55">
        <f t="shared" si="78"/>
        <v>-29.114960282436073</v>
      </c>
      <c r="U446" t="s">
        <v>517</v>
      </c>
      <c r="V446" t="s">
        <v>523</v>
      </c>
      <c r="W446" t="s">
        <v>529</v>
      </c>
      <c r="X446" s="38">
        <v>44412</v>
      </c>
      <c r="Y446" s="66"/>
    </row>
    <row r="447" spans="1:25" ht="15" x14ac:dyDescent="0.25">
      <c r="A447">
        <v>2.04</v>
      </c>
      <c r="B447">
        <v>1.75</v>
      </c>
      <c r="C447" s="43">
        <f t="shared" si="70"/>
        <v>6.1624649859943981E-2</v>
      </c>
      <c r="D447" s="44">
        <f>IF(OR($A447="",$B447=""),"",A447*'MPTO_working_2-way'!$G446)</f>
        <v>2.1657142857142859</v>
      </c>
      <c r="E447" s="46">
        <f>IF(OR($A447="",$B447=""),"",B447*'MPTO_working_2-way'!$G446)</f>
        <v>1.857843137254902</v>
      </c>
      <c r="F447" s="44">
        <f>IF(OR($A447="",$B447=""),"",'MPTO_working_2-way'!D446)</f>
        <v>2.1768292682926829</v>
      </c>
      <c r="G447" s="46">
        <f>IF(OR($A447="",$B447=""),"",'MPTO_working_2-way'!E446)</f>
        <v>1.8497409326424872</v>
      </c>
      <c r="H447" s="44">
        <f>IF(OR($A447="",$B447=""),"",'OddsRatio_working_2-way'!M446)</f>
        <v>2.1775681155103799</v>
      </c>
      <c r="I447" s="44">
        <f>IF(OR($A447="",$B447=""),"",'OddsRatio_working_2-way'!N446)</f>
        <v>1.8492077756084471</v>
      </c>
      <c r="J447" s="44">
        <f>IF('Log_working_2-way'!$D446="","",A447^('Log_working_2-way'!$D446))</f>
        <v>2.1828011345361604</v>
      </c>
      <c r="K447" s="46">
        <f>IF('Log_working_2-way'!$D446="","",B447^('Log_working_2-way'!$D446))</f>
        <v>1.8454506601288523</v>
      </c>
      <c r="L447" s="53">
        <f t="shared" si="79"/>
        <v>0.46174142480211078</v>
      </c>
      <c r="M447" s="53">
        <f t="shared" si="80"/>
        <v>0.53825857519788911</v>
      </c>
      <c r="N447" s="54">
        <v>544</v>
      </c>
      <c r="O447" s="54">
        <f t="shared" si="81"/>
        <v>277.33333333333331</v>
      </c>
      <c r="P447" s="54">
        <f t="shared" si="82"/>
        <v>233.14285714285714</v>
      </c>
      <c r="Q447" s="54">
        <f t="shared" si="83"/>
        <v>310.85714285714283</v>
      </c>
      <c r="R447" s="54">
        <f t="shared" si="84"/>
        <v>266.66666666666663</v>
      </c>
      <c r="S447" s="55">
        <f t="shared" si="85"/>
        <v>-33.523809523809518</v>
      </c>
      <c r="T447" s="55">
        <f t="shared" si="78"/>
        <v>-33.52380952380949</v>
      </c>
      <c r="U447" t="s">
        <v>519</v>
      </c>
      <c r="V447" t="s">
        <v>521</v>
      </c>
      <c r="W447" t="s">
        <v>529</v>
      </c>
      <c r="X447" s="38">
        <v>44412</v>
      </c>
      <c r="Y447" s="66"/>
    </row>
    <row r="448" spans="1:25" ht="15" x14ac:dyDescent="0.25">
      <c r="A448">
        <v>1.89</v>
      </c>
      <c r="B448">
        <v>1.93</v>
      </c>
      <c r="C448" s="43">
        <f t="shared" si="70"/>
        <v>4.7235244126436093E-2</v>
      </c>
      <c r="D448" s="44">
        <f>IF(OR($A448="",$B448=""),"",A448*'MPTO_working_2-way'!$G447)</f>
        <v>1.9792746113989641</v>
      </c>
      <c r="E448" s="46">
        <f>IF(OR($A448="",$B448=""),"",B448*'MPTO_working_2-way'!$G447)</f>
        <v>2.0211640211640214</v>
      </c>
      <c r="F448" s="44">
        <f>IF(OR($A448="",$B448=""),"",'MPTO_working_2-way'!D447)</f>
        <v>1.9783062613553166</v>
      </c>
      <c r="G448" s="46">
        <f>IF(OR($A448="",$B448=""),"",'MPTO_working_2-way'!E447)</f>
        <v>2.0221747928042801</v>
      </c>
      <c r="H448" s="44">
        <f>IF(OR($A448="",$B448=""),"",'OddsRatio_working_2-way'!M447)</f>
        <v>1.9782582722940953</v>
      </c>
      <c r="I448" s="44">
        <f>IF(OR($A448="",$B448=""),"",'OddsRatio_working_2-way'!N447)</f>
        <v>2.0222249362174249</v>
      </c>
      <c r="J448" s="44">
        <f>IF('Log_working_2-way'!$D447="","",A448^('Log_working_2-way'!$D447))</f>
        <v>1.9778125435355127</v>
      </c>
      <c r="K448" s="46">
        <f>IF('Log_working_2-way'!$D447="","",B448^('Log_working_2-way'!$D447))</f>
        <v>2.0226909100425914</v>
      </c>
      <c r="L448" s="53">
        <f t="shared" si="79"/>
        <v>0.50523560209424079</v>
      </c>
      <c r="M448" s="53">
        <f t="shared" si="80"/>
        <v>0.4947643979057591</v>
      </c>
      <c r="N448" s="54">
        <v>545</v>
      </c>
      <c r="O448" s="54">
        <f t="shared" si="81"/>
        <v>256.64021164021165</v>
      </c>
      <c r="P448" s="54">
        <f t="shared" si="82"/>
        <v>262.61658031088081</v>
      </c>
      <c r="Q448" s="54">
        <f t="shared" si="83"/>
        <v>282.38341968911919</v>
      </c>
      <c r="R448" s="54">
        <f t="shared" si="84"/>
        <v>288.35978835978841</v>
      </c>
      <c r="S448" s="55">
        <f t="shared" si="85"/>
        <v>-25.743208048907547</v>
      </c>
      <c r="T448" s="55">
        <f t="shared" si="78"/>
        <v>-25.743208048907604</v>
      </c>
      <c r="U448" t="s">
        <v>526</v>
      </c>
      <c r="V448" t="s">
        <v>508</v>
      </c>
      <c r="W448" t="s">
        <v>513</v>
      </c>
      <c r="X448" s="38">
        <v>44412</v>
      </c>
      <c r="Y448" s="66"/>
    </row>
    <row r="449" spans="1:25" ht="15" x14ac:dyDescent="0.25">
      <c r="A449">
        <v>2.08</v>
      </c>
      <c r="B449">
        <v>1.82</v>
      </c>
      <c r="C449" s="43">
        <f t="shared" si="70"/>
        <v>3.0219780219780112E-2</v>
      </c>
      <c r="D449" s="44">
        <f>IF(OR($A449="",$B449=""),"",A449*'MPTO_working_2-way'!$G448)</f>
        <v>2.1428571428571428</v>
      </c>
      <c r="E449" s="46">
        <f>IF(OR($A449="",$B449=""),"",B449*'MPTO_working_2-way'!$G448)</f>
        <v>1.8749999999999998</v>
      </c>
      <c r="F449" s="44">
        <f>IF(OR($A449="",$B449=""),"",'MPTO_working_2-way'!D448)</f>
        <v>2.1474926253687316</v>
      </c>
      <c r="G449" s="46">
        <f>IF(OR($A449="",$B449=""),"",'MPTO_working_2-way'!E448)</f>
        <v>1.8714652956298199</v>
      </c>
      <c r="H449" s="44">
        <f>IF(OR($A449="",$B449=""),"",'OddsRatio_working_2-way'!M448)</f>
        <v>2.1476380835140083</v>
      </c>
      <c r="I449" s="44">
        <f>IF(OR($A449="",$B449=""),"",'OddsRatio_working_2-way'!N448)</f>
        <v>1.8713548411865626</v>
      </c>
      <c r="J449" s="44">
        <f>IF('Log_working_2-way'!$D448="","",A449^('Log_working_2-way'!$D448))</f>
        <v>2.1497509176455911</v>
      </c>
      <c r="K449" s="46">
        <f>IF('Log_working_2-way'!$D448="","",B449^('Log_working_2-way'!$D448))</f>
        <v>1.8697536002386808</v>
      </c>
      <c r="L449" s="53">
        <f t="shared" si="79"/>
        <v>0.46666666666666667</v>
      </c>
      <c r="M449" s="53">
        <f t="shared" si="80"/>
        <v>0.53333333333333344</v>
      </c>
      <c r="N449" s="54">
        <v>546</v>
      </c>
      <c r="O449" s="54">
        <f t="shared" si="81"/>
        <v>283.5</v>
      </c>
      <c r="P449" s="54">
        <f t="shared" si="82"/>
        <v>246</v>
      </c>
      <c r="Q449" s="54">
        <f t="shared" si="83"/>
        <v>299.99999999999994</v>
      </c>
      <c r="R449" s="54">
        <f t="shared" si="84"/>
        <v>262.5</v>
      </c>
      <c r="S449" s="55">
        <f t="shared" si="85"/>
        <v>-16.499999999999943</v>
      </c>
      <c r="T449" s="55">
        <f t="shared" si="78"/>
        <v>-16.5</v>
      </c>
      <c r="U449" t="s">
        <v>67</v>
      </c>
      <c r="V449" t="s">
        <v>167</v>
      </c>
      <c r="W449" t="s">
        <v>442</v>
      </c>
      <c r="X449" s="38">
        <v>44412</v>
      </c>
      <c r="Y449" s="66"/>
    </row>
    <row r="450" spans="1:25" ht="15" x14ac:dyDescent="0.25">
      <c r="A450">
        <v>1.95</v>
      </c>
      <c r="B450">
        <v>1.93</v>
      </c>
      <c r="C450" s="43">
        <f t="shared" si="70"/>
        <v>3.0955227846419575E-2</v>
      </c>
      <c r="D450" s="44">
        <f>IF(OR($A450="",$B450=""),"",A450*'MPTO_working_2-way'!$G449)</f>
        <v>2.0103626943005182</v>
      </c>
      <c r="E450" s="46">
        <f>IF(OR($A450="",$B450=""),"",B450*'MPTO_working_2-way'!$G449)</f>
        <v>1.9897435897435898</v>
      </c>
      <c r="F450" s="44">
        <f>IF(OR($A450="",$B450=""),"",'MPTO_working_2-way'!D449)</f>
        <v>2.0106851876586083</v>
      </c>
      <c r="G450" s="46">
        <f>IF(OR($A450="",$B450=""),"",'MPTO_working_2-way'!E449)</f>
        <v>1.9894277785119598</v>
      </c>
      <c r="H450" s="44">
        <f>IF(OR($A450="",$B450=""),"",'OddsRatio_working_2-way'!M449)</f>
        <v>2.0106954914038573</v>
      </c>
      <c r="I450" s="44">
        <f>IF(OR($A450="",$B450=""),"",'OddsRatio_working_2-way'!N449)</f>
        <v>1.9894176915848294</v>
      </c>
      <c r="J450" s="44">
        <f>IF('Log_working_2-way'!$D449="","",A450^('Log_working_2-way'!$D449))</f>
        <v>2.0108420160403986</v>
      </c>
      <c r="K450" s="46">
        <f>IF('Log_working_2-way'!$D449="","",B450^('Log_working_2-way'!$D449))</f>
        <v>1.9892742724695103</v>
      </c>
      <c r="L450" s="53">
        <f t="shared" si="79"/>
        <v>0.49742268041237114</v>
      </c>
      <c r="M450" s="53">
        <f t="shared" si="80"/>
        <v>0.50257731958762886</v>
      </c>
      <c r="N450" s="54">
        <v>547</v>
      </c>
      <c r="O450" s="54">
        <f t="shared" si="81"/>
        <v>266.48717948717945</v>
      </c>
      <c r="P450" s="54">
        <f t="shared" si="82"/>
        <v>263.58031088082907</v>
      </c>
      <c r="Q450" s="54">
        <f t="shared" si="83"/>
        <v>283.41968911917104</v>
      </c>
      <c r="R450" s="54">
        <f t="shared" si="84"/>
        <v>280.51282051282055</v>
      </c>
      <c r="S450" s="55">
        <f t="shared" si="85"/>
        <v>-16.932509631991593</v>
      </c>
      <c r="T450" s="55">
        <f t="shared" si="78"/>
        <v>-16.932509631991479</v>
      </c>
      <c r="U450" t="s">
        <v>168</v>
      </c>
      <c r="V450" t="s">
        <v>66</v>
      </c>
      <c r="W450" t="s">
        <v>442</v>
      </c>
      <c r="X450" s="38">
        <v>44412</v>
      </c>
      <c r="Y450" s="66"/>
    </row>
    <row r="451" spans="1:25" ht="15" x14ac:dyDescent="0.25">
      <c r="A451">
        <v>1.76</v>
      </c>
      <c r="B451">
        <v>2.14</v>
      </c>
      <c r="C451" s="43">
        <f t="shared" ref="C451" si="86">IF(OR($A451="",$B451=""),"",(1/A451)+(1/B451)-1)</f>
        <v>3.5471537807986397E-2</v>
      </c>
      <c r="D451" s="44">
        <f>IF(OR($A451="",$B451=""),"",A451*'MPTO_working_2-way'!$G450)</f>
        <v>1.8224299065420562</v>
      </c>
      <c r="E451" s="46">
        <f>IF(OR($A451="",$B451=""),"",B451*'MPTO_working_2-way'!$G450)</f>
        <v>2.2159090909090908</v>
      </c>
      <c r="F451" s="44">
        <f>IF(OR($A451="",$B451=""),"",'MPTO_working_2-way'!D450)</f>
        <v>1.8167084699980707</v>
      </c>
      <c r="G451" s="46">
        <f>IF(OR($A451="",$B451=""),"",'MPTO_working_2-way'!E450)</f>
        <v>2.2244271202456889</v>
      </c>
      <c r="H451" s="44">
        <f>IF(OR($A451="",$B451=""),"",'OddsRatio_working_2-way'!M450)</f>
        <v>1.8164965809277254</v>
      </c>
      <c r="I451" s="44">
        <f>IF(OR($A451="",$B451=""),"",'OddsRatio_working_2-way'!N450)</f>
        <v>2.2247448713915889</v>
      </c>
      <c r="J451" s="44">
        <f>IF('Log_working_2-way'!$D450="","",A451^('Log_working_2-way'!$D450))</f>
        <v>1.8138959157983681</v>
      </c>
      <c r="K451" s="46">
        <f>IF('Log_working_2-way'!$D450="","",B451^('Log_working_2-way'!$D450))</f>
        <v>2.2286583340561452</v>
      </c>
      <c r="L451" s="53">
        <f t="shared" si="79"/>
        <v>0.54871794871794866</v>
      </c>
      <c r="M451" s="53">
        <f t="shared" si="80"/>
        <v>0.45128205128205129</v>
      </c>
      <c r="N451" s="54">
        <v>548</v>
      </c>
      <c r="O451" s="54">
        <f t="shared" si="81"/>
        <v>236.63636363636365</v>
      </c>
      <c r="P451" s="54">
        <f t="shared" si="82"/>
        <v>291.92523364485982</v>
      </c>
      <c r="Q451" s="54">
        <f t="shared" si="83"/>
        <v>256.07476635514018</v>
      </c>
      <c r="R451" s="54">
        <f t="shared" si="84"/>
        <v>311.36363636363637</v>
      </c>
      <c r="S451" s="55">
        <f t="shared" si="85"/>
        <v>-19.43840271877653</v>
      </c>
      <c r="T451" s="55">
        <f t="shared" si="78"/>
        <v>-19.438402718776558</v>
      </c>
      <c r="U451" t="s">
        <v>125</v>
      </c>
      <c r="V451" t="s">
        <v>65</v>
      </c>
      <c r="W451" t="s">
        <v>442</v>
      </c>
      <c r="X451" s="38">
        <v>44412</v>
      </c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/>
      <c r="Y558" s="66"/>
    </row>
    <row r="559" spans="1:25" s="50" customFormat="1" ht="15" x14ac:dyDescent="0.25">
      <c r="A559" s="42"/>
      <c r="B559" s="42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 s="42"/>
      <c r="V559" s="42"/>
      <c r="W559" s="42"/>
      <c r="X559" s="42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/>
      <c r="Y579" s="66"/>
    </row>
    <row r="580" spans="1:25" s="50" customFormat="1" ht="15" x14ac:dyDescent="0.25">
      <c r="A580" s="42"/>
      <c r="B580" s="42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 s="42"/>
      <c r="V580" s="42"/>
      <c r="W580" s="42"/>
      <c r="X580" s="42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 s="42"/>
      <c r="B635" s="42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 s="42"/>
      <c r="V635" s="42"/>
      <c r="W635" s="42"/>
      <c r="X635" s="52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ht="15" x14ac:dyDescent="0.25">
      <c r="A647"/>
      <c r="B647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38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3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38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38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38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38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38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38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38"/>
      <c r="Y655" s="66"/>
    </row>
    <row r="656" spans="1:25" ht="15" x14ac:dyDescent="0.25">
      <c r="A656"/>
      <c r="B656"/>
      <c r="C656" s="43"/>
      <c r="D656" s="17"/>
      <c r="E656" s="22"/>
      <c r="F656" s="17"/>
      <c r="G656" s="22"/>
      <c r="H656" s="17"/>
      <c r="I656" s="17"/>
      <c r="J656" s="17"/>
      <c r="K656" s="22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 s="38"/>
    </row>
    <row r="657" spans="1:24" ht="15" x14ac:dyDescent="0.25">
      <c r="A657"/>
      <c r="B657"/>
      <c r="C657" s="43"/>
      <c r="D657" s="17"/>
      <c r="E657" s="22"/>
      <c r="F657" s="17"/>
      <c r="G657" s="22"/>
      <c r="H657" s="17"/>
      <c r="I657" s="17"/>
      <c r="J657" s="17"/>
      <c r="K657" s="22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 s="38"/>
    </row>
    <row r="658" spans="1:24" ht="15" x14ac:dyDescent="0.25">
      <c r="A658"/>
      <c r="B658"/>
      <c r="C658" s="43"/>
      <c r="D658" s="17"/>
      <c r="E658" s="22"/>
      <c r="F658" s="17"/>
      <c r="G658" s="22"/>
      <c r="H658" s="17"/>
      <c r="I658" s="17"/>
      <c r="J658" s="17"/>
      <c r="K658" s="22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 s="38"/>
    </row>
    <row r="659" spans="1:24" ht="15" x14ac:dyDescent="0.25">
      <c r="A659"/>
      <c r="B659"/>
      <c r="C659" s="43"/>
      <c r="D659" s="17"/>
      <c r="E659" s="22"/>
      <c r="F659" s="17"/>
      <c r="G659" s="22"/>
      <c r="H659" s="17"/>
      <c r="I659" s="17"/>
      <c r="J659" s="17"/>
      <c r="K659" s="22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 s="38"/>
    </row>
    <row r="660" spans="1:24" x14ac:dyDescent="0.2">
      <c r="C660" s="43" t="str">
        <f t="shared" ref="C660:C687" si="87">IF(OR($A660="",$B660=""),"",(1/A660)+(1/B660)-1)</f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1:24" x14ac:dyDescent="0.2">
      <c r="C661" s="43" t="str">
        <f t="shared" si="87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1:24" x14ac:dyDescent="0.2">
      <c r="C662" s="43" t="str">
        <f t="shared" si="87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1:24" x14ac:dyDescent="0.2">
      <c r="C663" s="43" t="str">
        <f t="shared" si="87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1:24" x14ac:dyDescent="0.2">
      <c r="C664" s="43" t="str">
        <f t="shared" si="87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1:24" x14ac:dyDescent="0.2">
      <c r="C665" s="43" t="str">
        <f t="shared" si="87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1:24" x14ac:dyDescent="0.2">
      <c r="C666" s="43" t="str">
        <f t="shared" si="87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1:24" x14ac:dyDescent="0.2">
      <c r="C667" s="43" t="str">
        <f t="shared" si="87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1:24" x14ac:dyDescent="0.2">
      <c r="C668" s="43" t="str">
        <f t="shared" si="87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1:24" x14ac:dyDescent="0.2">
      <c r="C669" s="43" t="str">
        <f t="shared" si="87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1:24" x14ac:dyDescent="0.2">
      <c r="C670" s="43" t="str">
        <f t="shared" si="87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1:24" x14ac:dyDescent="0.2">
      <c r="C671" s="43" t="str">
        <f t="shared" si="87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1:24" x14ac:dyDescent="0.2">
      <c r="C672" s="43" t="str">
        <f t="shared" si="87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43" t="str">
        <f t="shared" si="87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43" t="str">
        <f t="shared" si="87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43" t="str">
        <f t="shared" si="87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43" t="str">
        <f t="shared" si="87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43" t="str">
        <f t="shared" si="87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43" t="str">
        <f t="shared" si="87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43" t="str">
        <f t="shared" si="87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43" t="str">
        <f t="shared" si="87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43" t="str">
        <f t="shared" si="87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43" t="str">
        <f t="shared" si="87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43" t="str">
        <f t="shared" si="87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43" t="str">
        <f t="shared" si="87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43" t="str">
        <f t="shared" si="87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43" t="str">
        <f t="shared" si="87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43" t="str">
        <f t="shared" si="87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43" t="str">
        <f t="shared" ref="C688:C751" si="88">IF(OR($A688="",$B688=""),"",(1/A688)+(1/B688)-1)</f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43" t="str">
        <f t="shared" si="88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43" t="str">
        <f t="shared" si="88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43" t="str">
        <f t="shared" si="88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43" t="str">
        <f t="shared" si="88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43" t="str">
        <f t="shared" si="88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43" t="str">
        <f t="shared" si="88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43" t="str">
        <f t="shared" si="88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43" t="str">
        <f t="shared" si="88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43" t="str">
        <f t="shared" si="88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43" t="str">
        <f t="shared" si="88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43" t="str">
        <f t="shared" si="88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43" t="str">
        <f t="shared" si="88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43" t="str">
        <f t="shared" si="88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43" t="str">
        <f t="shared" si="88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43" t="str">
        <f t="shared" si="88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43" t="str">
        <f t="shared" si="88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88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88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88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88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88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88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88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88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88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88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88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88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88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88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88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88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88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88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88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88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88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88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88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88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88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88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88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88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88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88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88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88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88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88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88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88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88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88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88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88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88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88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88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88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88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88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88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89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89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89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89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89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89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89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89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89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89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89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89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89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89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89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89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89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89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89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89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89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89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89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89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89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89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89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89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89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89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89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89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89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89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89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89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89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89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89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89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89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89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89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89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89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89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89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89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89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89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89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89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89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89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89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89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89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89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89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89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89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89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89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89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90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90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90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90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90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90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90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90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90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90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90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90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90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90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90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90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90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90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90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90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90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90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90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90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90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90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90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90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90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90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90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90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90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90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90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90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90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90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90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90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90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90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90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90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90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90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90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90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90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90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90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90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90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90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90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90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90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90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90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90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90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90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90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90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91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91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91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91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91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91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91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91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91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91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91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91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91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91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91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91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91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91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91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91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91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91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91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91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91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91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91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91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91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91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91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91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91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91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91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91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91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91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91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91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91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91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91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91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91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91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91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91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91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91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91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91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91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91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91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91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91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91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91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91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91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91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91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91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92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92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92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92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92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92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92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92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92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92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92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92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92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92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92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92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92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92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92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92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92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92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92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92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92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92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92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92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92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92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92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92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92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92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92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92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92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92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92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92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92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92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92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92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92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92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92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92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92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92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92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92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92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92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92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92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92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92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92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435" activePane="bottomLeft" state="frozen"/>
      <selection pane="bottomLeft" activeCell="A445" sqref="A445:XFD44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85" t="s">
        <v>9</v>
      </c>
      <c r="B1" s="85"/>
      <c r="C1" s="86"/>
      <c r="D1" s="18"/>
      <c r="E1" s="87" t="s">
        <v>25</v>
      </c>
      <c r="F1" s="85"/>
      <c r="G1" s="86"/>
      <c r="H1" s="87" t="s">
        <v>23</v>
      </c>
      <c r="I1" s="85"/>
      <c r="J1" s="86"/>
      <c r="K1" s="87" t="s">
        <v>11</v>
      </c>
      <c r="L1" s="85"/>
      <c r="M1" s="86"/>
      <c r="N1" s="87" t="s">
        <v>181</v>
      </c>
      <c r="O1" s="85"/>
      <c r="P1" s="85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2.16</v>
      </c>
      <c r="B187">
        <v>3.41</v>
      </c>
      <c r="C187">
        <v>3.69</v>
      </c>
      <c r="D187" s="43">
        <f t="shared" si="17"/>
        <v>2.7220804954872557E-2</v>
      </c>
      <c r="E187" s="44">
        <f>IF(OR($A187="",$B187="",$C187=""),"",A187*'MPTO_working_3-way'!$I186)</f>
        <v>2.2187969387025248</v>
      </c>
      <c r="F187" s="45">
        <f>IF(OR($A187="",$B187="",$C187=""),"",B187*'MPTO_working_3-way'!$I186)</f>
        <v>3.5028229448961157</v>
      </c>
      <c r="G187" s="46">
        <f>IF(OR($A187="",$B187="",$C187=""),"",C187*'MPTO_working_3-way'!$I186)</f>
        <v>3.7904447702834796</v>
      </c>
      <c r="H187" s="44">
        <f>IF(OR($A187="",$B187="",$C187=""),"",'MPTO_working_3-way'!E186)</f>
        <v>2.203180081398878</v>
      </c>
      <c r="I187" s="45">
        <f>IF(OR($A187="",$B187="",$C187=""),"",'MPTO_working_3-way'!F186)</f>
        <v>3.5188775248621531</v>
      </c>
      <c r="J187" s="46">
        <f>IF(OR($A187="",$B187="",$C187=""),"",'MPTO_working_3-way'!G186)</f>
        <v>3.8178269158481513</v>
      </c>
      <c r="K187" s="44">
        <f>IF(OR($A187="",$B187="",$C187=""),"",'OddsRatio_working_3-way'!H186)</f>
        <v>2.2096643861680545</v>
      </c>
      <c r="L187" s="45">
        <f>IF(OR($A187="",$B187="",$C187=""),"",'OddsRatio_working_3-way'!I186)</f>
        <v>3.5131820436767338</v>
      </c>
      <c r="M187" s="46">
        <f>IF(OR($A187="",$B187="",$C187=""),"",'OddsRatio_working_3-way'!J186)</f>
        <v>3.8051699989586778</v>
      </c>
      <c r="N187" s="47">
        <f t="shared" ref="N187:N250" si="42">(1/E187)* 100</f>
        <v>45.069469069340123</v>
      </c>
      <c r="O187" s="48">
        <f t="shared" ref="O187:O250" si="43">(1/F187)* 100</f>
        <v>28.548402694948582</v>
      </c>
      <c r="P187" s="48">
        <f t="shared" ref="P187:P250" si="44">(1/G187)* 100</f>
        <v>26.382128235711296</v>
      </c>
      <c r="Q187" t="s">
        <v>132</v>
      </c>
      <c r="R187" t="s">
        <v>77</v>
      </c>
      <c r="S187" s="38">
        <v>44231</v>
      </c>
      <c r="T187" s="50">
        <v>100</v>
      </c>
      <c r="U187" s="50">
        <f t="shared" ref="U187:U250" si="45">(1/A187)*((T187*A187)-T187)</f>
        <v>53.703703703703695</v>
      </c>
      <c r="V187" s="50">
        <f t="shared" ref="V187:V250" si="46">(1/B187)*((T187*B187)-T187)</f>
        <v>70.674486803519059</v>
      </c>
      <c r="W187" s="50">
        <f t="shared" ref="W187:W250" si="47">(1/C187)*((T187*C187)-T187)</f>
        <v>72.899728997289984</v>
      </c>
      <c r="X187" s="50">
        <f t="shared" ref="X187:X250" si="48">((1/B187)+(1/C187))*T187</f>
        <v>56.425784199190964</v>
      </c>
      <c r="Y187" s="50">
        <f t="shared" ref="Y187:Y250" si="49">((1/A187)+(1/C187))*T187</f>
        <v>73.396567299006321</v>
      </c>
      <c r="Z187" s="50">
        <f t="shared" ref="Z187:Z250" si="50">((1/A187)+(1/B187))*T187</f>
        <v>75.621809492777231</v>
      </c>
      <c r="AA187" s="50">
        <f t="shared" ref="AA187:AA250" si="51">U187-X187</f>
        <v>-2.722080495487269</v>
      </c>
      <c r="AB187" s="50">
        <f t="shared" ref="AB187:AB250" si="52">V187-Y187</f>
        <v>-2.7220804954872619</v>
      </c>
      <c r="AC187" s="50">
        <f t="shared" ref="AC187:AC250" si="53">W187-Z187</f>
        <v>-2.7220804954872477</v>
      </c>
      <c r="AF187">
        <v>2.31</v>
      </c>
      <c r="AG187">
        <v>1.66</v>
      </c>
      <c r="AH187" s="66"/>
      <c r="AJ187" t="s">
        <v>433</v>
      </c>
    </row>
    <row r="188" spans="1:36" ht="15" x14ac:dyDescent="0.25">
      <c r="A188">
        <v>3.68</v>
      </c>
      <c r="B188">
        <v>3.31</v>
      </c>
      <c r="C188">
        <v>2.2000000000000002</v>
      </c>
      <c r="D188" s="43">
        <f t="shared" si="17"/>
        <v>2.8399388605614861E-2</v>
      </c>
      <c r="E188" s="44">
        <f>IF(OR($A188="",$B188="",$C188=""),"",A188*'MPTO_working_3-way'!$I187)</f>
        <v>3.7845097500686626</v>
      </c>
      <c r="F188" s="45">
        <f>IF(OR($A188="",$B188="",$C188=""),"",B188*'MPTO_working_3-way'!$I187)</f>
        <v>3.4040019762845852</v>
      </c>
      <c r="G188" s="46">
        <f>IF(OR($A188="",$B188="",$C188=""),"",C188*'MPTO_working_3-way'!$I187)</f>
        <v>2.262478654932353</v>
      </c>
      <c r="H188" s="44">
        <f>IF(OR($A188="",$B188="",$C188=""),"",'MPTO_working_3-way'!E187)</f>
        <v>3.8128258246636468</v>
      </c>
      <c r="I188" s="45">
        <f>IF(OR($A188="",$B188="",$C188=""),"",'MPTO_working_3-way'!F187)</f>
        <v>3.4170704587418008</v>
      </c>
      <c r="J188" s="46">
        <f>IF(OR($A188="",$B188="",$C188=""),"",'MPTO_working_3-way'!G187)</f>
        <v>2.2467921845340708</v>
      </c>
      <c r="K188" s="44">
        <f>IF(OR($A188="",$B188="",$C188=""),"",'OddsRatio_working_3-way'!H187)</f>
        <v>3.7992512163763585</v>
      </c>
      <c r="L188" s="45">
        <f>IF(OR($A188="",$B188="",$C188=""),"",'OddsRatio_working_3-way'!I187)</f>
        <v>3.412787429040816</v>
      </c>
      <c r="M188" s="46">
        <f>IF(OR($A188="",$B188="",$C188=""),"",'OddsRatio_working_3-way'!J187)</f>
        <v>2.2533960670341906</v>
      </c>
      <c r="N188" s="47">
        <f t="shared" si="42"/>
        <v>26.423501748987615</v>
      </c>
      <c r="O188" s="48">
        <f t="shared" si="43"/>
        <v>29.377186234524</v>
      </c>
      <c r="P188" s="48">
        <f t="shared" si="44"/>
        <v>44.199312016488371</v>
      </c>
      <c r="Q188" t="s">
        <v>82</v>
      </c>
      <c r="R188" t="s">
        <v>139</v>
      </c>
      <c r="S188" s="38">
        <v>44231</v>
      </c>
      <c r="T188" s="50">
        <v>100</v>
      </c>
      <c r="U188" s="50">
        <f t="shared" si="45"/>
        <v>72.826086956521735</v>
      </c>
      <c r="V188" s="50">
        <f t="shared" si="46"/>
        <v>69.78851963746223</v>
      </c>
      <c r="W188" s="50">
        <f t="shared" si="47"/>
        <v>54.545454545454554</v>
      </c>
      <c r="X188" s="50">
        <f t="shared" si="48"/>
        <v>75.666025817083209</v>
      </c>
      <c r="Y188" s="50">
        <f t="shared" si="49"/>
        <v>72.628458498023704</v>
      </c>
      <c r="Z188" s="50">
        <f t="shared" si="50"/>
        <v>57.385393406016028</v>
      </c>
      <c r="AA188" s="50">
        <f t="shared" si="51"/>
        <v>-2.8399388605614746</v>
      </c>
      <c r="AB188" s="50">
        <f t="shared" si="52"/>
        <v>-2.8399388605614746</v>
      </c>
      <c r="AC188" s="50">
        <f t="shared" si="53"/>
        <v>-2.8399388605614746</v>
      </c>
      <c r="AF188">
        <v>2.34</v>
      </c>
      <c r="AG188">
        <v>1.65</v>
      </c>
      <c r="AH188" s="66"/>
      <c r="AJ188" t="s">
        <v>433</v>
      </c>
    </row>
    <row r="189" spans="1:36" ht="15" x14ac:dyDescent="0.25">
      <c r="A189">
        <v>2.27</v>
      </c>
      <c r="B189">
        <v>3.21</v>
      </c>
      <c r="C189">
        <v>3.62</v>
      </c>
      <c r="D189" s="43">
        <f t="shared" si="17"/>
        <v>2.8298208034664096E-2</v>
      </c>
      <c r="E189" s="44">
        <f>IF(OR($A189="",$B189="",$C189=""),"",A189*'MPTO_working_3-way'!$I188)</f>
        <v>2.3342369322386873</v>
      </c>
      <c r="F189" s="45">
        <f>IF(OR($A189="",$B189="",$C189=""),"",B189*'MPTO_working_3-way'!$I188)</f>
        <v>3.3008372477912715</v>
      </c>
      <c r="G189" s="46">
        <f>IF(OR($A189="",$B189="",$C189=""),"",C189*'MPTO_working_3-way'!$I188)</f>
        <v>3.7224395130854839</v>
      </c>
      <c r="H189" s="44">
        <f>IF(OR($A189="",$B189="",$C189=""),"",'MPTO_working_3-way'!E188)</f>
        <v>2.3196694838160137</v>
      </c>
      <c r="I189" s="45">
        <f>IF(OR($A189="",$B189="",$C189=""),"",'MPTO_working_3-way'!F188)</f>
        <v>3.3102307503038797</v>
      </c>
      <c r="J189" s="46">
        <f>IF(OR($A189="",$B189="",$C189=""),"",'MPTO_working_3-way'!G188)</f>
        <v>3.7479804301046129</v>
      </c>
      <c r="K189" s="44">
        <f>IF(OR($A189="",$B189="",$C189=""),"",'OddsRatio_working_3-way'!H188)</f>
        <v>2.3259395182541316</v>
      </c>
      <c r="L189" s="45">
        <f>IF(OR($A189="",$B189="",$C189=""),"",'OddsRatio_working_3-way'!I188)</f>
        <v>3.3073435711351418</v>
      </c>
      <c r="M189" s="46">
        <f>IF(OR($A189="",$B189="",$C189=""),"",'OddsRatio_working_3-way'!J188)</f>
        <v>3.7354027856896241</v>
      </c>
      <c r="N189" s="47">
        <f t="shared" si="42"/>
        <v>42.840552567255202</v>
      </c>
      <c r="O189" s="48">
        <f t="shared" si="43"/>
        <v>30.295344027311309</v>
      </c>
      <c r="P189" s="48">
        <f t="shared" si="44"/>
        <v>26.864103405433511</v>
      </c>
      <c r="Q189" t="s">
        <v>48</v>
      </c>
      <c r="R189" t="s">
        <v>278</v>
      </c>
      <c r="S189" s="38">
        <v>44231</v>
      </c>
      <c r="T189" s="50">
        <v>100</v>
      </c>
      <c r="U189" s="50">
        <f t="shared" si="45"/>
        <v>55.947136563876647</v>
      </c>
      <c r="V189" s="50">
        <f t="shared" si="46"/>
        <v>68.847352024922117</v>
      </c>
      <c r="W189" s="50">
        <f t="shared" si="47"/>
        <v>72.375690607734811</v>
      </c>
      <c r="X189" s="50">
        <f t="shared" si="48"/>
        <v>58.776957367343073</v>
      </c>
      <c r="Y189" s="50">
        <f t="shared" si="49"/>
        <v>71.677172828388549</v>
      </c>
      <c r="Z189" s="50">
        <f t="shared" si="50"/>
        <v>75.205511411201215</v>
      </c>
      <c r="AA189" s="50">
        <f t="shared" si="51"/>
        <v>-2.8298208034664256</v>
      </c>
      <c r="AB189" s="50">
        <f t="shared" si="52"/>
        <v>-2.8298208034664327</v>
      </c>
      <c r="AC189" s="50">
        <f t="shared" si="53"/>
        <v>-2.8298208034664043</v>
      </c>
      <c r="AF189">
        <v>2.5499999999999998</v>
      </c>
      <c r="AG189">
        <v>1.56</v>
      </c>
      <c r="AH189" s="66"/>
      <c r="AJ189" t="s">
        <v>433</v>
      </c>
    </row>
    <row r="190" spans="1:36" ht="15" x14ac:dyDescent="0.25">
      <c r="A190">
        <v>2.19</v>
      </c>
      <c r="B190">
        <v>3.19</v>
      </c>
      <c r="C190">
        <v>3.89</v>
      </c>
      <c r="D190" s="43">
        <f t="shared" si="17"/>
        <v>2.7170037131021285E-2</v>
      </c>
      <c r="E190" s="44">
        <f>IF(OR($A190="",$B190="",$C190=""),"",A190*'MPTO_working_3-way'!$I189)</f>
        <v>2.2495023813169364</v>
      </c>
      <c r="F190" s="45">
        <f>IF(OR($A190="",$B190="",$C190=""),"",B190*'MPTO_working_3-way'!$I189)</f>
        <v>3.2766724184479576</v>
      </c>
      <c r="G190" s="46">
        <f>IF(OR($A190="",$B190="",$C190=""),"",C190*'MPTO_working_3-way'!$I189)</f>
        <v>3.9956914444396729</v>
      </c>
      <c r="H190" s="44">
        <f>IF(OR($A190="",$B190="",$C190=""),"",'MPTO_working_3-way'!E189)</f>
        <v>2.2343157016200719</v>
      </c>
      <c r="I190" s="45">
        <f>IF(OR($A190="",$B190="",$C190=""),"",'MPTO_working_3-way'!F189)</f>
        <v>3.2849035105422959</v>
      </c>
      <c r="J190" s="46">
        <f>IF(OR($A190="",$B190="",$C190=""),"",'MPTO_working_3-way'!G189)</f>
        <v>4.0320511016631162</v>
      </c>
      <c r="K190" s="44">
        <f>IF(OR($A190="",$B190="",$C190=""),"",'OddsRatio_working_3-way'!H189)</f>
        <v>2.2407814481964348</v>
      </c>
      <c r="L190" s="45">
        <f>IF(OR($A190="",$B190="",$C190=""),"",'OddsRatio_working_3-way'!I189)</f>
        <v>3.2834549340757926</v>
      </c>
      <c r="M190" s="46">
        <f>IF(OR($A190="",$B190="",$C190=""),"",'OddsRatio_working_3-way'!J189)</f>
        <v>4.013326374191343</v>
      </c>
      <c r="N190" s="47">
        <f t="shared" si="42"/>
        <v>44.45427612370721</v>
      </c>
      <c r="O190" s="48">
        <f t="shared" si="43"/>
        <v>30.518766367059179</v>
      </c>
      <c r="P190" s="48">
        <f t="shared" si="44"/>
        <v>25.026957509233622</v>
      </c>
      <c r="Q190" t="s">
        <v>79</v>
      </c>
      <c r="R190" t="s">
        <v>44</v>
      </c>
      <c r="S190" s="38">
        <v>44231</v>
      </c>
      <c r="T190" s="50">
        <v>100</v>
      </c>
      <c r="U190" s="50">
        <f t="shared" si="45"/>
        <v>54.337899543379002</v>
      </c>
      <c r="V190" s="50">
        <f t="shared" si="46"/>
        <v>68.652037617554868</v>
      </c>
      <c r="W190" s="50">
        <f t="shared" si="47"/>
        <v>74.293059125964007</v>
      </c>
      <c r="X190" s="50">
        <f t="shared" si="48"/>
        <v>57.054903256481126</v>
      </c>
      <c r="Y190" s="50">
        <f t="shared" si="49"/>
        <v>71.369041330656998</v>
      </c>
      <c r="Z190" s="50">
        <f t="shared" si="50"/>
        <v>77.010062839066151</v>
      </c>
      <c r="AA190" s="50">
        <f t="shared" si="51"/>
        <v>-2.7170037131021232</v>
      </c>
      <c r="AB190" s="50">
        <f t="shared" si="52"/>
        <v>-2.7170037131021303</v>
      </c>
      <c r="AC190" s="50">
        <f t="shared" si="53"/>
        <v>-2.7170037131021445</v>
      </c>
      <c r="AF190">
        <v>2.4700000000000002</v>
      </c>
      <c r="AG190">
        <v>1.59</v>
      </c>
      <c r="AH190" s="66"/>
      <c r="AJ190" t="s">
        <v>433</v>
      </c>
    </row>
    <row r="191" spans="1:36" ht="15" x14ac:dyDescent="0.25">
      <c r="A191">
        <v>2.2000000000000002</v>
      </c>
      <c r="B191">
        <v>3.24</v>
      </c>
      <c r="C191">
        <v>3.77</v>
      </c>
      <c r="D191" s="43">
        <f t="shared" si="17"/>
        <v>2.8439419244016939E-2</v>
      </c>
      <c r="E191" s="44">
        <f>IF(OR($A191="",$B191="",$C191=""),"",A191*'MPTO_working_3-way'!$I190)</f>
        <v>2.2625667223368375</v>
      </c>
      <c r="F191" s="45">
        <f>IF(OR($A191="",$B191="",$C191=""),"",B191*'MPTO_working_3-way'!$I190)</f>
        <v>3.3321437183506153</v>
      </c>
      <c r="G191" s="46">
        <f>IF(OR($A191="",$B191="",$C191=""),"",C191*'MPTO_working_3-way'!$I190)</f>
        <v>3.8772166105499437</v>
      </c>
      <c r="H191" s="44">
        <f>IF(OR($A191="",$B191="",$C191=""),"",'MPTO_working_3-way'!E190)</f>
        <v>2.2468595457768306</v>
      </c>
      <c r="I191" s="45">
        <f>IF(OR($A191="",$B191="",$C191=""),"",'MPTO_working_3-way'!F190)</f>
        <v>3.3426686392102751</v>
      </c>
      <c r="J191" s="46">
        <f>IF(OR($A191="",$B191="",$C191=""),"",'MPTO_working_3-way'!G190)</f>
        <v>3.9097293081975737</v>
      </c>
      <c r="K191" s="44">
        <f>IF(OR($A191="",$B191="",$C191=""),"",'OddsRatio_working_3-way'!H190)</f>
        <v>2.2535114331404764</v>
      </c>
      <c r="L191" s="45">
        <f>IF(OR($A191="",$B191="",$C191=""),"",'OddsRatio_working_3-way'!I190)</f>
        <v>3.3398880085288889</v>
      </c>
      <c r="M191" s="46">
        <f>IF(OR($A191="",$B191="",$C191=""),"",'OddsRatio_working_3-way'!J190)</f>
        <v>3.8935222248325991</v>
      </c>
      <c r="N191" s="47">
        <f t="shared" si="42"/>
        <v>44.197591616974464</v>
      </c>
      <c r="O191" s="48">
        <f t="shared" si="43"/>
        <v>30.010710357204886</v>
      </c>
      <c r="P191" s="48">
        <f t="shared" si="44"/>
        <v>25.791698025820647</v>
      </c>
      <c r="Q191" t="s">
        <v>76</v>
      </c>
      <c r="R191" t="s">
        <v>279</v>
      </c>
      <c r="S191" s="38">
        <v>44231</v>
      </c>
      <c r="T191" s="50">
        <v>100</v>
      </c>
      <c r="U191" s="50">
        <f t="shared" si="45"/>
        <v>54.545454545454554</v>
      </c>
      <c r="V191" s="50">
        <f t="shared" si="46"/>
        <v>69.135802469135797</v>
      </c>
      <c r="W191" s="50">
        <f t="shared" si="47"/>
        <v>73.474801061007966</v>
      </c>
      <c r="X191" s="50">
        <f t="shared" si="48"/>
        <v>57.389396469856237</v>
      </c>
      <c r="Y191" s="50">
        <f t="shared" si="49"/>
        <v>71.979744393537487</v>
      </c>
      <c r="Z191" s="50">
        <f t="shared" si="50"/>
        <v>76.318742985409642</v>
      </c>
      <c r="AA191" s="50">
        <f t="shared" si="51"/>
        <v>-2.8439419244016833</v>
      </c>
      <c r="AB191" s="50">
        <f t="shared" si="52"/>
        <v>-2.8439419244016904</v>
      </c>
      <c r="AC191" s="50">
        <f t="shared" si="53"/>
        <v>-2.8439419244016761</v>
      </c>
      <c r="AF191">
        <v>2.4500000000000002</v>
      </c>
      <c r="AG191">
        <v>1.6</v>
      </c>
      <c r="AH191" s="66"/>
      <c r="AJ191" t="s">
        <v>433</v>
      </c>
    </row>
    <row r="192" spans="1:36" ht="15" x14ac:dyDescent="0.25">
      <c r="A192">
        <v>5.73</v>
      </c>
      <c r="B192">
        <v>3.73</v>
      </c>
      <c r="C192">
        <v>1.7</v>
      </c>
      <c r="D192" s="43">
        <f t="shared" si="17"/>
        <v>3.0851878670983268E-2</v>
      </c>
      <c r="E192" s="44">
        <f>IF(OR($A192="",$B192="",$C192=""),"",A192*'MPTO_working_3-way'!$I191)</f>
        <v>5.9067812647847342</v>
      </c>
      <c r="F192" s="45">
        <f>IF(OR($A192="",$B192="",$C192=""),"",B192*'MPTO_working_3-way'!$I191)</f>
        <v>3.8450775074427677</v>
      </c>
      <c r="G192" s="46">
        <f>IF(OR($A192="",$B192="",$C192=""),"",C192*'MPTO_working_3-way'!$I191)</f>
        <v>1.7524481937406715</v>
      </c>
      <c r="H192" s="44">
        <f>IF(OR($A192="",$B192="",$C192=""),"",'MPTO_working_3-way'!E191)</f>
        <v>6.0887949578902507</v>
      </c>
      <c r="I192" s="45">
        <f>IF(OR($A192="",$B192="",$C192=""),"",'MPTO_working_3-way'!F191)</f>
        <v>3.8787870484801275</v>
      </c>
      <c r="J192" s="46">
        <f>IF(OR($A192="",$B192="",$C192=""),"",'MPTO_working_3-way'!G191)</f>
        <v>1.7302494867672216</v>
      </c>
      <c r="K192" s="44">
        <f>IF(OR($A192="",$B192="",$C192=""),"",'OddsRatio_working_3-way'!H191)</f>
        <v>5.9890321258866672</v>
      </c>
      <c r="L192" s="45">
        <f>IF(OR($A192="",$B192="",$C192=""),"",'OddsRatio_working_3-way'!I191)</f>
        <v>3.8795047999303591</v>
      </c>
      <c r="M192" s="46">
        <f>IF(OR($A192="",$B192="",$C192=""),"",'OddsRatio_working_3-way'!J191)</f>
        <v>1.7383345640847074</v>
      </c>
      <c r="N192" s="47">
        <f t="shared" si="42"/>
        <v>16.929694112118842</v>
      </c>
      <c r="O192" s="48">
        <f t="shared" si="43"/>
        <v>26.007278086445297</v>
      </c>
      <c r="P192" s="48">
        <f t="shared" si="44"/>
        <v>57.063027801435865</v>
      </c>
      <c r="Q192" t="s">
        <v>87</v>
      </c>
      <c r="R192" t="s">
        <v>37</v>
      </c>
      <c r="S192" s="38">
        <v>44231</v>
      </c>
      <c r="T192" s="50">
        <v>100</v>
      </c>
      <c r="U192" s="50">
        <f t="shared" si="45"/>
        <v>82.547993019197207</v>
      </c>
      <c r="V192" s="50">
        <f t="shared" si="46"/>
        <v>73.190348525469176</v>
      </c>
      <c r="W192" s="50">
        <f t="shared" si="47"/>
        <v>41.176470588235297</v>
      </c>
      <c r="X192" s="50">
        <f t="shared" si="48"/>
        <v>85.633180886295548</v>
      </c>
      <c r="Y192" s="50">
        <f t="shared" si="49"/>
        <v>76.275536392567503</v>
      </c>
      <c r="Z192" s="50">
        <f t="shared" si="50"/>
        <v>44.261658455333624</v>
      </c>
      <c r="AA192" s="50">
        <f t="shared" si="51"/>
        <v>-3.085187867098341</v>
      </c>
      <c r="AB192" s="50">
        <f t="shared" si="52"/>
        <v>-3.0851878670983268</v>
      </c>
      <c r="AC192" s="50">
        <f t="shared" si="53"/>
        <v>-3.0851878670983268</v>
      </c>
      <c r="AF192">
        <v>2</v>
      </c>
      <c r="AG192">
        <v>1.89</v>
      </c>
      <c r="AH192" s="66"/>
      <c r="AJ192" t="s">
        <v>433</v>
      </c>
    </row>
    <row r="193" spans="1:36" ht="15" x14ac:dyDescent="0.25">
      <c r="A193">
        <v>2.29</v>
      </c>
      <c r="B193">
        <v>3.34</v>
      </c>
      <c r="C193">
        <v>3.43</v>
      </c>
      <c r="D193" s="43">
        <f t="shared" si="17"/>
        <v>2.7627609816587295E-2</v>
      </c>
      <c r="E193" s="44">
        <f>IF(OR($A193="",$B193="",$C193=""),"",A193*'MPTO_working_3-way'!$I192)</f>
        <v>2.3532672264799848</v>
      </c>
      <c r="F193" s="45">
        <f>IF(OR($A193="",$B193="",$C193=""),"",B193*'MPTO_working_3-way'!$I192)</f>
        <v>3.4322762167874012</v>
      </c>
      <c r="G193" s="46">
        <f>IF(OR($A193="",$B193="",$C193=""),"",C193*'MPTO_working_3-way'!$I192)</f>
        <v>3.5247627016708947</v>
      </c>
      <c r="H193" s="44">
        <f>IF(OR($A193="",$B193="",$C193=""),"",'MPTO_working_3-way'!E192)</f>
        <v>2.339334399760693</v>
      </c>
      <c r="I193" s="45">
        <f>IF(OR($A193="",$B193="",$C193=""),"",'MPTO_working_3-way'!F192)</f>
        <v>3.4459944434369221</v>
      </c>
      <c r="J193" s="46">
        <f>IF(OR($A193="",$B193="",$C193=""),"",'MPTO_working_3-way'!G192)</f>
        <v>3.5418793521335101</v>
      </c>
      <c r="K193" s="44">
        <f>IF(OR($A193="",$B193="",$C193=""),"",'OddsRatio_working_3-way'!H192)</f>
        <v>2.345316285236454</v>
      </c>
      <c r="L193" s="45">
        <f>IF(OR($A193="",$B193="",$C193=""),"",'OddsRatio_working_3-way'!I192)</f>
        <v>3.4403411685684504</v>
      </c>
      <c r="M193" s="46">
        <f>IF(OR($A193="",$B193="",$C193=""),"",'OddsRatio_working_3-way'!J192)</f>
        <v>3.5342004442826234</v>
      </c>
      <c r="N193" s="47">
        <f t="shared" si="42"/>
        <v>42.494111537676879</v>
      </c>
      <c r="O193" s="48">
        <f t="shared" si="43"/>
        <v>29.135184257868286</v>
      </c>
      <c r="P193" s="48">
        <f t="shared" si="44"/>
        <v>28.370704204454828</v>
      </c>
      <c r="Q193" t="s">
        <v>85</v>
      </c>
      <c r="R193" t="s">
        <v>208</v>
      </c>
      <c r="S193" s="38">
        <v>44231</v>
      </c>
      <c r="T193" s="50">
        <v>100</v>
      </c>
      <c r="U193" s="50">
        <f t="shared" si="45"/>
        <v>56.331877729257641</v>
      </c>
      <c r="V193" s="50">
        <f t="shared" si="46"/>
        <v>70.059880239520965</v>
      </c>
      <c r="W193" s="50">
        <f t="shared" si="47"/>
        <v>70.845481049562679</v>
      </c>
      <c r="X193" s="50">
        <f t="shared" si="48"/>
        <v>59.094638710916357</v>
      </c>
      <c r="Y193" s="50">
        <f t="shared" si="49"/>
        <v>72.82264122117968</v>
      </c>
      <c r="Z193" s="50">
        <f t="shared" si="50"/>
        <v>73.608242031221408</v>
      </c>
      <c r="AA193" s="50">
        <f t="shared" si="51"/>
        <v>-2.7627609816587153</v>
      </c>
      <c r="AB193" s="50">
        <f t="shared" si="52"/>
        <v>-2.7627609816587153</v>
      </c>
      <c r="AC193" s="50">
        <f t="shared" si="53"/>
        <v>-2.7627609816587295</v>
      </c>
      <c r="AF193">
        <v>2.0699999999999998</v>
      </c>
      <c r="AG193">
        <v>1.83</v>
      </c>
      <c r="AH193" s="66"/>
      <c r="AJ193" t="s">
        <v>433</v>
      </c>
    </row>
    <row r="194" spans="1:36" ht="15" x14ac:dyDescent="0.25">
      <c r="A194">
        <v>1.56</v>
      </c>
      <c r="B194">
        <v>3.96</v>
      </c>
      <c r="C194">
        <v>7.22</v>
      </c>
      <c r="D194" s="43">
        <f t="shared" si="17"/>
        <v>3.2055048675547315E-2</v>
      </c>
      <c r="E194" s="44">
        <f>IF(OR($A194="",$B194="",$C194=""),"",A194*'MPTO_working_3-way'!$I193)</f>
        <v>1.6100058759338538</v>
      </c>
      <c r="F194" s="45">
        <f>IF(OR($A194="",$B194="",$C194=""),"",B194*'MPTO_working_3-way'!$I193)</f>
        <v>4.0869379927551677</v>
      </c>
      <c r="G194" s="46">
        <f>IF(OR($A194="",$B194="",$C194=""),"",C194*'MPTO_working_3-way'!$I193)</f>
        <v>7.4514374514374513</v>
      </c>
      <c r="H194" s="44">
        <f>IF(OR($A194="",$B194="",$C194=""),"",'MPTO_working_3-way'!E193)</f>
        <v>1.5864438379115438</v>
      </c>
      <c r="I194" s="45">
        <f>IF(OR($A194="",$B194="",$C194=""),"",'MPTO_working_3-way'!F193)</f>
        <v>4.1349612260518205</v>
      </c>
      <c r="J194" s="46">
        <f>IF(OR($A194="",$B194="",$C194=""),"",'MPTO_working_3-way'!G193)</f>
        <v>7.823554505295891</v>
      </c>
      <c r="K194" s="44">
        <f>IF(OR($A194="",$B194="",$C194=""),"",'OddsRatio_working_3-way'!H193)</f>
        <v>1.5945984147641501</v>
      </c>
      <c r="L194" s="45">
        <f>IF(OR($A194="",$B194="",$C194=""),"",'OddsRatio_working_3-way'!I193)</f>
        <v>4.1428773351819341</v>
      </c>
      <c r="M194" s="46">
        <f>IF(OR($A194="",$B194="",$C194=""),"",'OddsRatio_working_3-way'!J193)</f>
        <v>7.6042895354160924</v>
      </c>
      <c r="N194" s="47">
        <f t="shared" si="42"/>
        <v>62.111574556830028</v>
      </c>
      <c r="O194" s="48">
        <f t="shared" si="43"/>
        <v>24.468196037539101</v>
      </c>
      <c r="P194" s="48">
        <f t="shared" si="44"/>
        <v>13.420229405630865</v>
      </c>
      <c r="Q194" t="s">
        <v>36</v>
      </c>
      <c r="R194" t="s">
        <v>86</v>
      </c>
      <c r="S194" s="38">
        <v>44231</v>
      </c>
      <c r="T194" s="50">
        <v>100</v>
      </c>
      <c r="U194" s="50">
        <f t="shared" si="45"/>
        <v>35.897435897435898</v>
      </c>
      <c r="V194" s="50">
        <f t="shared" si="46"/>
        <v>74.747474747474755</v>
      </c>
      <c r="W194" s="50">
        <f t="shared" si="47"/>
        <v>86.149584487534639</v>
      </c>
      <c r="X194" s="50">
        <f t="shared" si="48"/>
        <v>39.102940764990628</v>
      </c>
      <c r="Y194" s="50">
        <f t="shared" si="49"/>
        <v>77.952979615029477</v>
      </c>
      <c r="Z194" s="50">
        <f t="shared" si="50"/>
        <v>89.355089355089362</v>
      </c>
      <c r="AA194" s="50">
        <f t="shared" si="51"/>
        <v>-3.2055048675547297</v>
      </c>
      <c r="AB194" s="50">
        <f t="shared" si="52"/>
        <v>-3.2055048675547226</v>
      </c>
      <c r="AC194" s="50">
        <f t="shared" si="53"/>
        <v>-3.2055048675547226</v>
      </c>
      <c r="AF194">
        <v>2.14</v>
      </c>
      <c r="AG194">
        <v>1.76</v>
      </c>
      <c r="AH194" s="66"/>
      <c r="AJ194" t="s">
        <v>433</v>
      </c>
    </row>
    <row r="195" spans="1:36" ht="15" x14ac:dyDescent="0.25">
      <c r="A195">
        <v>4.33</v>
      </c>
      <c r="B195">
        <v>3.67</v>
      </c>
      <c r="C195">
        <v>1.9</v>
      </c>
      <c r="D195" s="43">
        <f t="shared" si="17"/>
        <v>2.9742235723471788E-2</v>
      </c>
      <c r="E195" s="44">
        <f>IF(OR($A195="",$B195="",$C195=""),"",A195*'MPTO_working_3-way'!$I194)</f>
        <v>4.458783880682633</v>
      </c>
      <c r="F195" s="45">
        <f>IF(OR($A195="",$B195="",$C195=""),"",B195*'MPTO_working_3-way'!$I194)</f>
        <v>3.7791540051051413</v>
      </c>
      <c r="G195" s="46">
        <f>IF(OR($A195="",$B195="",$C195=""),"",C195*'MPTO_working_3-way'!$I194)</f>
        <v>1.9565102478745964</v>
      </c>
      <c r="H195" s="44">
        <f>IF(OR($A195="",$B195="",$C195=""),"",'MPTO_working_3-way'!E194)</f>
        <v>4.5242153360048629</v>
      </c>
      <c r="I195" s="45">
        <f>IF(OR($A195="",$B195="",$C195=""),"",'MPTO_working_3-way'!F194)</f>
        <v>3.8085736906923811</v>
      </c>
      <c r="J195" s="46">
        <f>IF(OR($A195="",$B195="",$C195=""),"",'MPTO_working_3-way'!G194)</f>
        <v>1.9364769304476783</v>
      </c>
      <c r="K195" s="44">
        <f>IF(OR($A195="",$B195="",$C195=""),"",'OddsRatio_working_3-way'!H194)</f>
        <v>4.4933811701131301</v>
      </c>
      <c r="L195" s="45">
        <f>IF(OR($A195="",$B195="",$C195=""),"",'OddsRatio_working_3-way'!I194)</f>
        <v>3.8009993165771934</v>
      </c>
      <c r="M195" s="46">
        <f>IF(OR($A195="",$B195="",$C195=""),"",'OddsRatio_working_3-way'!J194)</f>
        <v>1.944157073003548</v>
      </c>
      <c r="N195" s="47">
        <f t="shared" si="42"/>
        <v>22.427640064198435</v>
      </c>
      <c r="O195" s="48">
        <f t="shared" si="43"/>
        <v>26.460948631601973</v>
      </c>
      <c r="P195" s="48">
        <f t="shared" si="44"/>
        <v>51.111411304199592</v>
      </c>
      <c r="Q195" t="s">
        <v>277</v>
      </c>
      <c r="R195" t="s">
        <v>49</v>
      </c>
      <c r="S195" s="38">
        <v>44231</v>
      </c>
      <c r="T195" s="50">
        <v>100</v>
      </c>
      <c r="U195" s="50">
        <f t="shared" si="45"/>
        <v>76.905311778290994</v>
      </c>
      <c r="V195" s="50">
        <f t="shared" si="46"/>
        <v>72.752043596730246</v>
      </c>
      <c r="W195" s="50">
        <f t="shared" si="47"/>
        <v>47.368421052631575</v>
      </c>
      <c r="X195" s="50">
        <f t="shared" si="48"/>
        <v>79.879535350638179</v>
      </c>
      <c r="Y195" s="50">
        <f t="shared" si="49"/>
        <v>75.726267169077417</v>
      </c>
      <c r="Z195" s="50">
        <f t="shared" si="50"/>
        <v>50.34264462497876</v>
      </c>
      <c r="AA195" s="50">
        <f t="shared" si="51"/>
        <v>-2.974223572347185</v>
      </c>
      <c r="AB195" s="50">
        <f t="shared" si="52"/>
        <v>-2.9742235723471708</v>
      </c>
      <c r="AC195" s="50">
        <f t="shared" si="53"/>
        <v>-2.974223572347185</v>
      </c>
      <c r="AF195">
        <v>1.95</v>
      </c>
      <c r="AG195">
        <v>1.93</v>
      </c>
      <c r="AH195" s="66"/>
      <c r="AJ195" t="s">
        <v>433</v>
      </c>
    </row>
    <row r="196" spans="1:36" ht="15" x14ac:dyDescent="0.25">
      <c r="A196">
        <v>2.33</v>
      </c>
      <c r="B196">
        <v>3.25</v>
      </c>
      <c r="C196">
        <v>3.42</v>
      </c>
      <c r="D196" s="43">
        <f t="shared" si="17"/>
        <v>2.9274517867244221E-2</v>
      </c>
      <c r="E196" s="44">
        <f>IF(OR($A196="",$B196="",$C196=""),"",A196*'MPTO_working_3-way'!$I195)</f>
        <v>2.3982096266306789</v>
      </c>
      <c r="F196" s="45">
        <f>IF(OR($A196="",$B196="",$C196=""),"",B196*'MPTO_working_3-way'!$I195)</f>
        <v>3.3451421830685435</v>
      </c>
      <c r="G196" s="46">
        <f>IF(OR($A196="",$B196="",$C196=""),"",C196*'MPTO_working_3-way'!$I195)</f>
        <v>3.5201188511059751</v>
      </c>
      <c r="H196" s="44">
        <f>IF(OR($A196="",$B196="",$C196=""),"",'MPTO_working_3-way'!E195)</f>
        <v>2.3842086608555291</v>
      </c>
      <c r="I196" s="45">
        <f>IF(OR($A196="",$B196="",$C196=""),"",'MPTO_working_3-way'!F195)</f>
        <v>3.3564465507297712</v>
      </c>
      <c r="J196" s="46">
        <f>IF(OR($A196="",$B196="",$C196=""),"",'MPTO_working_3-way'!G195)</f>
        <v>3.5380760359482402</v>
      </c>
      <c r="K196" s="44">
        <f>IF(OR($A196="",$B196="",$C196=""),"",'OddsRatio_working_3-way'!H195)</f>
        <v>2.3902884821476378</v>
      </c>
      <c r="L196" s="45">
        <f>IF(OR($A196="",$B196="",$C196=""),"",'OddsRatio_working_3-way'!I195)</f>
        <v>3.351991793106905</v>
      </c>
      <c r="M196" s="46">
        <f>IF(OR($A196="",$B196="",$C196=""),"",'OddsRatio_working_3-way'!J195)</f>
        <v>3.5296978396972047</v>
      </c>
      <c r="N196" s="47">
        <f t="shared" si="42"/>
        <v>41.697772742449203</v>
      </c>
      <c r="O196" s="48">
        <f t="shared" si="43"/>
        <v>29.894095535355891</v>
      </c>
      <c r="P196" s="48">
        <f t="shared" si="44"/>
        <v>28.408131722194923</v>
      </c>
      <c r="Q196" t="s">
        <v>45</v>
      </c>
      <c r="R196" t="s">
        <v>46</v>
      </c>
      <c r="S196" s="38">
        <v>44231</v>
      </c>
      <c r="T196" s="50">
        <v>100</v>
      </c>
      <c r="U196" s="50">
        <f t="shared" si="45"/>
        <v>57.081545064377686</v>
      </c>
      <c r="V196" s="50">
        <f t="shared" si="46"/>
        <v>69.230769230769241</v>
      </c>
      <c r="W196" s="50">
        <f t="shared" si="47"/>
        <v>70.760233918128648</v>
      </c>
      <c r="X196" s="50">
        <f t="shared" si="48"/>
        <v>60.008996851102111</v>
      </c>
      <c r="Y196" s="50">
        <f t="shared" si="49"/>
        <v>72.158221017493659</v>
      </c>
      <c r="Z196" s="50">
        <f t="shared" si="50"/>
        <v>73.687685704853095</v>
      </c>
      <c r="AA196" s="50">
        <f t="shared" si="51"/>
        <v>-2.9274517867244256</v>
      </c>
      <c r="AB196" s="50">
        <f t="shared" si="52"/>
        <v>-2.9274517867244185</v>
      </c>
      <c r="AC196" s="50">
        <f t="shared" si="53"/>
        <v>-2.9274517867244469</v>
      </c>
      <c r="AF196">
        <v>2.4</v>
      </c>
      <c r="AG196">
        <v>1.62</v>
      </c>
      <c r="AH196" s="66"/>
      <c r="AJ196" t="s">
        <v>433</v>
      </c>
    </row>
    <row r="197" spans="1:36" ht="15" x14ac:dyDescent="0.25">
      <c r="A197">
        <v>3.24</v>
      </c>
      <c r="B197">
        <v>3.11</v>
      </c>
      <c r="C197">
        <v>2.52</v>
      </c>
      <c r="D197" s="43">
        <f t="shared" si="17"/>
        <v>2.7010780494167275E-2</v>
      </c>
      <c r="E197" s="44">
        <f>IF(OR($A197="",$B197="",$C197=""),"",A197*'MPTO_working_3-way'!$I196)</f>
        <v>3.3275149288011021</v>
      </c>
      <c r="F197" s="45">
        <f>IF(OR($A197="",$B197="",$C197=""),"",B197*'MPTO_working_3-way'!$I196)</f>
        <v>3.1940035273368599</v>
      </c>
      <c r="G197" s="46">
        <f>IF(OR($A197="",$B197="",$C197=""),"",C197*'MPTO_working_3-way'!$I196)</f>
        <v>2.5880671668453017</v>
      </c>
      <c r="H197" s="44">
        <f>IF(OR($A197="",$B197="",$C197=""),"",'MPTO_working_3-way'!E196)</f>
        <v>3.3373561623094776</v>
      </c>
      <c r="I197" s="45">
        <f>IF(OR($A197="",$B197="",$C197=""),"",'MPTO_working_3-way'!F196)</f>
        <v>3.1995923477503516</v>
      </c>
      <c r="J197" s="46">
        <f>IF(OR($A197="",$B197="",$C197=""),"",'MPTO_working_3-way'!G196)</f>
        <v>2.5785038164962324</v>
      </c>
      <c r="K197" s="44">
        <f>IF(OR($A197="",$B197="",$C197=""),"",'OddsRatio_working_3-way'!H196)</f>
        <v>3.3326299826999888</v>
      </c>
      <c r="L197" s="45">
        <f>IF(OR($A197="",$B197="",$C197=""),"",'OddsRatio_working_3-way'!I196)</f>
        <v>3.1972541354897199</v>
      </c>
      <c r="M197" s="46">
        <f>IF(OR($A197="",$B197="",$C197=""),"",'OddsRatio_working_3-way'!J196)</f>
        <v>2.582856059689278</v>
      </c>
      <c r="N197" s="47">
        <f t="shared" si="42"/>
        <v>30.052457205963556</v>
      </c>
      <c r="O197" s="48">
        <f t="shared" si="43"/>
        <v>31.308669243511879</v>
      </c>
      <c r="P197" s="48">
        <f t="shared" si="44"/>
        <v>38.638873550524579</v>
      </c>
      <c r="Q197" t="s">
        <v>80</v>
      </c>
      <c r="R197" t="s">
        <v>81</v>
      </c>
      <c r="S197" s="38">
        <v>44231</v>
      </c>
      <c r="T197" s="50">
        <v>100</v>
      </c>
      <c r="U197" s="50">
        <f t="shared" si="45"/>
        <v>69.135802469135797</v>
      </c>
      <c r="V197" s="50">
        <f t="shared" si="46"/>
        <v>67.845659163987136</v>
      </c>
      <c r="W197" s="50">
        <f t="shared" si="47"/>
        <v>60.317460317460316</v>
      </c>
      <c r="X197" s="50">
        <f t="shared" si="48"/>
        <v>71.836880518552547</v>
      </c>
      <c r="Y197" s="50">
        <f t="shared" si="49"/>
        <v>70.546737213403873</v>
      </c>
      <c r="Z197" s="50">
        <f t="shared" si="50"/>
        <v>63.018538366877053</v>
      </c>
      <c r="AA197" s="50">
        <f t="shared" si="51"/>
        <v>-2.7010780494167506</v>
      </c>
      <c r="AB197" s="50">
        <f t="shared" si="52"/>
        <v>-2.7010780494167363</v>
      </c>
      <c r="AC197" s="50">
        <f t="shared" si="53"/>
        <v>-2.7010780494167363</v>
      </c>
      <c r="AF197">
        <v>2.58</v>
      </c>
      <c r="AG197">
        <v>1.55</v>
      </c>
      <c r="AH197" s="66"/>
      <c r="AJ197" t="s">
        <v>433</v>
      </c>
    </row>
    <row r="198" spans="1:36" s="50" customFormat="1" ht="15" x14ac:dyDescent="0.25">
      <c r="A198">
        <v>2.79</v>
      </c>
      <c r="B198">
        <v>3.3</v>
      </c>
      <c r="C198">
        <v>2.65</v>
      </c>
      <c r="D198" s="43">
        <f t="shared" si="17"/>
        <v>3.8811732664441045E-2</v>
      </c>
      <c r="E198" s="44">
        <f>IF(OR($A198="",$B198="",$C198=""),"",A198*'MPTO_working_3-way'!$I197)</f>
        <v>2.8982847341337905</v>
      </c>
      <c r="F198" s="45">
        <f>IF(OR($A198="",$B198="",$C198=""),"",B198*'MPTO_working_3-way'!$I197)</f>
        <v>3.4280787177926553</v>
      </c>
      <c r="G198" s="46">
        <f>IF(OR($A198="",$B198="",$C198=""),"",C198*'MPTO_working_3-way'!$I197)</f>
        <v>2.7528510915607685</v>
      </c>
      <c r="H198" s="44">
        <f>IF(OR($A198="",$B198="",$C198=""),"",'MPTO_working_3-way'!E197)</f>
        <v>2.8944758492647713</v>
      </c>
      <c r="I198" s="45">
        <f>IF(OR($A198="",$B198="",$C198=""),"",'MPTO_working_3-way'!F197)</f>
        <v>3.4471696913610765</v>
      </c>
      <c r="J198" s="46">
        <f>IF(OR($A198="",$B198="",$C198=""),"",'MPTO_working_3-way'!G197)</f>
        <v>2.7440771086505422</v>
      </c>
      <c r="K198" s="44">
        <f>IF(OR($A198="",$B198="",$C198=""),"",'OddsRatio_working_3-way'!H197)</f>
        <v>2.8967496320667188</v>
      </c>
      <c r="L198" s="45">
        <f>IF(OR($A198="",$B198="",$C198=""),"",'OddsRatio_working_3-way'!I197)</f>
        <v>3.4371643317058398</v>
      </c>
      <c r="M198" s="46">
        <f>IF(OR($A198="",$B198="",$C198=""),"",'OddsRatio_working_3-way'!J197)</f>
        <v>2.7484004988324502</v>
      </c>
      <c r="N198" s="47">
        <f t="shared" si="42"/>
        <v>34.503166242528259</v>
      </c>
      <c r="O198" s="48">
        <f t="shared" si="43"/>
        <v>29.170858732319349</v>
      </c>
      <c r="P198" s="48">
        <f t="shared" si="44"/>
        <v>36.325975025152403</v>
      </c>
      <c r="Q198" t="s">
        <v>289</v>
      </c>
      <c r="R198" t="s">
        <v>43</v>
      </c>
      <c r="S198" s="38">
        <v>44231</v>
      </c>
      <c r="T198" s="50">
        <v>100</v>
      </c>
      <c r="U198" s="50">
        <f t="shared" si="45"/>
        <v>64.157706093189958</v>
      </c>
      <c r="V198" s="50">
        <f t="shared" si="46"/>
        <v>69.696969696969703</v>
      </c>
      <c r="W198" s="50">
        <f t="shared" si="47"/>
        <v>62.264150943396231</v>
      </c>
      <c r="X198" s="50">
        <f t="shared" si="48"/>
        <v>68.03887935963408</v>
      </c>
      <c r="Y198" s="50">
        <f t="shared" si="49"/>
        <v>73.578142963413811</v>
      </c>
      <c r="Z198" s="50">
        <f t="shared" si="50"/>
        <v>66.145324209840339</v>
      </c>
      <c r="AA198" s="50">
        <f t="shared" si="51"/>
        <v>-3.8811732664441223</v>
      </c>
      <c r="AB198" s="50">
        <f t="shared" si="52"/>
        <v>-3.8811732664441081</v>
      </c>
      <c r="AC198" s="50">
        <f t="shared" si="53"/>
        <v>-3.8811732664441081</v>
      </c>
      <c r="AD198" s="51"/>
      <c r="AF198">
        <v>2.11</v>
      </c>
      <c r="AG198">
        <v>1.76</v>
      </c>
      <c r="AH198" s="66"/>
      <c r="AI198" s="51"/>
      <c r="AJ198" t="s">
        <v>444</v>
      </c>
    </row>
    <row r="199" spans="1:36" ht="15" x14ac:dyDescent="0.25">
      <c r="A199">
        <v>2.69</v>
      </c>
      <c r="B199">
        <v>3.47</v>
      </c>
      <c r="C199">
        <v>2.64</v>
      </c>
      <c r="D199" s="43">
        <f t="shared" ref="D199:D262" si="54">IF(OR($A199="",$B199="",$C199=""),"",(1/A199)+(1/B199)+(1/C199)-1)</f>
        <v>3.8719528724135532E-2</v>
      </c>
      <c r="E199" s="44">
        <f>IF(OR($A199="",$B199="",$C199=""),"",A199*'MPTO_working_3-way'!$I198)</f>
        <v>2.7941555322679243</v>
      </c>
      <c r="F199" s="45">
        <f>IF(OR($A199="",$B199="",$C199=""),"",B199*'MPTO_working_3-way'!$I198)</f>
        <v>3.6043567646727506</v>
      </c>
      <c r="G199" s="46">
        <f>IF(OR($A199="",$B199="",$C199=""),"",C199*'MPTO_working_3-way'!$I198)</f>
        <v>2.7422195558317179</v>
      </c>
      <c r="H199" s="44">
        <f>IF(OR($A199="",$B199="",$C199=""),"",'MPTO_working_3-way'!E198)</f>
        <v>2.7867518749444935</v>
      </c>
      <c r="I199" s="45">
        <f>IF(OR($A199="",$B199="",$C199=""),"",'MPTO_working_3-way'!F198)</f>
        <v>3.6326922596877984</v>
      </c>
      <c r="J199" s="46">
        <f>IF(OR($A199="",$B199="",$C199=""),"",'MPTO_working_3-way'!G198)</f>
        <v>2.7331263194693793</v>
      </c>
      <c r="K199" s="44">
        <f>IF(OR($A199="",$B199="",$C199=""),"",'OddsRatio_working_3-way'!H198)</f>
        <v>2.7908598681549162</v>
      </c>
      <c r="L199" s="45">
        <f>IF(OR($A199="",$B199="",$C199=""),"",'OddsRatio_working_3-way'!I198)</f>
        <v>3.617410576534108</v>
      </c>
      <c r="M199" s="46">
        <f>IF(OR($A199="",$B199="",$C199=""),"",'OddsRatio_working_3-way'!J198)</f>
        <v>2.7378758483870196</v>
      </c>
      <c r="N199" s="47">
        <f t="shared" si="42"/>
        <v>35.788988424289066</v>
      </c>
      <c r="O199" s="48">
        <f t="shared" si="43"/>
        <v>27.744201400961838</v>
      </c>
      <c r="P199" s="48">
        <f t="shared" si="44"/>
        <v>36.466810174749078</v>
      </c>
      <c r="Q199" t="s">
        <v>293</v>
      </c>
      <c r="R199" t="s">
        <v>455</v>
      </c>
      <c r="S199" s="38">
        <v>44231</v>
      </c>
      <c r="T199" s="50">
        <v>100</v>
      </c>
      <c r="U199" s="50">
        <f t="shared" si="45"/>
        <v>62.825278810408925</v>
      </c>
      <c r="V199" s="50">
        <f t="shared" si="46"/>
        <v>71.181556195965413</v>
      </c>
      <c r="W199" s="50">
        <f t="shared" si="47"/>
        <v>62.121212121212118</v>
      </c>
      <c r="X199" s="50">
        <f t="shared" si="48"/>
        <v>66.697231682822462</v>
      </c>
      <c r="Y199" s="50">
        <f t="shared" si="49"/>
        <v>75.053509068378958</v>
      </c>
      <c r="Z199" s="50">
        <f t="shared" si="50"/>
        <v>65.993164993625669</v>
      </c>
      <c r="AA199" s="50">
        <f t="shared" si="51"/>
        <v>-3.8719528724135372</v>
      </c>
      <c r="AB199" s="50">
        <f t="shared" si="52"/>
        <v>-3.8719528724135444</v>
      </c>
      <c r="AC199" s="50">
        <f t="shared" si="53"/>
        <v>-3.8719528724135515</v>
      </c>
      <c r="AF199">
        <v>2.04</v>
      </c>
      <c r="AG199">
        <v>1.82</v>
      </c>
      <c r="AH199" s="66"/>
      <c r="AJ199" t="s">
        <v>444</v>
      </c>
    </row>
    <row r="200" spans="1:36" ht="15" x14ac:dyDescent="0.25">
      <c r="A200">
        <v>3.3</v>
      </c>
      <c r="B200">
        <v>3.36</v>
      </c>
      <c r="C200">
        <v>2.2799999999999998</v>
      </c>
      <c r="D200" s="43">
        <f t="shared" si="54"/>
        <v>3.9245841877420862E-2</v>
      </c>
      <c r="E200" s="44">
        <f>IF(OR($A200="",$B200="",$C200=""),"",A200*'MPTO_working_3-way'!$I199)</f>
        <v>3.4295112781954886</v>
      </c>
      <c r="F200" s="45">
        <f>IF(OR($A200="",$B200="",$C200=""),"",B200*'MPTO_working_3-way'!$I199)</f>
        <v>3.491866028708134</v>
      </c>
      <c r="G200" s="46">
        <f>IF(OR($A200="",$B200="",$C200=""),"",C200*'MPTO_working_3-way'!$I199)</f>
        <v>2.3694805194805193</v>
      </c>
      <c r="H200" s="44">
        <f>IF(OR($A200="",$B200="",$C200=""),"",'MPTO_working_3-way'!E199)</f>
        <v>3.4488900530417128</v>
      </c>
      <c r="I200" s="45">
        <f>IF(OR($A200="",$B200="",$C200=""),"",'MPTO_working_3-way'!F199)</f>
        <v>3.5144801815027362</v>
      </c>
      <c r="J200" s="46">
        <f>IF(OR($A200="",$B200="",$C200=""),"",'MPTO_working_3-way'!G199)</f>
        <v>2.3500959350319039</v>
      </c>
      <c r="K200" s="44">
        <f>IF(OR($A200="",$B200="",$C200=""),"",'OddsRatio_working_3-way'!H199)</f>
        <v>3.4408129741416671</v>
      </c>
      <c r="L200" s="45">
        <f>IF(OR($A200="",$B200="",$C200=""),"",'OddsRatio_working_3-way'!I199)</f>
        <v>3.5044863560757986</v>
      </c>
      <c r="M200" s="46">
        <f>IF(OR($A200="",$B200="",$C200=""),"",'OddsRatio_working_3-way'!J199)</f>
        <v>2.358365481261449</v>
      </c>
      <c r="N200" s="47">
        <f t="shared" si="42"/>
        <v>29.158673609208002</v>
      </c>
      <c r="O200" s="48">
        <f t="shared" si="43"/>
        <v>28.637983009043573</v>
      </c>
      <c r="P200" s="48">
        <f t="shared" si="44"/>
        <v>42.203343381748425</v>
      </c>
      <c r="Q200" t="s">
        <v>467</v>
      </c>
      <c r="R200" t="s">
        <v>83</v>
      </c>
      <c r="S200" s="38">
        <v>44231</v>
      </c>
      <c r="T200" s="50">
        <v>100</v>
      </c>
      <c r="U200" s="50">
        <f t="shared" si="45"/>
        <v>69.696969696969703</v>
      </c>
      <c r="V200" s="50">
        <f t="shared" si="46"/>
        <v>70.238095238095241</v>
      </c>
      <c r="W200" s="50">
        <f t="shared" si="47"/>
        <v>56.140350877192972</v>
      </c>
      <c r="X200" s="50">
        <f t="shared" si="48"/>
        <v>73.621553884711787</v>
      </c>
      <c r="Y200" s="50">
        <f t="shared" si="49"/>
        <v>74.162679425837325</v>
      </c>
      <c r="Z200" s="50">
        <f t="shared" si="50"/>
        <v>60.064935064935064</v>
      </c>
      <c r="AA200" s="50">
        <f t="shared" si="51"/>
        <v>-3.9245841877420844</v>
      </c>
      <c r="AB200" s="50">
        <f t="shared" si="52"/>
        <v>-3.9245841877420844</v>
      </c>
      <c r="AC200" s="50">
        <f t="shared" si="53"/>
        <v>-3.9245841877420915</v>
      </c>
      <c r="AF200">
        <v>2.06</v>
      </c>
      <c r="AG200">
        <v>1.81</v>
      </c>
      <c r="AH200" s="66"/>
      <c r="AJ200" t="s">
        <v>444</v>
      </c>
    </row>
    <row r="201" spans="1:36" ht="15" x14ac:dyDescent="0.25">
      <c r="A201">
        <v>3.47</v>
      </c>
      <c r="B201">
        <v>3.25</v>
      </c>
      <c r="C201">
        <v>2.2599999999999998</v>
      </c>
      <c r="D201" s="43">
        <f t="shared" si="54"/>
        <v>3.8354621838848191E-2</v>
      </c>
      <c r="E201" s="44">
        <f>IF(OR($A201="",$B201="",$C201=""),"",A201*'MPTO_working_3-way'!$I200)</f>
        <v>3.6030905377808033</v>
      </c>
      <c r="F201" s="45">
        <f>IF(OR($A201="",$B201="",$C201=""),"",B201*'MPTO_working_3-way'!$I200)</f>
        <v>3.3746525209762566</v>
      </c>
      <c r="G201" s="46">
        <f>IF(OR($A201="",$B201="",$C201=""),"",C201*'MPTO_working_3-way'!$I200)</f>
        <v>2.3466814453557965</v>
      </c>
      <c r="H201" s="44">
        <f>IF(OR($A201="",$B201="",$C201=""),"",'MPTO_working_3-way'!E200)</f>
        <v>3.631087809777537</v>
      </c>
      <c r="I201" s="45">
        <f>IF(OR($A201="",$B201="",$C201=""),"",'MPTO_working_3-way'!F200)</f>
        <v>3.3908945166204338</v>
      </c>
      <c r="J201" s="46">
        <f>IF(OR($A201="",$B201="",$C201=""),"",'MPTO_working_3-way'!G200)</f>
        <v>2.3272429268649013</v>
      </c>
      <c r="K201" s="44">
        <f>IF(OR($A201="",$B201="",$C201=""),"",'OddsRatio_working_3-way'!H200)</f>
        <v>3.6180276006770313</v>
      </c>
      <c r="L201" s="45">
        <f>IF(OR($A201="",$B201="",$C201=""),"",'OddsRatio_working_3-way'!I200)</f>
        <v>3.3848429560823159</v>
      </c>
      <c r="M201" s="46">
        <f>IF(OR($A201="",$B201="",$C201=""),"",'OddsRatio_working_3-way'!J200)</f>
        <v>2.3355120554060966</v>
      </c>
      <c r="N201" s="47">
        <f t="shared" si="42"/>
        <v>27.753951490098128</v>
      </c>
      <c r="O201" s="48">
        <f t="shared" si="43"/>
        <v>29.632680514043237</v>
      </c>
      <c r="P201" s="48">
        <f t="shared" si="44"/>
        <v>42.613367995858638</v>
      </c>
      <c r="Q201" t="s">
        <v>291</v>
      </c>
      <c r="R201" t="s">
        <v>295</v>
      </c>
      <c r="S201" s="38">
        <v>44231</v>
      </c>
      <c r="T201" s="50">
        <v>100</v>
      </c>
      <c r="U201" s="50">
        <f t="shared" si="45"/>
        <v>71.181556195965413</v>
      </c>
      <c r="V201" s="50">
        <f t="shared" si="46"/>
        <v>69.230769230769241</v>
      </c>
      <c r="W201" s="50">
        <f t="shared" si="47"/>
        <v>55.752212389380524</v>
      </c>
      <c r="X201" s="50">
        <f t="shared" si="48"/>
        <v>75.017018379850242</v>
      </c>
      <c r="Y201" s="50">
        <f t="shared" si="49"/>
        <v>73.066231414654055</v>
      </c>
      <c r="Z201" s="50">
        <f t="shared" si="50"/>
        <v>59.587674573265346</v>
      </c>
      <c r="AA201" s="50">
        <f t="shared" si="51"/>
        <v>-3.8354621838848288</v>
      </c>
      <c r="AB201" s="50">
        <f t="shared" si="52"/>
        <v>-3.8354621838848146</v>
      </c>
      <c r="AC201" s="50">
        <f t="shared" si="53"/>
        <v>-3.8354621838848217</v>
      </c>
      <c r="AF201">
        <v>2.35</v>
      </c>
      <c r="AG201">
        <v>1.62</v>
      </c>
      <c r="AH201" s="66"/>
      <c r="AJ201" t="s">
        <v>444</v>
      </c>
    </row>
    <row r="202" spans="1:36" ht="15" x14ac:dyDescent="0.25">
      <c r="A202">
        <v>2</v>
      </c>
      <c r="B202">
        <v>3.49</v>
      </c>
      <c r="C202">
        <v>3.95</v>
      </c>
      <c r="D202" s="43">
        <f t="shared" si="54"/>
        <v>3.9697508251423486E-2</v>
      </c>
      <c r="E202" s="44">
        <f>IF(OR($A202="",$B202="",$C202=""),"",A202*'MPTO_working_3-way'!$I201)</f>
        <v>2.079395016502847</v>
      </c>
      <c r="F202" s="45">
        <f>IF(OR($A202="",$B202="",$C202=""),"",B202*'MPTO_working_3-way'!$I201)</f>
        <v>3.6285443037974683</v>
      </c>
      <c r="G202" s="46">
        <f>IF(OR($A202="",$B202="",$C202=""),"",C202*'MPTO_working_3-way'!$I201)</f>
        <v>4.106805157593123</v>
      </c>
      <c r="H202" s="44">
        <f>IF(OR($A202="",$B202="",$C202=""),"",'MPTO_working_3-way'!E201)</f>
        <v>2.0543688838110374</v>
      </c>
      <c r="I202" s="45">
        <f>IF(OR($A202="",$B202="",$C202=""),"",'MPTO_working_3-way'!F201)</f>
        <v>3.65897679768198</v>
      </c>
      <c r="J202" s="46">
        <f>IF(OR($A202="",$B202="",$C202=""),"",'MPTO_working_3-way'!G201)</f>
        <v>4.1678466151016602</v>
      </c>
      <c r="K202" s="44">
        <f>IF(OR($A202="",$B202="",$C202=""),"",'OddsRatio_working_3-way'!H201)</f>
        <v>2.064223464064832</v>
      </c>
      <c r="L202" s="45">
        <f>IF(OR($A202="",$B202="",$C202=""),"",'OddsRatio_working_3-way'!I201)</f>
        <v>3.6499164255214311</v>
      </c>
      <c r="M202" s="46">
        <f>IF(OR($A202="",$B202="",$C202=""),"",'OddsRatio_working_3-way'!J201)</f>
        <v>4.1394592189912558</v>
      </c>
      <c r="N202" s="47">
        <f t="shared" si="42"/>
        <v>48.090910676597311</v>
      </c>
      <c r="O202" s="48">
        <f t="shared" si="43"/>
        <v>27.559261132720518</v>
      </c>
      <c r="P202" s="48">
        <f t="shared" si="44"/>
        <v>24.349828190682178</v>
      </c>
      <c r="Q202" t="s">
        <v>286</v>
      </c>
      <c r="R202" t="s">
        <v>284</v>
      </c>
      <c r="S202" s="38">
        <v>44231</v>
      </c>
      <c r="T202" s="50">
        <v>100</v>
      </c>
      <c r="U202" s="50">
        <f t="shared" si="45"/>
        <v>50</v>
      </c>
      <c r="V202" s="50">
        <f t="shared" si="46"/>
        <v>71.346704871060169</v>
      </c>
      <c r="W202" s="50">
        <f t="shared" si="47"/>
        <v>74.683544303797461</v>
      </c>
      <c r="X202" s="50">
        <f t="shared" si="48"/>
        <v>53.969750825142349</v>
      </c>
      <c r="Y202" s="50">
        <f t="shared" si="49"/>
        <v>75.316455696202539</v>
      </c>
      <c r="Z202" s="50">
        <f t="shared" si="50"/>
        <v>78.653295128939831</v>
      </c>
      <c r="AA202" s="50">
        <f t="shared" si="51"/>
        <v>-3.9697508251423486</v>
      </c>
      <c r="AB202" s="50">
        <f t="shared" si="52"/>
        <v>-3.9697508251423699</v>
      </c>
      <c r="AC202" s="50">
        <f t="shared" si="53"/>
        <v>-3.9697508251423699</v>
      </c>
      <c r="AF202">
        <v>2.15</v>
      </c>
      <c r="AG202">
        <v>1.73</v>
      </c>
      <c r="AH202" s="66"/>
      <c r="AJ202" t="s">
        <v>444</v>
      </c>
    </row>
    <row r="203" spans="1:36" ht="15" x14ac:dyDescent="0.25">
      <c r="A203">
        <v>2.8</v>
      </c>
      <c r="B203">
        <v>2.98</v>
      </c>
      <c r="C203">
        <v>2.89</v>
      </c>
      <c r="D203" s="43">
        <f t="shared" si="54"/>
        <v>3.8734088187189597E-2</v>
      </c>
      <c r="E203" s="44">
        <f>IF(OR($A203="",$B203="",$C203=""),"",A203*'MPTO_working_3-way'!$I202)</f>
        <v>2.9084554469241306</v>
      </c>
      <c r="F203" s="45">
        <f>IF(OR($A203="",$B203="",$C203=""),"",B203*'MPTO_working_3-way'!$I202)</f>
        <v>3.095427582797825</v>
      </c>
      <c r="G203" s="46">
        <f>IF(OR($A203="",$B203="",$C203=""),"",C203*'MPTO_working_3-way'!$I202)</f>
        <v>3.0019415148609783</v>
      </c>
      <c r="H203" s="44">
        <f>IF(OR($A203="",$B203="",$C203=""),"",'MPTO_working_3-way'!E202)</f>
        <v>2.9050218130184202</v>
      </c>
      <c r="I203" s="45">
        <f>IF(OR($A203="",$B203="",$C203=""),"",'MPTO_working_3-way'!F202)</f>
        <v>3.0992461644180693</v>
      </c>
      <c r="J203" s="46">
        <f>IF(OR($A203="",$B203="",$C203=""),"",'MPTO_working_3-way'!G202)</f>
        <v>3.0020167682243644</v>
      </c>
      <c r="K203" s="44">
        <f>IF(OR($A203="",$B203="",$C203=""),"",'OddsRatio_working_3-way'!H202)</f>
        <v>2.9066847743351687</v>
      </c>
      <c r="L203" s="45">
        <f>IF(OR($A203="",$B203="",$C203=""),"",'OddsRatio_working_3-way'!I202)</f>
        <v>3.097353251768685</v>
      </c>
      <c r="M203" s="46">
        <f>IF(OR($A203="",$B203="",$C203=""),"",'OddsRatio_working_3-way'!J202)</f>
        <v>3.0020190130519273</v>
      </c>
      <c r="N203" s="47">
        <f t="shared" si="42"/>
        <v>34.382510519717982</v>
      </c>
      <c r="O203" s="48">
        <f t="shared" si="43"/>
        <v>32.305714582285354</v>
      </c>
      <c r="P203" s="48">
        <f t="shared" si="44"/>
        <v>33.311774897996656</v>
      </c>
      <c r="Q203" t="s">
        <v>290</v>
      </c>
      <c r="R203" t="s">
        <v>294</v>
      </c>
      <c r="S203" s="38">
        <v>44231</v>
      </c>
      <c r="T203" s="50">
        <v>100</v>
      </c>
      <c r="U203" s="50">
        <f t="shared" si="45"/>
        <v>64.285714285714292</v>
      </c>
      <c r="V203" s="50">
        <f t="shared" si="46"/>
        <v>66.442953020134226</v>
      </c>
      <c r="W203" s="50">
        <f t="shared" si="47"/>
        <v>65.397923875432525</v>
      </c>
      <c r="X203" s="50">
        <f t="shared" si="48"/>
        <v>68.159123104433235</v>
      </c>
      <c r="Y203" s="50">
        <f t="shared" si="49"/>
        <v>70.316361838853197</v>
      </c>
      <c r="Z203" s="50">
        <f t="shared" si="50"/>
        <v>69.271332694151482</v>
      </c>
      <c r="AA203" s="50">
        <f t="shared" si="51"/>
        <v>-3.8734088187189428</v>
      </c>
      <c r="AB203" s="50">
        <f t="shared" si="52"/>
        <v>-3.8734088187189712</v>
      </c>
      <c r="AC203" s="50">
        <f t="shared" si="53"/>
        <v>-3.873408818718957</v>
      </c>
      <c r="AF203">
        <v>2.77</v>
      </c>
      <c r="AG203">
        <v>1.47</v>
      </c>
      <c r="AH203" s="66"/>
      <c r="AJ203" t="s">
        <v>444</v>
      </c>
    </row>
    <row r="204" spans="1:36" ht="15" x14ac:dyDescent="0.25">
      <c r="A204">
        <v>2.23</v>
      </c>
      <c r="B204">
        <v>3.36</v>
      </c>
      <c r="C204">
        <v>3.4</v>
      </c>
      <c r="D204" s="43">
        <f t="shared" si="54"/>
        <v>4.016718795141383E-2</v>
      </c>
      <c r="E204" s="44">
        <f>IF(OR($A204="",$B204="",$C204=""),"",A204*'MPTO_working_3-way'!$I203)</f>
        <v>2.3195728291316526</v>
      </c>
      <c r="F204" s="45">
        <f>IF(OR($A204="",$B204="",$C204=""),"",B204*'MPTO_working_3-way'!$I203)</f>
        <v>3.4949617515167501</v>
      </c>
      <c r="G204" s="46">
        <f>IF(OR($A204="",$B204="",$C204=""),"",C204*'MPTO_working_3-way'!$I203)</f>
        <v>3.5365684390348071</v>
      </c>
      <c r="H204" s="44">
        <f>IF(OR($A204="",$B204="",$C204=""),"",'MPTO_working_3-way'!E203)</f>
        <v>2.2986316465716574</v>
      </c>
      <c r="I204" s="45">
        <f>IF(OR($A204="",$B204="",$C204=""),"",'MPTO_working_3-way'!F203)</f>
        <v>3.5182776374229379</v>
      </c>
      <c r="J204" s="46">
        <f>IF(OR($A204="",$B204="",$C204=""),"",'MPTO_working_3-way'!G203)</f>
        <v>3.5621595218297548</v>
      </c>
      <c r="K204" s="44">
        <f>IF(OR($A204="",$B204="",$C204=""),"",'OddsRatio_working_3-way'!H203)</f>
        <v>2.307437324765012</v>
      </c>
      <c r="L204" s="45">
        <f>IF(OR($A204="",$B204="",$C204=""),"",'OddsRatio_working_3-way'!I203)</f>
        <v>3.5085789320694549</v>
      </c>
      <c r="M204" s="46">
        <f>IF(OR($A204="",$B204="",$C204=""),"",'OddsRatio_working_3-way'!J203)</f>
        <v>3.5510972190536827</v>
      </c>
      <c r="N204" s="47">
        <f t="shared" si="42"/>
        <v>43.111386175977778</v>
      </c>
      <c r="O204" s="48">
        <f t="shared" si="43"/>
        <v>28.612616420366205</v>
      </c>
      <c r="P204" s="48">
        <f t="shared" si="44"/>
        <v>28.27599740365601</v>
      </c>
      <c r="Q204" t="s">
        <v>292</v>
      </c>
      <c r="R204" t="s">
        <v>282</v>
      </c>
      <c r="S204" s="38">
        <v>44231</v>
      </c>
      <c r="T204" s="50">
        <v>100</v>
      </c>
      <c r="U204" s="50">
        <f t="shared" si="45"/>
        <v>55.156950672645742</v>
      </c>
      <c r="V204" s="50">
        <f t="shared" si="46"/>
        <v>70.238095238095241</v>
      </c>
      <c r="W204" s="50">
        <f t="shared" si="47"/>
        <v>70.588235294117652</v>
      </c>
      <c r="X204" s="50">
        <f t="shared" si="48"/>
        <v>59.173669467787114</v>
      </c>
      <c r="Y204" s="50">
        <f t="shared" si="49"/>
        <v>74.254814033236613</v>
      </c>
      <c r="Z204" s="50">
        <f t="shared" si="50"/>
        <v>74.604954089259024</v>
      </c>
      <c r="AA204" s="50">
        <f t="shared" si="51"/>
        <v>-4.0167187951413723</v>
      </c>
      <c r="AB204" s="50">
        <f t="shared" si="52"/>
        <v>-4.0167187951413723</v>
      </c>
      <c r="AC204" s="50">
        <f t="shared" si="53"/>
        <v>-4.0167187951413723</v>
      </c>
      <c r="AF204">
        <v>1.92</v>
      </c>
      <c r="AG204">
        <v>1.93</v>
      </c>
      <c r="AH204" s="66"/>
      <c r="AJ204" t="s">
        <v>444</v>
      </c>
    </row>
    <row r="205" spans="1:36" ht="15" x14ac:dyDescent="0.25">
      <c r="A205">
        <v>1.56</v>
      </c>
      <c r="B205">
        <v>3.89</v>
      </c>
      <c r="C205">
        <v>6.85</v>
      </c>
      <c r="D205" s="43">
        <f t="shared" si="54"/>
        <v>4.40804512258548E-2</v>
      </c>
      <c r="E205" s="44">
        <f>IF(OR($A205="",$B205="",$C205=""),"",A205*'MPTO_working_3-way'!$I204)</f>
        <v>1.6287655039123334</v>
      </c>
      <c r="F205" s="45">
        <f>IF(OR($A205="",$B205="",$C205=""),"",B205*'MPTO_working_3-way'!$I204)</f>
        <v>4.0614729552685755</v>
      </c>
      <c r="G205" s="46">
        <f>IF(OR($A205="",$B205="",$C205=""),"",C205*'MPTO_working_3-way'!$I204)</f>
        <v>7.1519510908971053</v>
      </c>
      <c r="H205" s="44">
        <f>IF(OR($A205="",$B205="",$C205=""),"",'MPTO_working_3-way'!E204)</f>
        <v>1.5965969308311634</v>
      </c>
      <c r="I205" s="45">
        <f>IF(OR($A205="",$B205="",$C205=""),"",'MPTO_working_3-way'!F204)</f>
        <v>4.1258223150940712</v>
      </c>
      <c r="J205" s="46">
        <f>IF(OR($A205="",$B205="",$C205=""),"",'MPTO_working_3-way'!G204)</f>
        <v>7.616615077164373</v>
      </c>
      <c r="K205" s="44">
        <f>IF(OR($A205="",$B205="",$C205=""),"",'OddsRatio_working_3-way'!H204)</f>
        <v>1.6075439940397578</v>
      </c>
      <c r="L205" s="45">
        <f>IF(OR($A205="",$B205="",$C205=""),"",'OddsRatio_working_3-way'!I204)</f>
        <v>4.1353609692408932</v>
      </c>
      <c r="M205" s="46">
        <f>IF(OR($A205="",$B205="",$C205=""),"",'OddsRatio_working_3-way'!J204)</f>
        <v>7.3466649377367537</v>
      </c>
      <c r="N205" s="47">
        <f t="shared" si="42"/>
        <v>61.39619224486129</v>
      </c>
      <c r="O205" s="48">
        <f t="shared" si="43"/>
        <v>24.621609229301697</v>
      </c>
      <c r="P205" s="48">
        <f t="shared" si="44"/>
        <v>13.982198525837022</v>
      </c>
      <c r="Q205" t="s">
        <v>458</v>
      </c>
      <c r="R205" t="s">
        <v>285</v>
      </c>
      <c r="S205" s="38">
        <v>44231</v>
      </c>
      <c r="T205" s="50">
        <v>100</v>
      </c>
      <c r="U205" s="50">
        <f t="shared" si="45"/>
        <v>35.897435897435898</v>
      </c>
      <c r="V205" s="50">
        <f t="shared" si="46"/>
        <v>74.293059125964007</v>
      </c>
      <c r="W205" s="50">
        <f t="shared" si="47"/>
        <v>85.401459854014604</v>
      </c>
      <c r="X205" s="50">
        <f t="shared" si="48"/>
        <v>40.305481020021396</v>
      </c>
      <c r="Y205" s="50">
        <f t="shared" si="49"/>
        <v>78.701104248549498</v>
      </c>
      <c r="Z205" s="50">
        <f t="shared" si="50"/>
        <v>89.809504976600081</v>
      </c>
      <c r="AA205" s="50">
        <f t="shared" si="51"/>
        <v>-4.4080451225854986</v>
      </c>
      <c r="AB205" s="50">
        <f t="shared" si="52"/>
        <v>-4.4080451225854915</v>
      </c>
      <c r="AC205" s="50">
        <f t="shared" si="53"/>
        <v>-4.4080451225854773</v>
      </c>
      <c r="AF205">
        <v>1.9</v>
      </c>
      <c r="AG205">
        <v>1.95</v>
      </c>
      <c r="AH205" s="66"/>
      <c r="AJ205" t="s">
        <v>444</v>
      </c>
    </row>
    <row r="206" spans="1:36" ht="15" x14ac:dyDescent="0.25">
      <c r="A206">
        <v>2.0299999999999998</v>
      </c>
      <c r="B206">
        <v>3.24</v>
      </c>
      <c r="C206">
        <v>4.18</v>
      </c>
      <c r="D206" s="43">
        <f t="shared" si="54"/>
        <v>4.048726250783119E-2</v>
      </c>
      <c r="E206" s="44">
        <f>IF(OR($A206="",$B206="",$C206=""),"",A206*'MPTO_working_3-way'!$I205)</f>
        <v>2.1121891428908972</v>
      </c>
      <c r="F206" s="45">
        <f>IF(OR($A206="",$B206="",$C206=""),"",B206*'MPTO_working_3-way'!$I205)</f>
        <v>3.3711787305253731</v>
      </c>
      <c r="G206" s="46">
        <f>IF(OR($A206="",$B206="",$C206=""),"",C206*'MPTO_working_3-way'!$I205)</f>
        <v>4.3492367572827337</v>
      </c>
      <c r="H206" s="44">
        <f>IF(OR($A206="",$B206="",$C206=""),"",'MPTO_working_3-way'!E205)</f>
        <v>2.0871812116134993</v>
      </c>
      <c r="I206" s="45">
        <f>IF(OR($A206="",$B206="",$C206=""),"",'MPTO_working_3-way'!F205)</f>
        <v>3.3881511209584847</v>
      </c>
      <c r="J206" s="46">
        <f>IF(OR($A206="",$B206="",$C206=""),"",'MPTO_working_3-way'!G205)</f>
        <v>4.4299006751136076</v>
      </c>
      <c r="K206" s="44">
        <f>IF(OR($A206="",$B206="",$C206=""),"",'OddsRatio_working_3-way'!H205)</f>
        <v>2.0973197308487639</v>
      </c>
      <c r="L206" s="45">
        <f>IF(OR($A206="",$B206="",$C206=""),"",'OddsRatio_working_3-way'!I205)</f>
        <v>3.3864040748555659</v>
      </c>
      <c r="M206" s="46">
        <f>IF(OR($A206="",$B206="",$C206=""),"",'OddsRatio_working_3-way'!J205)</f>
        <v>4.3878414991253099</v>
      </c>
      <c r="N206" s="47">
        <f t="shared" si="42"/>
        <v>47.344244873417281</v>
      </c>
      <c r="O206" s="48">
        <f t="shared" si="43"/>
        <v>29.663215152171933</v>
      </c>
      <c r="P206" s="48">
        <f t="shared" si="44"/>
        <v>22.992539974410786</v>
      </c>
      <c r="Q206" t="s">
        <v>280</v>
      </c>
      <c r="R206" t="s">
        <v>466</v>
      </c>
      <c r="S206" s="38">
        <v>44231</v>
      </c>
      <c r="T206" s="50">
        <v>100</v>
      </c>
      <c r="U206" s="50">
        <f t="shared" si="45"/>
        <v>50.73891625615763</v>
      </c>
      <c r="V206" s="50">
        <f t="shared" si="46"/>
        <v>69.135802469135797</v>
      </c>
      <c r="W206" s="50">
        <f t="shared" si="47"/>
        <v>76.076555023923447</v>
      </c>
      <c r="X206" s="50">
        <f t="shared" si="48"/>
        <v>54.787642506940749</v>
      </c>
      <c r="Y206" s="50">
        <f t="shared" si="49"/>
        <v>73.18452871991893</v>
      </c>
      <c r="Z206" s="50">
        <f t="shared" si="50"/>
        <v>80.125281274706566</v>
      </c>
      <c r="AA206" s="50">
        <f t="shared" si="51"/>
        <v>-4.048726250783119</v>
      </c>
      <c r="AB206" s="50">
        <f t="shared" si="52"/>
        <v>-4.0487262507831332</v>
      </c>
      <c r="AC206" s="50">
        <f t="shared" si="53"/>
        <v>-4.048726250783119</v>
      </c>
      <c r="AF206">
        <v>2.2599999999999998</v>
      </c>
      <c r="AG206">
        <v>1.67</v>
      </c>
      <c r="AH206" s="66"/>
      <c r="AJ206" t="s">
        <v>444</v>
      </c>
    </row>
    <row r="207" spans="1:36" ht="15" x14ac:dyDescent="0.25">
      <c r="A207">
        <v>3.95</v>
      </c>
      <c r="B207">
        <v>3.42</v>
      </c>
      <c r="C207">
        <v>2.02</v>
      </c>
      <c r="D207" s="43">
        <f t="shared" si="54"/>
        <v>4.0611722731233701E-2</v>
      </c>
      <c r="E207" s="44">
        <f>IF(OR($A207="",$B207="",$C207=""),"",A207*'MPTO_working_3-way'!$I206)</f>
        <v>4.1104163047883731</v>
      </c>
      <c r="F207" s="45">
        <f>IF(OR($A207="",$B207="",$C207=""),"",B207*'MPTO_working_3-way'!$I206)</f>
        <v>3.5588920917408191</v>
      </c>
      <c r="G207" s="46">
        <f>IF(OR($A207="",$B207="",$C207=""),"",C207*'MPTO_working_3-way'!$I206)</f>
        <v>2.1020356799170923</v>
      </c>
      <c r="H207" s="44">
        <f>IF(OR($A207="",$B207="",$C207=""),"",'MPTO_working_3-way'!E206)</f>
        <v>4.1731469369903014</v>
      </c>
      <c r="I207" s="45">
        <f>IF(OR($A207="",$B207="",$C207=""),"",'MPTO_working_3-way'!F206)</f>
        <v>3.5860234318259665</v>
      </c>
      <c r="J207" s="46">
        <f>IF(OR($A207="",$B207="",$C207=""),"",'MPTO_working_3-way'!G206)</f>
        <v>2.0767903014755911</v>
      </c>
      <c r="K207" s="44">
        <f>IF(OR($A207="",$B207="",$C207=""),"",'OddsRatio_working_3-way'!H206)</f>
        <v>4.1432453488177394</v>
      </c>
      <c r="L207" s="45">
        <f>IF(OR($A207="",$B207="",$C207=""),"",'OddsRatio_working_3-way'!I206)</f>
        <v>3.5785266929284498</v>
      </c>
      <c r="M207" s="46">
        <f>IF(OR($A207="",$B207="",$C207=""),"",'OddsRatio_working_3-way'!J206)</f>
        <v>2.0868170358624045</v>
      </c>
      <c r="N207" s="47">
        <f t="shared" si="42"/>
        <v>24.328435998929447</v>
      </c>
      <c r="O207" s="48">
        <f t="shared" si="43"/>
        <v>28.098632220985763</v>
      </c>
      <c r="P207" s="48">
        <f t="shared" si="44"/>
        <v>47.572931780084801</v>
      </c>
      <c r="Q207" t="s">
        <v>287</v>
      </c>
      <c r="R207" t="s">
        <v>451</v>
      </c>
      <c r="S207" s="38">
        <v>44231</v>
      </c>
      <c r="T207" s="50">
        <v>100</v>
      </c>
      <c r="U207" s="50">
        <f t="shared" si="45"/>
        <v>74.683544303797461</v>
      </c>
      <c r="V207" s="50">
        <f t="shared" si="46"/>
        <v>70.760233918128648</v>
      </c>
      <c r="W207" s="50">
        <f t="shared" si="47"/>
        <v>50.495049504950494</v>
      </c>
      <c r="X207" s="50">
        <f t="shared" si="48"/>
        <v>78.744716576920851</v>
      </c>
      <c r="Y207" s="50">
        <f t="shared" si="49"/>
        <v>74.821406191252038</v>
      </c>
      <c r="Z207" s="50">
        <f t="shared" si="50"/>
        <v>54.556221778073862</v>
      </c>
      <c r="AA207" s="50">
        <f t="shared" si="51"/>
        <v>-4.0611722731233897</v>
      </c>
      <c r="AB207" s="50">
        <f t="shared" si="52"/>
        <v>-4.0611722731233897</v>
      </c>
      <c r="AC207" s="50">
        <f t="shared" si="53"/>
        <v>-4.0611722731233684</v>
      </c>
      <c r="AF207">
        <v>2.16</v>
      </c>
      <c r="AG207">
        <v>1.72</v>
      </c>
      <c r="AH207" s="66"/>
      <c r="AJ207" t="s">
        <v>444</v>
      </c>
    </row>
    <row r="208" spans="1:36" ht="15" x14ac:dyDescent="0.25">
      <c r="A208">
        <v>1.72</v>
      </c>
      <c r="B208">
        <v>3.76</v>
      </c>
      <c r="C208">
        <v>5.14</v>
      </c>
      <c r="D208" s="43">
        <f t="shared" si="54"/>
        <v>4.1905324828599433E-2</v>
      </c>
      <c r="E208" s="44">
        <f>IF(OR($A208="",$B208="",$C208=""),"",A208*'MPTO_working_3-way'!$I207)</f>
        <v>1.7920771587051909</v>
      </c>
      <c r="F208" s="45">
        <f>IF(OR($A208="",$B208="",$C208=""),"",B208*'MPTO_working_3-way'!$I207)</f>
        <v>3.9175640213555338</v>
      </c>
      <c r="G208" s="46">
        <f>IF(OR($A208="",$B208="",$C208=""),"",C208*'MPTO_working_3-way'!$I207)</f>
        <v>5.3553933696190006</v>
      </c>
      <c r="H208" s="44">
        <f>IF(OR($A208="",$B208="",$C208=""),"",'MPTO_working_3-way'!E207)</f>
        <v>1.7623415232206407</v>
      </c>
      <c r="I208" s="45">
        <f>IF(OR($A208="",$B208="",$C208=""),"",'MPTO_working_3-way'!F207)</f>
        <v>3.9684271113748486</v>
      </c>
      <c r="J208" s="46">
        <f>IF(OR($A208="",$B208="",$C208=""),"",'MPTO_working_3-way'!G207)</f>
        <v>5.5375864697593506</v>
      </c>
      <c r="K208" s="44">
        <f>IF(OR($A208="",$B208="",$C208=""),"",'OddsRatio_working_3-way'!H207)</f>
        <v>1.7730032175765573</v>
      </c>
      <c r="L208" s="45">
        <f>IF(OR($A208="",$B208="",$C208=""),"",'OddsRatio_working_3-way'!I207)</f>
        <v>3.9631790007101357</v>
      </c>
      <c r="M208" s="46">
        <f>IF(OR($A208="",$B208="",$C208=""),"",'OddsRatio_working_3-way'!J207)</f>
        <v>5.4447685010652034</v>
      </c>
      <c r="N208" s="47">
        <f t="shared" si="42"/>
        <v>55.801168780172318</v>
      </c>
      <c r="O208" s="48">
        <f t="shared" si="43"/>
        <v>25.526066569653288</v>
      </c>
      <c r="P208" s="48">
        <f t="shared" si="44"/>
        <v>18.672764650174393</v>
      </c>
      <c r="Q208" t="s">
        <v>296</v>
      </c>
      <c r="R208" t="s">
        <v>245</v>
      </c>
      <c r="S208" s="38">
        <v>44231</v>
      </c>
      <c r="T208" s="50">
        <v>100</v>
      </c>
      <c r="U208" s="50">
        <f t="shared" si="45"/>
        <v>41.860465116279073</v>
      </c>
      <c r="V208" s="50">
        <f t="shared" si="46"/>
        <v>73.40425531914893</v>
      </c>
      <c r="W208" s="50">
        <f t="shared" si="47"/>
        <v>80.54474708171206</v>
      </c>
      <c r="X208" s="50">
        <f t="shared" si="48"/>
        <v>46.050997599138995</v>
      </c>
      <c r="Y208" s="50">
        <f t="shared" si="49"/>
        <v>77.594787802008867</v>
      </c>
      <c r="Z208" s="50">
        <f t="shared" si="50"/>
        <v>84.735279564571997</v>
      </c>
      <c r="AA208" s="50">
        <f t="shared" si="51"/>
        <v>-4.190532482859922</v>
      </c>
      <c r="AB208" s="50">
        <f t="shared" si="52"/>
        <v>-4.1905324828599362</v>
      </c>
      <c r="AC208" s="50">
        <f t="shared" si="53"/>
        <v>-4.1905324828599362</v>
      </c>
      <c r="AF208">
        <v>2.0699999999999998</v>
      </c>
      <c r="AG208">
        <v>1.79</v>
      </c>
      <c r="AH208" s="66"/>
      <c r="AJ208" t="s">
        <v>439</v>
      </c>
    </row>
    <row r="209" spans="1:36" ht="15" x14ac:dyDescent="0.25">
      <c r="A209">
        <v>2.58</v>
      </c>
      <c r="B209">
        <v>3.31</v>
      </c>
      <c r="C209">
        <v>2.86</v>
      </c>
      <c r="D209" s="43">
        <f t="shared" si="54"/>
        <v>3.9362052500533373E-2</v>
      </c>
      <c r="E209" s="44">
        <f>IF(OR($A209="",$B209="",$C209=""),"",A209*'MPTO_working_3-way'!$I208)</f>
        <v>2.6815540954513764</v>
      </c>
      <c r="F209" s="45">
        <f>IF(OR($A209="",$B209="",$C209=""),"",B209*'MPTO_working_3-way'!$I208)</f>
        <v>3.4402883937767657</v>
      </c>
      <c r="G209" s="46">
        <f>IF(OR($A209="",$B209="",$C209=""),"",C209*'MPTO_working_3-way'!$I208)</f>
        <v>2.9725754701515252</v>
      </c>
      <c r="H209" s="44">
        <f>IF(OR($A209="",$B209="",$C209=""),"",'MPTO_working_3-way'!E208)</f>
        <v>2.670396569366146</v>
      </c>
      <c r="I209" s="45">
        <f>IF(OR($A209="",$B209="",$C209=""),"",'MPTO_working_3-way'!F208)</f>
        <v>3.4602780218283531</v>
      </c>
      <c r="J209" s="46">
        <f>IF(OR($A209="",$B209="",$C209=""),"",'MPTO_working_3-way'!G208)</f>
        <v>2.9715062372384358</v>
      </c>
      <c r="K209" s="44">
        <f>IF(OR($A209="",$B209="",$C209=""),"",'OddsRatio_working_3-way'!H208)</f>
        <v>2.6756879423260416</v>
      </c>
      <c r="L209" s="45">
        <f>IF(OR($A209="",$B209="",$C209=""),"",'OddsRatio_working_3-way'!I208)</f>
        <v>3.4498981941602245</v>
      </c>
      <c r="M209" s="46">
        <f>IF(OR($A209="",$B209="",$C209=""),"",'OddsRatio_working_3-way'!J208)</f>
        <v>2.9726452991939469</v>
      </c>
      <c r="N209" s="47">
        <f t="shared" si="42"/>
        <v>37.29180782503191</v>
      </c>
      <c r="O209" s="48">
        <f t="shared" si="43"/>
        <v>29.067330570568679</v>
      </c>
      <c r="P209" s="48">
        <f t="shared" si="44"/>
        <v>33.640861604399419</v>
      </c>
      <c r="Q209" t="s">
        <v>246</v>
      </c>
      <c r="R209" t="s">
        <v>459</v>
      </c>
      <c r="S209" s="38">
        <v>44231</v>
      </c>
      <c r="T209" s="50">
        <v>100</v>
      </c>
      <c r="U209" s="50">
        <f t="shared" si="45"/>
        <v>61.240310077519375</v>
      </c>
      <c r="V209" s="50">
        <f t="shared" si="46"/>
        <v>69.78851963746223</v>
      </c>
      <c r="W209" s="50">
        <f t="shared" si="47"/>
        <v>65.03496503496504</v>
      </c>
      <c r="X209" s="50">
        <f t="shared" si="48"/>
        <v>65.17651532757273</v>
      </c>
      <c r="Y209" s="50">
        <f t="shared" si="49"/>
        <v>73.724724887515578</v>
      </c>
      <c r="Z209" s="50">
        <f t="shared" si="50"/>
        <v>68.971170285018374</v>
      </c>
      <c r="AA209" s="50">
        <f t="shared" si="51"/>
        <v>-3.9362052500533551</v>
      </c>
      <c r="AB209" s="50">
        <f t="shared" si="52"/>
        <v>-3.936205250053348</v>
      </c>
      <c r="AC209" s="50">
        <f t="shared" si="53"/>
        <v>-3.9362052500533338</v>
      </c>
      <c r="AF209">
        <v>2.25</v>
      </c>
      <c r="AG209">
        <v>1.67</v>
      </c>
      <c r="AH209" s="66"/>
      <c r="AJ209" t="s">
        <v>439</v>
      </c>
    </row>
    <row r="210" spans="1:36" ht="15" x14ac:dyDescent="0.25">
      <c r="A210">
        <v>2.97</v>
      </c>
      <c r="B210">
        <v>3.12</v>
      </c>
      <c r="C210">
        <v>2.62</v>
      </c>
      <c r="D210" s="43">
        <f t="shared" si="54"/>
        <v>3.8892546526134275E-2</v>
      </c>
      <c r="E210" s="44">
        <f>IF(OR($A210="",$B210="",$C210=""),"",A210*'MPTO_working_3-way'!$I209)</f>
        <v>3.0855108631826189</v>
      </c>
      <c r="F210" s="45">
        <f>IF(OR($A210="",$B210="",$C210=""),"",B210*'MPTO_working_3-way'!$I209)</f>
        <v>3.2413447451615389</v>
      </c>
      <c r="G210" s="46">
        <f>IF(OR($A210="",$B210="",$C210=""),"",C210*'MPTO_working_3-way'!$I209)</f>
        <v>2.7218984718984718</v>
      </c>
      <c r="H210" s="44">
        <f>IF(OR($A210="",$B210="",$C210=""),"",'MPTO_working_3-way'!E209)</f>
        <v>3.0889351900388515</v>
      </c>
      <c r="I210" s="45">
        <f>IF(OR($A210="",$B210="",$C210=""),"",'MPTO_working_3-way'!F209)</f>
        <v>3.2515182164545946</v>
      </c>
      <c r="J210" s="46">
        <f>IF(OR($A210="",$B210="",$C210=""),"",'MPTO_working_3-way'!G209)</f>
        <v>2.7121203048910725</v>
      </c>
      <c r="K210" s="44">
        <f>IF(OR($A210="",$B210="",$C210=""),"",'OddsRatio_working_3-way'!H209)</f>
        <v>3.0875615956584697</v>
      </c>
      <c r="L210" s="45">
        <f>IF(OR($A210="",$B210="",$C210=""),"",'OddsRatio_working_3-way'!I209)</f>
        <v>3.2465129861908393</v>
      </c>
      <c r="M210" s="46">
        <f>IF(OR($A210="",$B210="",$C210=""),"",'OddsRatio_working_3-way'!J209)</f>
        <v>2.716675017749604</v>
      </c>
      <c r="N210" s="47">
        <f t="shared" si="42"/>
        <v>32.409543973166492</v>
      </c>
      <c r="O210" s="48">
        <f t="shared" si="43"/>
        <v>30.851392820610418</v>
      </c>
      <c r="P210" s="48">
        <f t="shared" si="44"/>
        <v>36.739063206223086</v>
      </c>
      <c r="Q210" t="s">
        <v>464</v>
      </c>
      <c r="R210" t="s">
        <v>462</v>
      </c>
      <c r="S210" s="38">
        <v>44231</v>
      </c>
      <c r="T210" s="50">
        <v>100</v>
      </c>
      <c r="U210" s="50">
        <f t="shared" si="45"/>
        <v>66.329966329966325</v>
      </c>
      <c r="V210" s="50">
        <f t="shared" si="46"/>
        <v>67.948717948717942</v>
      </c>
      <c r="W210" s="50">
        <f t="shared" si="47"/>
        <v>61.832061068702288</v>
      </c>
      <c r="X210" s="50">
        <f t="shared" si="48"/>
        <v>70.219220982579756</v>
      </c>
      <c r="Y210" s="50">
        <f t="shared" si="49"/>
        <v>71.837972601331373</v>
      </c>
      <c r="Z210" s="50">
        <f t="shared" si="50"/>
        <v>65.721315721315719</v>
      </c>
      <c r="AA210" s="50">
        <f t="shared" si="51"/>
        <v>-3.8892546526134311</v>
      </c>
      <c r="AB210" s="50">
        <f t="shared" si="52"/>
        <v>-3.8892546526134311</v>
      </c>
      <c r="AC210" s="50">
        <f t="shared" si="53"/>
        <v>-3.8892546526134311</v>
      </c>
      <c r="AF210">
        <v>2.56</v>
      </c>
      <c r="AG210">
        <v>1.53</v>
      </c>
      <c r="AH210" s="66"/>
      <c r="AJ210" t="s">
        <v>439</v>
      </c>
    </row>
    <row r="211" spans="1:36" ht="15" x14ac:dyDescent="0.25">
      <c r="A211">
        <v>2.61</v>
      </c>
      <c r="B211">
        <v>3.27</v>
      </c>
      <c r="C211">
        <v>2.86</v>
      </c>
      <c r="D211" s="43">
        <f t="shared" si="54"/>
        <v>3.8602509655973893E-2</v>
      </c>
      <c r="E211" s="44">
        <f>IF(OR($A211="",$B211="",$C211=""),"",A211*'MPTO_working_3-way'!$I210)</f>
        <v>2.7107525502020917</v>
      </c>
      <c r="F211" s="45">
        <f>IF(OR($A211="",$B211="",$C211=""),"",B211*'MPTO_working_3-way'!$I210)</f>
        <v>3.3962302065750345</v>
      </c>
      <c r="G211" s="46">
        <f>IF(OR($A211="",$B211="",$C211=""),"",C211*'MPTO_working_3-way'!$I210)</f>
        <v>2.9704031776160851</v>
      </c>
      <c r="H211" s="44">
        <f>IF(OR($A211="",$B211="",$C211=""),"",'MPTO_working_3-way'!E210)</f>
        <v>2.7007008320541215</v>
      </c>
      <c r="I211" s="45">
        <f>IF(OR($A211="",$B211="",$C211=""),"",'MPTO_working_3-way'!F210)</f>
        <v>3.4136346002539124</v>
      </c>
      <c r="J211" s="46">
        <f>IF(OR($A211="",$B211="",$C211=""),"",'MPTO_working_3-way'!G210)</f>
        <v>2.969272368219698</v>
      </c>
      <c r="K211" s="44">
        <f>IF(OR($A211="",$B211="",$C211=""),"",'OddsRatio_working_3-way'!H210)</f>
        <v>2.7054909938330374</v>
      </c>
      <c r="L211" s="45">
        <f>IF(OR($A211="",$B211="",$C211=""),"",'OddsRatio_working_3-way'!I210)</f>
        <v>3.404636370186954</v>
      </c>
      <c r="M211" s="46">
        <f>IF(OR($A211="",$B211="",$C211=""),"",'OddsRatio_working_3-way'!J210)</f>
        <v>2.9703187879064896</v>
      </c>
      <c r="N211" s="47">
        <f t="shared" si="42"/>
        <v>36.89012484468374</v>
      </c>
      <c r="O211" s="48">
        <f t="shared" si="43"/>
        <v>29.444411573279684</v>
      </c>
      <c r="P211" s="48">
        <f t="shared" si="44"/>
        <v>33.665463582036566</v>
      </c>
      <c r="Q211" t="s">
        <v>297</v>
      </c>
      <c r="R211" t="s">
        <v>456</v>
      </c>
      <c r="S211" s="38">
        <v>44231</v>
      </c>
      <c r="T211" s="50">
        <v>100</v>
      </c>
      <c r="U211" s="50">
        <f t="shared" si="45"/>
        <v>61.685823754789276</v>
      </c>
      <c r="V211" s="50">
        <f t="shared" si="46"/>
        <v>69.418960244648318</v>
      </c>
      <c r="W211" s="50">
        <f t="shared" si="47"/>
        <v>65.03496503496504</v>
      </c>
      <c r="X211" s="50">
        <f t="shared" si="48"/>
        <v>65.546074720386656</v>
      </c>
      <c r="Y211" s="50">
        <f t="shared" si="49"/>
        <v>73.279211210245705</v>
      </c>
      <c r="Z211" s="50">
        <f t="shared" si="50"/>
        <v>68.895216000562414</v>
      </c>
      <c r="AA211" s="50">
        <f t="shared" si="51"/>
        <v>-3.8602509655973805</v>
      </c>
      <c r="AB211" s="50">
        <f t="shared" si="52"/>
        <v>-3.8602509655973876</v>
      </c>
      <c r="AC211" s="50">
        <f t="shared" si="53"/>
        <v>-3.8602509655973734</v>
      </c>
      <c r="AF211">
        <v>2.2200000000000002</v>
      </c>
      <c r="AG211">
        <v>1.68</v>
      </c>
      <c r="AH211" s="66"/>
      <c r="AJ211" t="s">
        <v>439</v>
      </c>
    </row>
    <row r="212" spans="1:36" ht="15" x14ac:dyDescent="0.25">
      <c r="A212">
        <v>2.42</v>
      </c>
      <c r="B212">
        <v>3.35</v>
      </c>
      <c r="C212">
        <v>3.06</v>
      </c>
      <c r="D212" s="43">
        <f t="shared" si="54"/>
        <v>3.8527988803349844E-2</v>
      </c>
      <c r="E212" s="44">
        <f>IF(OR($A212="",$B212="",$C212=""),"",A212*'MPTO_working_3-way'!$I211)</f>
        <v>2.5132377329041065</v>
      </c>
      <c r="F212" s="45">
        <f>IF(OR($A212="",$B212="",$C212=""),"",B212*'MPTO_working_3-way'!$I211)</f>
        <v>3.479068762491222</v>
      </c>
      <c r="G212" s="46">
        <f>IF(OR($A212="",$B212="",$C212=""),"",C212*'MPTO_working_3-way'!$I211)</f>
        <v>3.1778956457382508</v>
      </c>
      <c r="H212" s="44">
        <f>IF(OR($A212="",$B212="",$C212=""),"",'MPTO_working_3-way'!E211)</f>
        <v>2.4976242750162596</v>
      </c>
      <c r="I212" s="45">
        <f>IF(OR($A212="",$B212="",$C212=""),"",'MPTO_working_3-way'!F211)</f>
        <v>3.5006063080496443</v>
      </c>
      <c r="J212" s="46">
        <f>IF(OR($A212="",$B212="",$C212=""),"",'MPTO_working_3-way'!G211)</f>
        <v>3.1851726626156309</v>
      </c>
      <c r="K212" s="44">
        <f>IF(OR($A212="",$B212="",$C212=""),"",'OddsRatio_working_3-way'!H211)</f>
        <v>2.5045850429697953</v>
      </c>
      <c r="L212" s="45">
        <f>IF(OR($A212="",$B212="",$C212=""),"",'OddsRatio_working_3-way'!I211)</f>
        <v>3.4899822894218455</v>
      </c>
      <c r="M212" s="46">
        <f>IF(OR($A212="",$B212="",$C212=""),"",'OddsRatio_working_3-way'!J211)</f>
        <v>3.1827078792378729</v>
      </c>
      <c r="N212" s="47">
        <f t="shared" si="42"/>
        <v>39.789311886722153</v>
      </c>
      <c r="O212" s="48">
        <f t="shared" si="43"/>
        <v>28.743323810706752</v>
      </c>
      <c r="P212" s="48">
        <f t="shared" si="44"/>
        <v>31.467364302571109</v>
      </c>
      <c r="Q212" t="s">
        <v>298</v>
      </c>
      <c r="R212" t="s">
        <v>302</v>
      </c>
      <c r="S212" s="38">
        <v>44231</v>
      </c>
      <c r="T212" s="50">
        <v>100</v>
      </c>
      <c r="U212" s="50">
        <f t="shared" si="45"/>
        <v>58.677685950413228</v>
      </c>
      <c r="V212" s="50">
        <f t="shared" si="46"/>
        <v>70.149253731343279</v>
      </c>
      <c r="W212" s="50">
        <f t="shared" si="47"/>
        <v>67.320261437908499</v>
      </c>
      <c r="X212" s="50">
        <f t="shared" si="48"/>
        <v>62.530484830748215</v>
      </c>
      <c r="Y212" s="50">
        <f t="shared" si="49"/>
        <v>74.00205261167828</v>
      </c>
      <c r="Z212" s="50">
        <f t="shared" si="50"/>
        <v>71.173060318243486</v>
      </c>
      <c r="AA212" s="50">
        <f t="shared" si="51"/>
        <v>-3.8527988803349871</v>
      </c>
      <c r="AB212" s="50">
        <f t="shared" si="52"/>
        <v>-3.8527988803350013</v>
      </c>
      <c r="AC212" s="50">
        <f t="shared" si="53"/>
        <v>-3.8527988803349871</v>
      </c>
      <c r="AF212">
        <v>2.29</v>
      </c>
      <c r="AG212">
        <v>1.65</v>
      </c>
      <c r="AH212" s="66"/>
      <c r="AJ212" t="s">
        <v>439</v>
      </c>
    </row>
    <row r="213" spans="1:36" ht="15" x14ac:dyDescent="0.25">
      <c r="A213">
        <v>2.09</v>
      </c>
      <c r="B213">
        <v>3.4</v>
      </c>
      <c r="C213">
        <v>3.73</v>
      </c>
      <c r="D213" s="43">
        <f t="shared" si="54"/>
        <v>4.0683061325663017E-2</v>
      </c>
      <c r="E213" s="44">
        <f>IF(OR($A213="",$B213="",$C213=""),"",A213*'MPTO_working_3-way'!$I212)</f>
        <v>2.1750275981706357</v>
      </c>
      <c r="F213" s="45">
        <f>IF(OR($A213="",$B213="",$C213=""),"",B213*'MPTO_working_3-way'!$I212)</f>
        <v>3.5383224085072542</v>
      </c>
      <c r="G213" s="46">
        <f>IF(OR($A213="",$B213="",$C213=""),"",C213*'MPTO_working_3-way'!$I212)</f>
        <v>3.881747818744723</v>
      </c>
      <c r="H213" s="44">
        <f>IF(OR($A213="",$B213="",$C213=""),"",'MPTO_working_3-way'!E212)</f>
        <v>2.1509637607769814</v>
      </c>
      <c r="I213" s="45">
        <f>IF(OR($A213="",$B213="",$C213=""),"",'MPTO_working_3-way'!F212)</f>
        <v>3.5643428282496847</v>
      </c>
      <c r="J213" s="46">
        <f>IF(OR($A213="",$B213="",$C213=""),"",'MPTO_working_3-way'!G212)</f>
        <v>3.9287251577100033</v>
      </c>
      <c r="K213" s="44">
        <f>IF(OR($A213="",$B213="",$C213=""),"",'OddsRatio_working_3-way'!H212)</f>
        <v>2.1606998839546385</v>
      </c>
      <c r="L213" s="45">
        <f>IF(OR($A213="",$B213="",$C213=""),"",'OddsRatio_working_3-way'!I212)</f>
        <v>3.55566946925792</v>
      </c>
      <c r="M213" s="46">
        <f>IF(OR($A213="",$B213="",$C213=""),"",'OddsRatio_working_3-way'!J212)</f>
        <v>3.9070740212808839</v>
      </c>
      <c r="N213" s="47">
        <f t="shared" si="42"/>
        <v>45.976428107904297</v>
      </c>
      <c r="O213" s="48">
        <f t="shared" si="43"/>
        <v>28.261980807505882</v>
      </c>
      <c r="P213" s="48">
        <f t="shared" si="44"/>
        <v>25.761591084589814</v>
      </c>
      <c r="Q213" t="s">
        <v>299</v>
      </c>
      <c r="R213" t="s">
        <v>303</v>
      </c>
      <c r="S213" s="38">
        <v>44231</v>
      </c>
      <c r="T213" s="50">
        <v>100</v>
      </c>
      <c r="U213" s="50">
        <f t="shared" si="45"/>
        <v>52.153110047846894</v>
      </c>
      <c r="V213" s="50">
        <f t="shared" si="46"/>
        <v>70.588235294117652</v>
      </c>
      <c r="W213" s="50">
        <f t="shared" si="47"/>
        <v>73.190348525469176</v>
      </c>
      <c r="X213" s="50">
        <f t="shared" si="48"/>
        <v>56.221416180413186</v>
      </c>
      <c r="Y213" s="50">
        <f t="shared" si="49"/>
        <v>74.656541426683944</v>
      </c>
      <c r="Z213" s="50">
        <f t="shared" si="50"/>
        <v>77.258654658035482</v>
      </c>
      <c r="AA213" s="50">
        <f t="shared" si="51"/>
        <v>-4.0683061325662919</v>
      </c>
      <c r="AB213" s="50">
        <f t="shared" si="52"/>
        <v>-4.0683061325662919</v>
      </c>
      <c r="AC213" s="50">
        <f t="shared" si="53"/>
        <v>-4.0683061325663061</v>
      </c>
      <c r="AF213">
        <v>2.31</v>
      </c>
      <c r="AG213">
        <v>1.64</v>
      </c>
      <c r="AH213" s="66"/>
      <c r="AJ213" t="s">
        <v>439</v>
      </c>
    </row>
    <row r="214" spans="1:36" ht="15" x14ac:dyDescent="0.25">
      <c r="A214">
        <v>2</v>
      </c>
      <c r="B214">
        <v>3.41</v>
      </c>
      <c r="C214">
        <v>4.0599999999999996</v>
      </c>
      <c r="D214" s="43">
        <f t="shared" si="54"/>
        <v>3.9560550684021312E-2</v>
      </c>
      <c r="E214" s="44">
        <f>IF(OR($A214="",$B214="",$C214=""),"",A214*'MPTO_working_3-way'!$I213)</f>
        <v>2.0791211013680426</v>
      </c>
      <c r="F214" s="45">
        <f>IF(OR($A214="",$B214="",$C214=""),"",B214*'MPTO_working_3-way'!$I213)</f>
        <v>3.544901477832513</v>
      </c>
      <c r="G214" s="46">
        <f>IF(OR($A214="",$B214="",$C214=""),"",C214*'MPTO_working_3-way'!$I213)</f>
        <v>4.2206158357771262</v>
      </c>
      <c r="H214" s="44">
        <f>IF(OR($A214="",$B214="",$C214=""),"",'MPTO_working_3-way'!E213)</f>
        <v>2.0541762285352538</v>
      </c>
      <c r="I214" s="45">
        <f>IF(OR($A214="",$B214="",$C214=""),"",'MPTO_working_3-way'!F213)</f>
        <v>3.5705578432468221</v>
      </c>
      <c r="J214" s="46">
        <f>IF(OR($A214="",$B214="",$C214=""),"",'MPTO_working_3-way'!G213)</f>
        <v>4.2896625801720676</v>
      </c>
      <c r="K214" s="44">
        <f>IF(OR($A214="",$B214="",$C214=""),"",'OddsRatio_working_3-way'!H213)</f>
        <v>2.0640540711067321</v>
      </c>
      <c r="L214" s="45">
        <f>IF(OR($A214="",$B214="",$C214=""),"",'OddsRatio_working_3-way'!I213)</f>
        <v>3.5643703113672247</v>
      </c>
      <c r="M214" s="46">
        <f>IF(OR($A214="",$B214="",$C214=""),"",'OddsRatio_working_3-way'!J213)</f>
        <v>4.2560054575865989</v>
      </c>
      <c r="N214" s="47">
        <f t="shared" si="42"/>
        <v>48.097246444279229</v>
      </c>
      <c r="O214" s="48">
        <f t="shared" si="43"/>
        <v>28.209528706322125</v>
      </c>
      <c r="P214" s="48">
        <f t="shared" si="44"/>
        <v>23.693224849398636</v>
      </c>
      <c r="Q214" t="s">
        <v>307</v>
      </c>
      <c r="R214" t="s">
        <v>468</v>
      </c>
      <c r="S214" s="38">
        <v>44231</v>
      </c>
      <c r="T214" s="50">
        <v>100</v>
      </c>
      <c r="U214" s="50">
        <f t="shared" si="45"/>
        <v>50</v>
      </c>
      <c r="V214" s="50">
        <f t="shared" si="46"/>
        <v>70.674486803519059</v>
      </c>
      <c r="W214" s="50">
        <f t="shared" si="47"/>
        <v>75.369458128078819</v>
      </c>
      <c r="X214" s="50">
        <f t="shared" si="48"/>
        <v>53.956055068402122</v>
      </c>
      <c r="Y214" s="50">
        <f t="shared" si="49"/>
        <v>74.630541871921181</v>
      </c>
      <c r="Z214" s="50">
        <f t="shared" si="50"/>
        <v>79.325513196480941</v>
      </c>
      <c r="AA214" s="50">
        <f t="shared" si="51"/>
        <v>-3.9560550684021223</v>
      </c>
      <c r="AB214" s="50">
        <f t="shared" si="52"/>
        <v>-3.9560550684021223</v>
      </c>
      <c r="AC214" s="50">
        <f t="shared" si="53"/>
        <v>-3.9560550684021223</v>
      </c>
      <c r="AF214">
        <v>2.21</v>
      </c>
      <c r="AG214">
        <v>1.69</v>
      </c>
      <c r="AH214" s="66"/>
      <c r="AJ214" t="s">
        <v>439</v>
      </c>
    </row>
    <row r="215" spans="1:36" ht="15" x14ac:dyDescent="0.25">
      <c r="A215">
        <v>2.94</v>
      </c>
      <c r="B215">
        <v>3.34</v>
      </c>
      <c r="C215">
        <v>2.5099999999999998</v>
      </c>
      <c r="D215" s="43">
        <f t="shared" si="54"/>
        <v>3.7943626528551322E-2</v>
      </c>
      <c r="E215" s="44">
        <f>IF(OR($A215="",$B215="",$C215=""),"",A215*'MPTO_working_3-way'!$I214)</f>
        <v>3.0515542619939406</v>
      </c>
      <c r="F215" s="45">
        <f>IF(OR($A215="",$B215="",$C215=""),"",B215*'MPTO_working_3-way'!$I214)</f>
        <v>3.4667317126053612</v>
      </c>
      <c r="G215" s="46">
        <f>IF(OR($A215="",$B215="",$C215=""),"",C215*'MPTO_working_3-way'!$I214)</f>
        <v>2.6052385025866638</v>
      </c>
      <c r="H215" s="44">
        <f>IF(OR($A215="",$B215="",$C215=""),"",'MPTO_working_3-way'!E214)</f>
        <v>3.053545331991796</v>
      </c>
      <c r="I215" s="45">
        <f>IF(OR($A215="",$B215="",$C215=""),"",'MPTO_working_3-way'!F214)</f>
        <v>3.4873179243159793</v>
      </c>
      <c r="J215" s="46">
        <f>IF(OR($A215="",$B215="",$C215=""),"",'MPTO_working_3-way'!G214)</f>
        <v>2.592295445497125</v>
      </c>
      <c r="K215" s="44">
        <f>IF(OR($A215="",$B215="",$C215=""),"",'OddsRatio_working_3-way'!H214)</f>
        <v>3.0533947961141519</v>
      </c>
      <c r="L215" s="45">
        <f>IF(OR($A215="",$B215="",$C215=""),"",'OddsRatio_working_3-way'!I214)</f>
        <v>3.4767751664469668</v>
      </c>
      <c r="M215" s="46">
        <f>IF(OR($A215="",$B215="",$C215=""),"",'OddsRatio_working_3-way'!J214)</f>
        <v>2.5982608980063757</v>
      </c>
      <c r="N215" s="47">
        <f t="shared" si="42"/>
        <v>32.770185752704982</v>
      </c>
      <c r="O215" s="48">
        <f t="shared" si="43"/>
        <v>28.845612608668457</v>
      </c>
      <c r="P215" s="48">
        <f t="shared" si="44"/>
        <v>38.38420163862655</v>
      </c>
      <c r="Q215" t="s">
        <v>457</v>
      </c>
      <c r="R215" t="s">
        <v>301</v>
      </c>
      <c r="S215" s="38">
        <v>44231</v>
      </c>
      <c r="T215" s="50">
        <v>100</v>
      </c>
      <c r="U215" s="50">
        <f t="shared" si="45"/>
        <v>65.986394557823132</v>
      </c>
      <c r="V215" s="50">
        <f t="shared" si="46"/>
        <v>70.059880239520965</v>
      </c>
      <c r="W215" s="50">
        <f t="shared" si="47"/>
        <v>60.15936254980079</v>
      </c>
      <c r="X215" s="50">
        <f t="shared" si="48"/>
        <v>69.780757210678246</v>
      </c>
      <c r="Y215" s="50">
        <f t="shared" si="49"/>
        <v>73.854242892376078</v>
      </c>
      <c r="Z215" s="50">
        <f t="shared" si="50"/>
        <v>63.953725202655917</v>
      </c>
      <c r="AA215" s="50">
        <f t="shared" si="51"/>
        <v>-3.7943626528551135</v>
      </c>
      <c r="AB215" s="50">
        <f t="shared" si="52"/>
        <v>-3.7943626528551135</v>
      </c>
      <c r="AC215" s="50">
        <f t="shared" si="53"/>
        <v>-3.7943626528551277</v>
      </c>
      <c r="AF215">
        <v>2.19</v>
      </c>
      <c r="AG215">
        <v>1.7</v>
      </c>
      <c r="AH215" s="66"/>
      <c r="AJ215" t="s">
        <v>439</v>
      </c>
    </row>
    <row r="216" spans="1:36" ht="15" x14ac:dyDescent="0.25">
      <c r="A216">
        <v>3.28</v>
      </c>
      <c r="B216">
        <v>3.36</v>
      </c>
      <c r="C216">
        <v>2.29</v>
      </c>
      <c r="D216" s="43">
        <f t="shared" si="54"/>
        <v>3.9178319106959014E-2</v>
      </c>
      <c r="E216" s="44">
        <f>IF(OR($A216="",$B216="",$C216=""),"",A216*'MPTO_working_3-way'!$I215)</f>
        <v>3.4085048866708254</v>
      </c>
      <c r="F216" s="45">
        <f>IF(OR($A216="",$B216="",$C216=""),"",B216*'MPTO_working_3-way'!$I215)</f>
        <v>3.4916391521993821</v>
      </c>
      <c r="G216" s="46">
        <f>IF(OR($A216="",$B216="",$C216=""),"",C216*'MPTO_working_3-way'!$I215)</f>
        <v>2.3797183507549362</v>
      </c>
      <c r="H216" s="44">
        <f>IF(OR($A216="",$B216="",$C216=""),"",'MPTO_working_3-way'!E215)</f>
        <v>3.4267862599952785</v>
      </c>
      <c r="I216" s="45">
        <f>IF(OR($A216="",$B216="",$C216=""),"",'MPTO_working_3-way'!F215)</f>
        <v>3.514202199395196</v>
      </c>
      <c r="J216" s="46">
        <f>IF(OR($A216="",$B216="",$C216=""),"",'MPTO_working_3-way'!G215)</f>
        <v>2.3605962679873613</v>
      </c>
      <c r="K216" s="44">
        <f>IF(OR($A216="",$B216="",$C216=""),"",'OddsRatio_working_3-way'!H215)</f>
        <v>3.4192351893841626</v>
      </c>
      <c r="L216" s="45">
        <f>IF(OR($A216="",$B216="",$C216=""),"",'OddsRatio_working_3-way'!I215)</f>
        <v>3.5041206346257123</v>
      </c>
      <c r="M216" s="46">
        <f>IF(OR($A216="",$B216="",$C216=""),"",'OddsRatio_working_3-way'!J215)</f>
        <v>2.3687778045199868</v>
      </c>
      <c r="N216" s="47">
        <f t="shared" si="42"/>
        <v>29.338376597626819</v>
      </c>
      <c r="O216" s="48">
        <f t="shared" si="43"/>
        <v>28.63984382149285</v>
      </c>
      <c r="P216" s="48">
        <f t="shared" si="44"/>
        <v>42.021779580880327</v>
      </c>
      <c r="Q216" t="s">
        <v>469</v>
      </c>
      <c r="R216" t="s">
        <v>463</v>
      </c>
      <c r="S216" s="38">
        <v>44231</v>
      </c>
      <c r="T216" s="50">
        <v>100</v>
      </c>
      <c r="U216" s="50">
        <f t="shared" si="45"/>
        <v>69.512195121951223</v>
      </c>
      <c r="V216" s="50">
        <f t="shared" si="46"/>
        <v>70.238095238095241</v>
      </c>
      <c r="W216" s="50">
        <f t="shared" si="47"/>
        <v>56.331877729257641</v>
      </c>
      <c r="X216" s="50">
        <f t="shared" si="48"/>
        <v>73.430027032647118</v>
      </c>
      <c r="Y216" s="50">
        <f t="shared" si="49"/>
        <v>74.155927148791136</v>
      </c>
      <c r="Z216" s="50">
        <f t="shared" si="50"/>
        <v>60.249709639953544</v>
      </c>
      <c r="AA216" s="50">
        <f t="shared" si="51"/>
        <v>-3.9178319106958952</v>
      </c>
      <c r="AB216" s="50">
        <f t="shared" si="52"/>
        <v>-3.9178319106958952</v>
      </c>
      <c r="AC216" s="50">
        <f t="shared" si="53"/>
        <v>-3.9178319106959023</v>
      </c>
      <c r="AF216">
        <v>2.15</v>
      </c>
      <c r="AG216">
        <v>1.72</v>
      </c>
      <c r="AH216" s="66"/>
      <c r="AJ216" t="s">
        <v>439</v>
      </c>
    </row>
    <row r="217" spans="1:36" ht="15" x14ac:dyDescent="0.25">
      <c r="A217">
        <v>1.76</v>
      </c>
      <c r="B217">
        <v>3.35</v>
      </c>
      <c r="C217">
        <v>5.64</v>
      </c>
      <c r="D217" s="43">
        <f t="shared" si="54"/>
        <v>4.3994245407392496E-2</v>
      </c>
      <c r="E217" s="44">
        <f>IF(OR($A217="",$B217="",$C217=""),"",A217*'MPTO_working_3-way'!$I216)</f>
        <v>1.8374298719170108</v>
      </c>
      <c r="F217" s="45">
        <f>IF(OR($A217="",$B217="",$C217=""),"",B217*'MPTO_working_3-way'!$I216)</f>
        <v>3.497380722114765</v>
      </c>
      <c r="G217" s="46">
        <f>IF(OR($A217="",$B217="",$C217=""),"",C217*'MPTO_working_3-way'!$I216)</f>
        <v>5.888127544097693</v>
      </c>
      <c r="H217" s="44">
        <f>IF(OR($A217="",$B217="",$C217=""),"",'MPTO_working_3-way'!E216)</f>
        <v>1.806629017817043</v>
      </c>
      <c r="I217" s="45">
        <f>IF(OR($A217="",$B217="",$C217=""),"",'MPTO_working_3-way'!F216)</f>
        <v>3.5230779227750584</v>
      </c>
      <c r="J217" s="46">
        <f>IF(OR($A217="",$B217="",$C217=""),"",'MPTO_working_3-way'!G216)</f>
        <v>6.1485407740135001</v>
      </c>
      <c r="K217" s="44">
        <f>IF(OR($A217="",$B217="",$C217=""),"",'OddsRatio_working_3-way'!H216)</f>
        <v>1.8183115701844015</v>
      </c>
      <c r="L217" s="45">
        <f>IF(OR($A217="",$B217="",$C217=""),"",'OddsRatio_working_3-way'!I216)</f>
        <v>3.530305513070191</v>
      </c>
      <c r="M217" s="46">
        <f>IF(OR($A217="",$B217="",$C217=""),"",'OddsRatio_working_3-way'!J216)</f>
        <v>5.9960074811258215</v>
      </c>
      <c r="N217" s="47">
        <f t="shared" si="42"/>
        <v>54.423845790462146</v>
      </c>
      <c r="O217" s="48">
        <f t="shared" si="43"/>
        <v>28.592826445138321</v>
      </c>
      <c r="P217" s="48">
        <f t="shared" si="44"/>
        <v>16.983327764399537</v>
      </c>
      <c r="Q217" t="s">
        <v>304</v>
      </c>
      <c r="R217" t="s">
        <v>300</v>
      </c>
      <c r="S217" s="38">
        <v>44231</v>
      </c>
      <c r="T217" s="50">
        <v>100</v>
      </c>
      <c r="U217" s="50">
        <f t="shared" si="45"/>
        <v>43.181818181818187</v>
      </c>
      <c r="V217" s="50">
        <f t="shared" si="46"/>
        <v>70.149253731343279</v>
      </c>
      <c r="W217" s="50">
        <f t="shared" si="47"/>
        <v>82.269503546099287</v>
      </c>
      <c r="X217" s="50">
        <f t="shared" si="48"/>
        <v>47.581242722557427</v>
      </c>
      <c r="Y217" s="50">
        <f t="shared" si="49"/>
        <v>74.54867827208254</v>
      </c>
      <c r="Z217" s="50">
        <f t="shared" si="50"/>
        <v>86.668928086838534</v>
      </c>
      <c r="AA217" s="50">
        <f t="shared" si="51"/>
        <v>-4.3994245407392398</v>
      </c>
      <c r="AB217" s="50">
        <f t="shared" si="52"/>
        <v>-4.3994245407392611</v>
      </c>
      <c r="AC217" s="50">
        <f t="shared" si="53"/>
        <v>-4.3994245407392469</v>
      </c>
      <c r="AF217">
        <v>2.4700000000000002</v>
      </c>
      <c r="AG217">
        <v>1.56</v>
      </c>
      <c r="AH217" s="66"/>
      <c r="AJ217" t="s">
        <v>439</v>
      </c>
    </row>
    <row r="218" spans="1:36" ht="15" x14ac:dyDescent="0.25">
      <c r="A218">
        <v>3.33</v>
      </c>
      <c r="B218">
        <v>3.25</v>
      </c>
      <c r="C218">
        <v>2.3199999999999998</v>
      </c>
      <c r="D218" s="43">
        <f t="shared" si="54"/>
        <v>3.9027090751228677E-2</v>
      </c>
      <c r="E218" s="44">
        <f>IF(OR($A218="",$B218="",$C218=""),"",A218*'MPTO_working_3-way'!$I217)</f>
        <v>3.4599602122015916</v>
      </c>
      <c r="F218" s="45">
        <f>IF(OR($A218="",$B218="",$C218=""),"",B218*'MPTO_working_3-way'!$I217)</f>
        <v>3.3768380449414934</v>
      </c>
      <c r="G218" s="46">
        <f>IF(OR($A218="",$B218="",$C218=""),"",C218*'MPTO_working_3-way'!$I217)</f>
        <v>2.4105428505428503</v>
      </c>
      <c r="H218" s="44">
        <f>IF(OR($A218="",$B218="",$C218=""),"",'MPTO_working_3-way'!E217)</f>
        <v>3.4807879815712499</v>
      </c>
      <c r="I218" s="45">
        <f>IF(OR($A218="",$B218="",$C218=""),"",'MPTO_working_3-way'!F217)</f>
        <v>3.3934738634674213</v>
      </c>
      <c r="J218" s="46">
        <f>IF(OR($A218="",$B218="",$C218=""),"",'MPTO_working_3-way'!G217)</f>
        <v>2.3921988338266487</v>
      </c>
      <c r="K218" s="44">
        <f>IF(OR($A218="",$B218="",$C218=""),"",'OddsRatio_working_3-way'!H217)</f>
        <v>3.4714097782710529</v>
      </c>
      <c r="L218" s="45">
        <f>IF(OR($A218="",$B218="",$C218=""),"",'OddsRatio_working_3-way'!I217)</f>
        <v>3.386554506914107</v>
      </c>
      <c r="M218" s="46">
        <f>IF(OR($A218="",$B218="",$C218=""),"",'OddsRatio_working_3-way'!J217)</f>
        <v>2.4001119773896091</v>
      </c>
      <c r="N218" s="47">
        <f t="shared" si="42"/>
        <v>28.902066459420194</v>
      </c>
      <c r="O218" s="48">
        <f t="shared" si="43"/>
        <v>29.613501941498228</v>
      </c>
      <c r="P218" s="48">
        <f t="shared" si="44"/>
        <v>41.484431599081582</v>
      </c>
      <c r="Q218" t="s">
        <v>306</v>
      </c>
      <c r="R218" t="s">
        <v>460</v>
      </c>
      <c r="S218" s="38">
        <v>44231</v>
      </c>
      <c r="T218" s="50">
        <v>100</v>
      </c>
      <c r="U218" s="50">
        <f t="shared" si="45"/>
        <v>69.969969969969966</v>
      </c>
      <c r="V218" s="50">
        <f t="shared" si="46"/>
        <v>69.230769230769241</v>
      </c>
      <c r="W218" s="50">
        <f t="shared" si="47"/>
        <v>56.896551724137922</v>
      </c>
      <c r="X218" s="50">
        <f t="shared" si="48"/>
        <v>73.872679045092852</v>
      </c>
      <c r="Y218" s="50">
        <f t="shared" si="49"/>
        <v>73.133478305892098</v>
      </c>
      <c r="Z218" s="50">
        <f t="shared" si="50"/>
        <v>60.7992607992608</v>
      </c>
      <c r="AA218" s="50">
        <f t="shared" si="51"/>
        <v>-3.9027090751228855</v>
      </c>
      <c r="AB218" s="50">
        <f t="shared" si="52"/>
        <v>-3.902709075122857</v>
      </c>
      <c r="AC218" s="50">
        <f t="shared" si="53"/>
        <v>-3.9027090751228783</v>
      </c>
      <c r="AF218">
        <v>2.41</v>
      </c>
      <c r="AG218">
        <v>1.59</v>
      </c>
      <c r="AH218" s="66"/>
      <c r="AJ218" t="s">
        <v>439</v>
      </c>
    </row>
    <row r="219" spans="1:36" ht="15" x14ac:dyDescent="0.25">
      <c r="A219">
        <v>2.2799999999999998</v>
      </c>
      <c r="B219">
        <v>3.45</v>
      </c>
      <c r="C219">
        <v>3.11</v>
      </c>
      <c r="D219" s="43">
        <f t="shared" si="54"/>
        <v>4.9994972051966791E-2</v>
      </c>
      <c r="E219" s="44">
        <f>IF(OR($A219="",$B219="",$C219=""),"",A219*'MPTO_working_3-way'!$I218)</f>
        <v>2.3939885362784841</v>
      </c>
      <c r="F219" s="45">
        <f>IF(OR($A219="",$B219="",$C219=""),"",B219*'MPTO_working_3-way'!$I218)</f>
        <v>3.6224826535792856</v>
      </c>
      <c r="G219" s="46">
        <f>IF(OR($A219="",$B219="",$C219=""),"",C219*'MPTO_working_3-way'!$I218)</f>
        <v>3.2654843630816166</v>
      </c>
      <c r="H219" s="44">
        <f>IF(OR($A219="",$B219="",$C219=""),"",'MPTO_working_3-way'!E218)</f>
        <v>2.3700529557771786</v>
      </c>
      <c r="I219" s="45">
        <f>IF(OR($A219="",$B219="",$C219=""),"",'MPTO_working_3-way'!F218)</f>
        <v>3.6604549970672378</v>
      </c>
      <c r="J219" s="46">
        <f>IF(OR($A219="",$B219="",$C219=""),"",'MPTO_working_3-way'!G218)</f>
        <v>3.2799960312778209</v>
      </c>
      <c r="K219" s="44">
        <f>IF(OR($A219="",$B219="",$C219=""),"",'OddsRatio_working_3-way'!H218)</f>
        <v>2.3803062573604508</v>
      </c>
      <c r="L219" s="45">
        <f>IF(OR($A219="",$B219="",$C219=""),"",'OddsRatio_working_3-way'!I218)</f>
        <v>3.6419924457289885</v>
      </c>
      <c r="M219" s="46">
        <f>IF(OR($A219="",$B219="",$C219=""),"",'OddsRatio_working_3-way'!J218)</f>
        <v>3.2753485961176185</v>
      </c>
      <c r="N219" s="47">
        <f t="shared" si="42"/>
        <v>41.77129442543302</v>
      </c>
      <c r="O219" s="48">
        <f t="shared" si="43"/>
        <v>27.60537718550356</v>
      </c>
      <c r="P219" s="48">
        <f t="shared" si="44"/>
        <v>30.623328389063438</v>
      </c>
      <c r="Q219" t="s">
        <v>503</v>
      </c>
      <c r="R219" t="s">
        <v>312</v>
      </c>
      <c r="S219" s="38">
        <v>44231</v>
      </c>
      <c r="T219" s="50">
        <v>100</v>
      </c>
      <c r="U219" s="50">
        <f t="shared" si="45"/>
        <v>56.140350877192972</v>
      </c>
      <c r="V219" s="50">
        <f t="shared" si="46"/>
        <v>71.014492753623188</v>
      </c>
      <c r="W219" s="50">
        <f t="shared" si="47"/>
        <v>67.845659163987136</v>
      </c>
      <c r="X219" s="50">
        <f t="shared" si="48"/>
        <v>61.139848082389683</v>
      </c>
      <c r="Y219" s="50">
        <f t="shared" si="49"/>
        <v>76.013989958819877</v>
      </c>
      <c r="Z219" s="50">
        <f t="shared" si="50"/>
        <v>72.845156369183826</v>
      </c>
      <c r="AA219" s="50">
        <f t="shared" si="51"/>
        <v>-4.999497205196711</v>
      </c>
      <c r="AB219" s="50">
        <f t="shared" si="52"/>
        <v>-4.9994972051966897</v>
      </c>
      <c r="AC219" s="50">
        <f t="shared" si="53"/>
        <v>-4.9994972051966897</v>
      </c>
      <c r="AF219">
        <v>2.2400000000000002</v>
      </c>
      <c r="AG219">
        <v>1.65</v>
      </c>
      <c r="AH219" s="66"/>
      <c r="AJ219" t="s">
        <v>445</v>
      </c>
    </row>
    <row r="220" spans="1:36" ht="15" x14ac:dyDescent="0.25">
      <c r="A220">
        <v>1.7</v>
      </c>
      <c r="B220">
        <v>3.71</v>
      </c>
      <c r="C220">
        <v>5.09</v>
      </c>
      <c r="D220" s="43">
        <f t="shared" si="54"/>
        <v>5.4240727317356852E-2</v>
      </c>
      <c r="E220" s="44">
        <f>IF(OR($A220="",$B220="",$C220=""),"",A220*'MPTO_working_3-way'!$I219)</f>
        <v>1.7922092364395066</v>
      </c>
      <c r="F220" s="45">
        <f>IF(OR($A220="",$B220="",$C220=""),"",B220*'MPTO_working_3-way'!$I219)</f>
        <v>3.911233098347394</v>
      </c>
      <c r="G220" s="46">
        <f>IF(OR($A220="",$B220="",$C220=""),"",C220*'MPTO_working_3-way'!$I219)</f>
        <v>5.3660853020453461</v>
      </c>
      <c r="H220" s="44">
        <f>IF(OR($A220="",$B220="",$C220=""),"",'MPTO_working_3-way'!E219)</f>
        <v>1.7539088657655748</v>
      </c>
      <c r="I220" s="45">
        <f>IF(OR($A220="",$B220="",$C220=""),"",'MPTO_working_3-way'!F219)</f>
        <v>3.9767513305334559</v>
      </c>
      <c r="J220" s="46">
        <f>IF(OR($A220="",$B220="",$C220=""),"",'MPTO_working_3-way'!G219)</f>
        <v>5.6059024210508541</v>
      </c>
      <c r="K220" s="44">
        <f>IF(OR($A220="",$B220="",$C220=""),"",'OddsRatio_working_3-way'!H219)</f>
        <v>1.7673839389956076</v>
      </c>
      <c r="L220" s="45">
        <f>IF(OR($A220="",$B220="",$C220=""),"",'OddsRatio_working_3-way'!I219)</f>
        <v>3.9708721066829971</v>
      </c>
      <c r="M220" s="46">
        <f>IF(OR($A220="",$B220="",$C220=""),"",'OddsRatio_working_3-way'!J219)</f>
        <v>5.4837147292743369</v>
      </c>
      <c r="N220" s="47">
        <f t="shared" si="42"/>
        <v>55.797056485806898</v>
      </c>
      <c r="O220" s="48">
        <f t="shared" si="43"/>
        <v>25.567384373550329</v>
      </c>
      <c r="P220" s="48">
        <f t="shared" si="44"/>
        <v>18.635559140642776</v>
      </c>
      <c r="Q220" t="s">
        <v>311</v>
      </c>
      <c r="R220" t="s">
        <v>310</v>
      </c>
      <c r="S220" s="38">
        <v>44231</v>
      </c>
      <c r="T220" s="50">
        <v>100</v>
      </c>
      <c r="U220" s="50">
        <f t="shared" si="45"/>
        <v>41.176470588235297</v>
      </c>
      <c r="V220" s="50">
        <f t="shared" si="46"/>
        <v>73.045822102425873</v>
      </c>
      <c r="W220" s="50">
        <f t="shared" si="47"/>
        <v>80.353634577603145</v>
      </c>
      <c r="X220" s="50">
        <f t="shared" si="48"/>
        <v>46.600543319970974</v>
      </c>
      <c r="Y220" s="50">
        <f t="shared" si="49"/>
        <v>78.469894834161565</v>
      </c>
      <c r="Z220" s="50">
        <f t="shared" si="50"/>
        <v>85.777707309338822</v>
      </c>
      <c r="AA220" s="50">
        <f t="shared" si="51"/>
        <v>-5.4240727317356772</v>
      </c>
      <c r="AB220" s="50">
        <f t="shared" si="52"/>
        <v>-5.4240727317356914</v>
      </c>
      <c r="AC220" s="50">
        <f t="shared" si="53"/>
        <v>-5.4240727317356772</v>
      </c>
      <c r="AF220">
        <v>2.13</v>
      </c>
      <c r="AG220">
        <v>1.71</v>
      </c>
      <c r="AH220" s="66"/>
      <c r="AJ220" t="s">
        <v>445</v>
      </c>
    </row>
    <row r="221" spans="1:36" ht="15" x14ac:dyDescent="0.25">
      <c r="A221">
        <v>4.17</v>
      </c>
      <c r="B221">
        <v>3.41</v>
      </c>
      <c r="C221">
        <v>1.88</v>
      </c>
      <c r="D221" s="43">
        <f t="shared" si="54"/>
        <v>6.4978179059048902E-2</v>
      </c>
      <c r="E221" s="44">
        <f>IF(OR($A221="",$B221="",$C221=""),"",A221*'MPTO_working_3-way'!$I220)</f>
        <v>4.4409590066762341</v>
      </c>
      <c r="F221" s="45">
        <f>IF(OR($A221="",$B221="",$C221=""),"",B221*'MPTO_working_3-way'!$I220)</f>
        <v>3.6315755905913569</v>
      </c>
      <c r="G221" s="46">
        <f>IF(OR($A221="",$B221="",$C221=""),"",C221*'MPTO_working_3-way'!$I220)</f>
        <v>2.0021589766310117</v>
      </c>
      <c r="H221" s="44">
        <f>IF(OR($A221="",$B221="",$C221=""),"",'MPTO_working_3-way'!E220)</f>
        <v>4.584027880344796</v>
      </c>
      <c r="I221" s="45">
        <f>IF(OR($A221="",$B221="",$C221=""),"",'MPTO_working_3-way'!F220)</f>
        <v>3.6819428901351117</v>
      </c>
      <c r="J221" s="46">
        <f>IF(OR($A221="",$B221="",$C221=""),"",'MPTO_working_3-way'!G220)</f>
        <v>1.9598024888106738</v>
      </c>
      <c r="K221" s="44">
        <f>IF(OR($A221="",$B221="",$C221=""),"",'OddsRatio_working_3-way'!H220)</f>
        <v>4.5145744141193145</v>
      </c>
      <c r="L221" s="45">
        <f>IF(OR($A221="",$B221="",$C221=""),"",'OddsRatio_working_3-way'!I220)</f>
        <v>3.6719635135733597</v>
      </c>
      <c r="M221" s="46">
        <f>IF(OR($A221="",$B221="",$C221=""),"",'OddsRatio_working_3-way'!J220)</f>
        <v>1.9756547269479483</v>
      </c>
      <c r="N221" s="47">
        <f t="shared" si="42"/>
        <v>22.517658877208017</v>
      </c>
      <c r="O221" s="48">
        <f t="shared" si="43"/>
        <v>27.536257336644411</v>
      </c>
      <c r="P221" s="48">
        <f t="shared" si="44"/>
        <v>49.946083786147575</v>
      </c>
      <c r="Q221" t="s">
        <v>506</v>
      </c>
      <c r="R221" t="s">
        <v>316</v>
      </c>
      <c r="S221" s="38">
        <v>44231</v>
      </c>
      <c r="T221" s="50">
        <v>100</v>
      </c>
      <c r="U221" s="50">
        <f t="shared" si="45"/>
        <v>76.019184652278184</v>
      </c>
      <c r="V221" s="50">
        <f t="shared" si="46"/>
        <v>70.674486803519059</v>
      </c>
      <c r="W221" s="50">
        <f t="shared" si="47"/>
        <v>46.808510638297875</v>
      </c>
      <c r="X221" s="50">
        <f t="shared" si="48"/>
        <v>82.517002558183066</v>
      </c>
      <c r="Y221" s="50">
        <f t="shared" si="49"/>
        <v>77.172304709423955</v>
      </c>
      <c r="Z221" s="50">
        <f t="shared" si="50"/>
        <v>53.306328544202763</v>
      </c>
      <c r="AA221" s="50">
        <f t="shared" si="51"/>
        <v>-6.4978179059048813</v>
      </c>
      <c r="AB221" s="50">
        <f t="shared" si="52"/>
        <v>-6.4978179059048955</v>
      </c>
      <c r="AC221" s="50">
        <f t="shared" si="53"/>
        <v>-6.4978179059048884</v>
      </c>
      <c r="AF221">
        <v>2</v>
      </c>
      <c r="AG221">
        <v>1.83</v>
      </c>
      <c r="AH221" s="66"/>
      <c r="AJ221" t="s">
        <v>445</v>
      </c>
    </row>
    <row r="222" spans="1:36" ht="15" x14ac:dyDescent="0.25">
      <c r="A222">
        <v>3.79</v>
      </c>
      <c r="B222">
        <v>3.79</v>
      </c>
      <c r="C222">
        <v>1.91</v>
      </c>
      <c r="D222" s="43">
        <f t="shared" si="54"/>
        <v>5.1264694912210418E-2</v>
      </c>
      <c r="E222" s="44">
        <f>IF(OR($A222="",$B222="",$C222=""),"",A222*'MPTO_working_3-way'!$I221)</f>
        <v>3.9842931937172774</v>
      </c>
      <c r="F222" s="45">
        <f>IF(OR($A222="",$B222="",$C222=""),"",B222*'MPTO_working_3-way'!$I221)</f>
        <v>3.9842931937172774</v>
      </c>
      <c r="G222" s="46">
        <f>IF(OR($A222="",$B222="",$C222=""),"",C222*'MPTO_working_3-way'!$I221)</f>
        <v>2.0079155672823217</v>
      </c>
      <c r="H222" s="44">
        <f>IF(OR($A222="",$B222="",$C222=""),"",'MPTO_working_3-way'!E221)</f>
        <v>4.0524547948272964</v>
      </c>
      <c r="I222" s="45">
        <f>IF(OR($A222="",$B222="",$C222=""),"",'MPTO_working_3-way'!F221)</f>
        <v>4.0524547948272964</v>
      </c>
      <c r="J222" s="46">
        <f>IF(OR($A222="",$B222="",$C222=""),"",'MPTO_working_3-way'!G221)</f>
        <v>1.974442898835338</v>
      </c>
      <c r="K222" s="44">
        <f>IF(OR($A222="",$B222="",$C222=""),"",'OddsRatio_working_3-way'!H221)</f>
        <v>4.0262359612411762</v>
      </c>
      <c r="L222" s="45">
        <f>IF(OR($A222="",$B222="",$C222=""),"",'OddsRatio_working_3-way'!I221)</f>
        <v>4.0262359612411762</v>
      </c>
      <c r="M222" s="46">
        <f>IF(OR($A222="",$B222="",$C222=""),"",'OddsRatio_working_3-way'!J221)</f>
        <v>1.9870518726628925</v>
      </c>
      <c r="N222" s="47">
        <f t="shared" si="42"/>
        <v>25.098554533508544</v>
      </c>
      <c r="O222" s="48">
        <f t="shared" si="43"/>
        <v>25.098554533508544</v>
      </c>
      <c r="P222" s="48">
        <f t="shared" si="44"/>
        <v>49.802890932982926</v>
      </c>
      <c r="Q222" t="s">
        <v>308</v>
      </c>
      <c r="R222" t="s">
        <v>313</v>
      </c>
      <c r="S222" s="38">
        <v>44231</v>
      </c>
      <c r="T222" s="50">
        <v>100</v>
      </c>
      <c r="U222" s="50">
        <f t="shared" si="45"/>
        <v>73.614775725593674</v>
      </c>
      <c r="V222" s="50">
        <f t="shared" si="46"/>
        <v>73.614775725593674</v>
      </c>
      <c r="W222" s="50">
        <f t="shared" si="47"/>
        <v>47.643979057591622</v>
      </c>
      <c r="X222" s="50">
        <f t="shared" si="48"/>
        <v>78.741245216814718</v>
      </c>
      <c r="Y222" s="50">
        <f t="shared" si="49"/>
        <v>78.741245216814718</v>
      </c>
      <c r="Z222" s="50">
        <f t="shared" si="50"/>
        <v>52.770448548812666</v>
      </c>
      <c r="AA222" s="50">
        <f t="shared" si="51"/>
        <v>-5.1264694912210444</v>
      </c>
      <c r="AB222" s="50">
        <f t="shared" si="52"/>
        <v>-5.1264694912210444</v>
      </c>
      <c r="AC222" s="50">
        <f t="shared" si="53"/>
        <v>-5.1264694912210444</v>
      </c>
      <c r="AF222">
        <v>1.93</v>
      </c>
      <c r="AG222">
        <v>1.89</v>
      </c>
      <c r="AH222" s="66"/>
      <c r="AJ222" t="s">
        <v>445</v>
      </c>
    </row>
    <row r="223" spans="1:36" ht="15" x14ac:dyDescent="0.25">
      <c r="A223">
        <v>2.76</v>
      </c>
      <c r="B223">
        <v>3.25</v>
      </c>
      <c r="C223">
        <v>2.64</v>
      </c>
      <c r="D223" s="43">
        <f t="shared" si="54"/>
        <v>4.8799027059896805E-2</v>
      </c>
      <c r="E223" s="44">
        <f>IF(OR($A223="",$B223="",$C223=""),"",A223*'MPTO_working_3-way'!$I222)</f>
        <v>2.8946853146853151</v>
      </c>
      <c r="F223" s="45">
        <f>IF(OR($A223="",$B223="",$C223=""),"",B223*'MPTO_working_3-way'!$I222)</f>
        <v>3.4085968379446645</v>
      </c>
      <c r="G223" s="46">
        <f>IF(OR($A223="",$B223="",$C223=""),"",C223*'MPTO_working_3-way'!$I222)</f>
        <v>2.7688294314381277</v>
      </c>
      <c r="H223" s="44">
        <f>IF(OR($A223="",$B223="",$C223=""),"",'MPTO_working_3-way'!E222)</f>
        <v>2.8897349538731882</v>
      </c>
      <c r="I223" s="45">
        <f>IF(OR($A223="",$B223="",$C223=""),"",'MPTO_working_3-way'!F222)</f>
        <v>3.4314032342201362</v>
      </c>
      <c r="J223" s="46">
        <f>IF(OR($A223="",$B223="",$C223=""),"",'MPTO_working_3-way'!G222)</f>
        <v>2.7584568073804867</v>
      </c>
      <c r="K223" s="44">
        <f>IF(OR($A223="",$B223="",$C223=""),"",'OddsRatio_working_3-way'!H222)</f>
        <v>2.8926026291909568</v>
      </c>
      <c r="L223" s="45">
        <f>IF(OR($A223="",$B223="",$C223=""),"",'OddsRatio_working_3-way'!I222)</f>
        <v>3.4195204066361669</v>
      </c>
      <c r="M223" s="46">
        <f>IF(OR($A223="",$B223="",$C223=""),"",'OddsRatio_working_3-way'!J222)</f>
        <v>2.7635615408370287</v>
      </c>
      <c r="N223" s="47">
        <f t="shared" si="42"/>
        <v>34.5460694786684</v>
      </c>
      <c r="O223" s="48">
        <f t="shared" si="43"/>
        <v>29.337585157269164</v>
      </c>
      <c r="P223" s="48">
        <f t="shared" si="44"/>
        <v>36.116345364062418</v>
      </c>
      <c r="Q223" t="s">
        <v>309</v>
      </c>
      <c r="R223" t="s">
        <v>501</v>
      </c>
      <c r="S223" s="38">
        <v>44231</v>
      </c>
      <c r="T223" s="50">
        <v>100</v>
      </c>
      <c r="U223" s="50">
        <f t="shared" si="45"/>
        <v>63.768115942028999</v>
      </c>
      <c r="V223" s="50">
        <f t="shared" si="46"/>
        <v>69.230769230769241</v>
      </c>
      <c r="W223" s="50">
        <f t="shared" si="47"/>
        <v>62.121212121212118</v>
      </c>
      <c r="X223" s="50">
        <f t="shared" si="48"/>
        <v>68.648018648018649</v>
      </c>
      <c r="Y223" s="50">
        <f t="shared" si="49"/>
        <v>74.110671936758905</v>
      </c>
      <c r="Z223" s="50">
        <f t="shared" si="50"/>
        <v>67.001114827201789</v>
      </c>
      <c r="AA223" s="50">
        <f t="shared" si="51"/>
        <v>-4.8799027059896503</v>
      </c>
      <c r="AB223" s="50">
        <f t="shared" si="52"/>
        <v>-4.8799027059896645</v>
      </c>
      <c r="AC223" s="50">
        <f t="shared" si="53"/>
        <v>-4.8799027059896716</v>
      </c>
      <c r="AF223">
        <v>2.15</v>
      </c>
      <c r="AG223">
        <v>1.7</v>
      </c>
      <c r="AH223" s="66"/>
      <c r="AJ223" t="s">
        <v>445</v>
      </c>
    </row>
    <row r="224" spans="1:36" ht="15" x14ac:dyDescent="0.25">
      <c r="A224">
        <v>1.55</v>
      </c>
      <c r="B224">
        <v>4.29</v>
      </c>
      <c r="C224">
        <v>5.61</v>
      </c>
      <c r="D224" s="43">
        <f t="shared" si="54"/>
        <v>5.6514642852403707E-2</v>
      </c>
      <c r="E224" s="44">
        <f>IF(OR($A224="",$B224="",$C224=""),"",A224*'MPTO_working_3-way'!$I223)</f>
        <v>1.6375976964212258</v>
      </c>
      <c r="F224" s="45">
        <f>IF(OR($A224="",$B224="",$C224=""),"",B224*'MPTO_working_3-way'!$I223)</f>
        <v>4.5324478178368119</v>
      </c>
      <c r="G224" s="46">
        <f>IF(OR($A224="",$B224="",$C224=""),"",C224*'MPTO_working_3-way'!$I223)</f>
        <v>5.9270471464019847</v>
      </c>
      <c r="H224" s="44">
        <f>IF(OR($A224="",$B224="",$C224=""),"",'MPTO_working_3-way'!E223)</f>
        <v>1.5966200803666641</v>
      </c>
      <c r="I224" s="45">
        <f>IF(OR($A224="",$B224="",$C224=""),"",'MPTO_working_3-way'!F223)</f>
        <v>4.6671827584071348</v>
      </c>
      <c r="J224" s="46">
        <f>IF(OR($A224="",$B224="",$C224=""),"",'MPTO_working_3-way'!G223)</f>
        <v>6.2729391526317251</v>
      </c>
      <c r="K224" s="44">
        <f>IF(OR($A224="",$B224="",$C224=""),"",'OddsRatio_working_3-way'!H223)</f>
        <v>1.6097863445887945</v>
      </c>
      <c r="L224" s="45">
        <f>IF(OR($A224="",$B224="",$C224=""),"",'OddsRatio_working_3-way'!I223)</f>
        <v>4.6476310430857009</v>
      </c>
      <c r="M224" s="46">
        <f>IF(OR($A224="",$B224="",$C224=""),"",'OddsRatio_working_3-way'!J223)</f>
        <v>6.1111182700988085</v>
      </c>
      <c r="N224" s="47">
        <f t="shared" si="42"/>
        <v>61.065059030394373</v>
      </c>
      <c r="O224" s="48">
        <f t="shared" si="43"/>
        <v>22.063133216109858</v>
      </c>
      <c r="P224" s="48">
        <f t="shared" si="44"/>
        <v>16.871807753495773</v>
      </c>
      <c r="Q224" t="s">
        <v>318</v>
      </c>
      <c r="R224" t="s">
        <v>314</v>
      </c>
      <c r="S224" s="38">
        <v>44231</v>
      </c>
      <c r="T224" s="50">
        <v>100</v>
      </c>
      <c r="U224" s="50">
        <f t="shared" si="45"/>
        <v>35.483870967741936</v>
      </c>
      <c r="V224" s="50">
        <f t="shared" si="46"/>
        <v>76.689976689976689</v>
      </c>
      <c r="W224" s="50">
        <f t="shared" si="47"/>
        <v>82.174688057040996</v>
      </c>
      <c r="X224" s="50">
        <f t="shared" si="48"/>
        <v>41.135335252982308</v>
      </c>
      <c r="Y224" s="50">
        <f t="shared" si="49"/>
        <v>82.341440975217068</v>
      </c>
      <c r="Z224" s="50">
        <f t="shared" si="50"/>
        <v>87.826152342281375</v>
      </c>
      <c r="AA224" s="50">
        <f t="shared" si="51"/>
        <v>-5.6514642852403725</v>
      </c>
      <c r="AB224" s="50">
        <f t="shared" si="52"/>
        <v>-5.6514642852403796</v>
      </c>
      <c r="AC224" s="50">
        <f t="shared" si="53"/>
        <v>-5.6514642852403796</v>
      </c>
      <c r="AF224">
        <v>1.69</v>
      </c>
      <c r="AG224">
        <v>2.16</v>
      </c>
      <c r="AH224" s="66"/>
      <c r="AJ224" t="s">
        <v>445</v>
      </c>
    </row>
    <row r="225" spans="1:36" ht="15" x14ac:dyDescent="0.25">
      <c r="A225">
        <v>3.4</v>
      </c>
      <c r="B225">
        <v>3.41</v>
      </c>
      <c r="C225">
        <v>2.16</v>
      </c>
      <c r="D225" s="43">
        <f t="shared" si="54"/>
        <v>5.0335741986595739E-2</v>
      </c>
      <c r="E225" s="44">
        <f>IF(OR($A225="",$B225="",$C225=""),"",A225*'MPTO_working_3-way'!$I224)</f>
        <v>3.5711415227544254</v>
      </c>
      <c r="F225" s="45">
        <f>IF(OR($A225="",$B225="",$C225=""),"",B225*'MPTO_working_3-way'!$I224)</f>
        <v>3.5816448801742915</v>
      </c>
      <c r="G225" s="46">
        <f>IF(OR($A225="",$B225="",$C225=""),"",C225*'MPTO_working_3-way'!$I224)</f>
        <v>2.2687252026910469</v>
      </c>
      <c r="H225" s="44">
        <f>IF(OR($A225="",$B225="",$C225=""),"",'MPTO_working_3-way'!E224)</f>
        <v>3.6056946934763654</v>
      </c>
      <c r="I225" s="45">
        <f>IF(OR($A225="",$B225="",$C225=""),"",'MPTO_working_3-way'!F224)</f>
        <v>3.6169432644053559</v>
      </c>
      <c r="J225" s="46">
        <f>IF(OR($A225="",$B225="",$C225=""),"",'MPTO_working_3-way'!G224)</f>
        <v>2.2412259139225523</v>
      </c>
      <c r="K225" s="44">
        <f>IF(OR($A225="",$B225="",$C225=""),"",'OddsRatio_working_3-way'!H224)</f>
        <v>3.5914018487850039</v>
      </c>
      <c r="L225" s="45">
        <f>IF(OR($A225="",$B225="",$C225=""),"",'OddsRatio_working_3-way'!I224)</f>
        <v>3.6021993564882746</v>
      </c>
      <c r="M225" s="46">
        <f>IF(OR($A225="",$B225="",$C225=""),"",'OddsRatio_working_3-way'!J224)</f>
        <v>2.2525108935794185</v>
      </c>
      <c r="N225" s="47">
        <f t="shared" si="42"/>
        <v>28.002250642497611</v>
      </c>
      <c r="O225" s="48">
        <f t="shared" si="43"/>
        <v>27.920132605422836</v>
      </c>
      <c r="P225" s="48">
        <f t="shared" si="44"/>
        <v>44.077616752079571</v>
      </c>
      <c r="Q225" t="s">
        <v>502</v>
      </c>
      <c r="R225" t="s">
        <v>470</v>
      </c>
      <c r="S225" s="38">
        <v>44231</v>
      </c>
      <c r="T225" s="50">
        <v>100</v>
      </c>
      <c r="U225" s="50">
        <f t="shared" si="45"/>
        <v>70.588235294117652</v>
      </c>
      <c r="V225" s="50">
        <f t="shared" si="46"/>
        <v>70.674486803519059</v>
      </c>
      <c r="W225" s="50">
        <f t="shared" si="47"/>
        <v>53.703703703703695</v>
      </c>
      <c r="X225" s="50">
        <f t="shared" si="48"/>
        <v>75.621809492777231</v>
      </c>
      <c r="Y225" s="50">
        <f t="shared" si="49"/>
        <v>75.708061002178638</v>
      </c>
      <c r="Z225" s="50">
        <f t="shared" si="50"/>
        <v>58.737277902363296</v>
      </c>
      <c r="AA225" s="50">
        <f t="shared" si="51"/>
        <v>-5.0335741986595792</v>
      </c>
      <c r="AB225" s="50">
        <f t="shared" si="52"/>
        <v>-5.0335741986595792</v>
      </c>
      <c r="AC225" s="50">
        <f t="shared" si="53"/>
        <v>-5.0335741986596005</v>
      </c>
      <c r="AF225">
        <v>2.2400000000000002</v>
      </c>
      <c r="AG225">
        <v>1.65</v>
      </c>
      <c r="AH225" s="66"/>
      <c r="AJ225" t="s">
        <v>445</v>
      </c>
    </row>
    <row r="226" spans="1:36" ht="15" x14ac:dyDescent="0.25">
      <c r="A226">
        <v>1.66</v>
      </c>
      <c r="B226">
        <v>3.48</v>
      </c>
      <c r="C226">
        <v>6.07</v>
      </c>
      <c r="D226" s="43">
        <f t="shared" si="54"/>
        <v>5.4510606192308853E-2</v>
      </c>
      <c r="E226" s="44">
        <f>IF(OR($A226="",$B226="",$C226=""),"",A226*'MPTO_working_3-way'!$I225)</f>
        <v>1.7504876062792327</v>
      </c>
      <c r="F226" s="45">
        <f>IF(OR($A226="",$B226="",$C226=""),"",B226*'MPTO_working_3-way'!$I225)</f>
        <v>3.6696969095492347</v>
      </c>
      <c r="G226" s="46">
        <f>IF(OR($A226="",$B226="",$C226=""),"",C226*'MPTO_working_3-way'!$I225)</f>
        <v>6.4008793795873151</v>
      </c>
      <c r="H226" s="44">
        <f>IF(OR($A226="",$B226="",$C226=""),"",'MPTO_working_3-way'!E225)</f>
        <v>1.7116270103360631</v>
      </c>
      <c r="I226" s="45">
        <f>IF(OR($A226="",$B226="",$C226=""),"",'MPTO_working_3-way'!F225)</f>
        <v>3.7149017967045861</v>
      </c>
      <c r="J226" s="46">
        <f>IF(OR($A226="",$B226="",$C226=""),"",'MPTO_working_3-way'!G225)</f>
        <v>6.8224717387198739</v>
      </c>
      <c r="K226" s="44">
        <f>IF(OR($A226="",$B226="",$C226=""),"",'OddsRatio_working_3-way'!H225)</f>
        <v>1.725565804174543</v>
      </c>
      <c r="L226" s="45">
        <f>IF(OR($A226="",$B226="",$C226=""),"",'OddsRatio_working_3-way'!I225)</f>
        <v>3.7263684762922242</v>
      </c>
      <c r="M226" s="46">
        <f>IF(OR($A226="",$B226="",$C226=""),"",'OddsRatio_working_3-way'!J225)</f>
        <v>6.5736645866135399</v>
      </c>
      <c r="N226" s="47">
        <f t="shared" si="42"/>
        <v>57.12693974026817</v>
      </c>
      <c r="O226" s="48">
        <f t="shared" si="43"/>
        <v>27.250206887599187</v>
      </c>
      <c r="P226" s="48">
        <f t="shared" si="44"/>
        <v>15.622853372132644</v>
      </c>
      <c r="Q226" t="s">
        <v>505</v>
      </c>
      <c r="R226" t="s">
        <v>500</v>
      </c>
      <c r="S226" s="38">
        <v>44231</v>
      </c>
      <c r="T226" s="50">
        <v>100</v>
      </c>
      <c r="U226" s="50">
        <f t="shared" si="45"/>
        <v>39.759036144578317</v>
      </c>
      <c r="V226" s="50">
        <f t="shared" si="46"/>
        <v>71.264367816091948</v>
      </c>
      <c r="W226" s="50">
        <f t="shared" si="47"/>
        <v>83.525535420098834</v>
      </c>
      <c r="X226" s="50">
        <f t="shared" si="48"/>
        <v>45.21009676380919</v>
      </c>
      <c r="Y226" s="50">
        <f t="shared" si="49"/>
        <v>76.715428435322835</v>
      </c>
      <c r="Z226" s="50">
        <f t="shared" si="50"/>
        <v>88.976596039329735</v>
      </c>
      <c r="AA226" s="50">
        <f t="shared" si="51"/>
        <v>-5.4510606192308728</v>
      </c>
      <c r="AB226" s="50">
        <f t="shared" si="52"/>
        <v>-5.451060619230887</v>
      </c>
      <c r="AC226" s="50">
        <f t="shared" si="53"/>
        <v>-5.4510606192309012</v>
      </c>
      <c r="AF226">
        <v>1.93</v>
      </c>
      <c r="AG226">
        <v>1.89</v>
      </c>
      <c r="AH226" s="66"/>
      <c r="AJ226" t="s">
        <v>445</v>
      </c>
    </row>
    <row r="227" spans="1:36" ht="15" x14ac:dyDescent="0.25">
      <c r="A227">
        <v>2.72</v>
      </c>
      <c r="B227">
        <v>3.37</v>
      </c>
      <c r="C227">
        <v>2.6</v>
      </c>
      <c r="D227" s="43">
        <f t="shared" si="54"/>
        <v>4.8998348483424436E-2</v>
      </c>
      <c r="E227" s="44">
        <f>IF(OR($A227="",$B227="",$C227=""),"",A227*'MPTO_working_3-way'!$I226)</f>
        <v>2.8532755078749146</v>
      </c>
      <c r="F227" s="45">
        <f>IF(OR($A227="",$B227="",$C227=""),"",B227*'MPTO_working_3-way'!$I226)</f>
        <v>3.5351244343891404</v>
      </c>
      <c r="G227" s="46">
        <f>IF(OR($A227="",$B227="",$C227=""),"",C227*'MPTO_working_3-way'!$I226)</f>
        <v>2.7273957060569036</v>
      </c>
      <c r="H227" s="44">
        <f>IF(OR($A227="",$B227="",$C227=""),"",'MPTO_working_3-way'!E226)</f>
        <v>2.8464542101675914</v>
      </c>
      <c r="I227" s="45">
        <f>IF(OR($A227="",$B227="",$C227=""),"",'MPTO_working_3-way'!F226)</f>
        <v>3.5662940986340943</v>
      </c>
      <c r="J227" s="46">
        <f>IF(OR($A227="",$B227="",$C227=""),"",'MPTO_working_3-way'!G226)</f>
        <v>2.7153061131483889</v>
      </c>
      <c r="K227" s="44">
        <f>IF(OR($A227="",$B227="",$C227=""),"",'OddsRatio_working_3-way'!H226)</f>
        <v>2.8504409942654521</v>
      </c>
      <c r="L227" s="45">
        <f>IF(OR($A227="",$B227="",$C227=""),"",'OddsRatio_working_3-way'!I226)</f>
        <v>3.549735556051814</v>
      </c>
      <c r="M227" s="46">
        <f>IF(OR($A227="",$B227="",$C227=""),"",'OddsRatio_working_3-way'!J226)</f>
        <v>2.7213404597818154</v>
      </c>
      <c r="N227" s="47">
        <f t="shared" si="42"/>
        <v>35.047439240972146</v>
      </c>
      <c r="O227" s="48">
        <f t="shared" si="43"/>
        <v>28.287547399241614</v>
      </c>
      <c r="P227" s="48">
        <f t="shared" si="44"/>
        <v>36.665013359786244</v>
      </c>
      <c r="Q227" t="s">
        <v>315</v>
      </c>
      <c r="R227" t="s">
        <v>504</v>
      </c>
      <c r="S227" s="38">
        <v>44231</v>
      </c>
      <c r="T227" s="50">
        <v>100</v>
      </c>
      <c r="U227" s="50">
        <f t="shared" si="45"/>
        <v>63.235294117647051</v>
      </c>
      <c r="V227" s="50">
        <f t="shared" si="46"/>
        <v>70.326409495548958</v>
      </c>
      <c r="W227" s="50">
        <f t="shared" si="47"/>
        <v>61.538461538461533</v>
      </c>
      <c r="X227" s="50">
        <f t="shared" si="48"/>
        <v>68.135128965989495</v>
      </c>
      <c r="Y227" s="50">
        <f t="shared" si="49"/>
        <v>75.226244343891409</v>
      </c>
      <c r="Z227" s="50">
        <f t="shared" si="50"/>
        <v>66.43829638680397</v>
      </c>
      <c r="AA227" s="50">
        <f t="shared" si="51"/>
        <v>-4.8998348483424436</v>
      </c>
      <c r="AB227" s="50">
        <f t="shared" si="52"/>
        <v>-4.8998348483424508</v>
      </c>
      <c r="AC227" s="50">
        <f t="shared" si="53"/>
        <v>-4.8998348483424365</v>
      </c>
      <c r="AF227">
        <v>1.94</v>
      </c>
      <c r="AG227">
        <v>1.88</v>
      </c>
      <c r="AH227" s="66"/>
      <c r="AJ227" t="s">
        <v>445</v>
      </c>
    </row>
    <row r="228" spans="1:36" ht="15" x14ac:dyDescent="0.25">
      <c r="A228">
        <v>2.63</v>
      </c>
      <c r="B228">
        <v>2.92</v>
      </c>
      <c r="C228">
        <v>3.27</v>
      </c>
      <c r="D228" s="43">
        <f t="shared" si="54"/>
        <v>2.8504287860303457E-2</v>
      </c>
      <c r="E228" s="44">
        <f>IF(OR($A228="",$B228="",$C228=""),"",A228*'MPTO_working_3-way'!$I227)</f>
        <v>2.704966277072598</v>
      </c>
      <c r="F228" s="45">
        <f>IF(OR($A228="",$B228="",$C228=""),"",B228*'MPTO_working_3-way'!$I227)</f>
        <v>3.003232520552086</v>
      </c>
      <c r="G228" s="46">
        <f>IF(OR($A228="",$B228="",$C228=""),"",C228*'MPTO_working_3-way'!$I227)</f>
        <v>3.3632090213031924</v>
      </c>
      <c r="H228" s="44">
        <f>IF(OR($A228="",$B228="",$C228=""),"",'MPTO_working_3-way'!E227)</f>
        <v>2.6974047985004468</v>
      </c>
      <c r="I228" s="45">
        <f>IF(OR($A228="",$B228="",$C228=""),"",'MPTO_working_3-way'!F227)</f>
        <v>3.0033247633637541</v>
      </c>
      <c r="J228" s="46">
        <f>IF(OR($A228="",$B228="",$C228=""),"",'MPTO_working_3-way'!G227)</f>
        <v>3.3748556645094885</v>
      </c>
      <c r="K228" s="44">
        <f>IF(OR($A228="",$B228="",$C228=""),"",'OddsRatio_working_3-way'!H227)</f>
        <v>2.700995690253535</v>
      </c>
      <c r="L228" s="45">
        <f>IF(OR($A228="",$B228="",$C228=""),"",'OddsRatio_working_3-way'!I227)</f>
        <v>3.0036268253293179</v>
      </c>
      <c r="M228" s="46">
        <f>IF(OR($A228="",$B228="",$C228=""),"",'OddsRatio_working_3-way'!J227)</f>
        <v>3.368871298696642</v>
      </c>
      <c r="N228" s="47">
        <f t="shared" si="42"/>
        <v>36.969037598584499</v>
      </c>
      <c r="O228" s="48">
        <f t="shared" si="43"/>
        <v>33.297455097355211</v>
      </c>
      <c r="P228" s="48">
        <f t="shared" si="44"/>
        <v>29.733507304060307</v>
      </c>
      <c r="Q228" t="s">
        <v>353</v>
      </c>
      <c r="R228" t="s">
        <v>348</v>
      </c>
      <c r="S228" s="38">
        <v>44231</v>
      </c>
      <c r="T228" s="50">
        <v>100</v>
      </c>
      <c r="U228" s="50">
        <f t="shared" si="45"/>
        <v>61.977186311787079</v>
      </c>
      <c r="V228" s="50">
        <f t="shared" si="46"/>
        <v>65.753424657534239</v>
      </c>
      <c r="W228" s="50">
        <f t="shared" si="47"/>
        <v>69.418960244648318</v>
      </c>
      <c r="X228" s="50">
        <f t="shared" si="48"/>
        <v>64.827615097817429</v>
      </c>
      <c r="Y228" s="50">
        <f t="shared" si="49"/>
        <v>68.603853443564617</v>
      </c>
      <c r="Z228" s="50">
        <f t="shared" si="50"/>
        <v>72.269389030678681</v>
      </c>
      <c r="AA228" s="50">
        <f t="shared" si="51"/>
        <v>-2.8504287860303492</v>
      </c>
      <c r="AB228" s="50">
        <f t="shared" si="52"/>
        <v>-2.8504287860303776</v>
      </c>
      <c r="AC228" s="50">
        <f t="shared" si="53"/>
        <v>-2.8504287860303634</v>
      </c>
      <c r="AF228">
        <v>2.46</v>
      </c>
      <c r="AG228">
        <v>1.6</v>
      </c>
      <c r="AH228" s="66"/>
      <c r="AJ228" t="s">
        <v>434</v>
      </c>
    </row>
    <row r="229" spans="1:36" ht="15" x14ac:dyDescent="0.25">
      <c r="A229">
        <v>1.68</v>
      </c>
      <c r="B229">
        <v>3.68</v>
      </c>
      <c r="C229">
        <v>6.04</v>
      </c>
      <c r="D229" s="43">
        <f t="shared" si="54"/>
        <v>3.2540139580162553E-2</v>
      </c>
      <c r="E229" s="44">
        <f>IF(OR($A229="",$B229="",$C229=""),"",A229*'MPTO_working_3-way'!$I228)</f>
        <v>1.7346674344946731</v>
      </c>
      <c r="F229" s="45">
        <f>IF(OR($A229="",$B229="",$C229=""),"",B229*'MPTO_working_3-way'!$I228)</f>
        <v>3.7997477136549982</v>
      </c>
      <c r="G229" s="46">
        <f>IF(OR($A229="",$B229="",$C229=""),"",C229*'MPTO_working_3-way'!$I228)</f>
        <v>6.2365424430641818</v>
      </c>
      <c r="H229" s="44">
        <f>IF(OR($A229="",$B229="",$C229=""),"",'MPTO_working_3-way'!E228)</f>
        <v>1.7111819761974123</v>
      </c>
      <c r="I229" s="45">
        <f>IF(OR($A229="",$B229="",$C229=""),"",'MPTO_working_3-way'!F228)</f>
        <v>3.832997564949284</v>
      </c>
      <c r="J229" s="46">
        <f>IF(OR($A229="",$B229="",$C229=""),"",'MPTO_working_3-way'!G228)</f>
        <v>6.4634472368489071</v>
      </c>
      <c r="K229" s="44">
        <f>IF(OR($A229="",$B229="",$C229=""),"",'OddsRatio_working_3-way'!H228)</f>
        <v>1.7197320927868887</v>
      </c>
      <c r="L229" s="45">
        <f>IF(OR($A229="",$B229="",$C229=""),"",'OddsRatio_working_3-way'!I228)</f>
        <v>3.8365911892189151</v>
      </c>
      <c r="M229" s="46">
        <f>IF(OR($A229="",$B229="",$C229=""),"",'OddsRatio_working_3-way'!J228)</f>
        <v>6.3344849230087057</v>
      </c>
      <c r="N229" s="47">
        <f t="shared" si="42"/>
        <v>57.647937588181598</v>
      </c>
      <c r="O229" s="48">
        <f t="shared" si="43"/>
        <v>26.317536725039425</v>
      </c>
      <c r="P229" s="48">
        <f t="shared" si="44"/>
        <v>16.034525686778984</v>
      </c>
      <c r="Q229" t="s">
        <v>350</v>
      </c>
      <c r="R229" t="s">
        <v>355</v>
      </c>
      <c r="S229" s="38">
        <v>44231</v>
      </c>
      <c r="T229" s="50">
        <v>100</v>
      </c>
      <c r="U229" s="50">
        <f t="shared" si="45"/>
        <v>40.476190476190474</v>
      </c>
      <c r="V229" s="50">
        <f t="shared" si="46"/>
        <v>72.826086956521735</v>
      </c>
      <c r="W229" s="50">
        <f t="shared" si="47"/>
        <v>83.443708609271525</v>
      </c>
      <c r="X229" s="50">
        <f t="shared" si="48"/>
        <v>43.73020443420674</v>
      </c>
      <c r="Y229" s="50">
        <f t="shared" si="49"/>
        <v>76.080100914538008</v>
      </c>
      <c r="Z229" s="50">
        <f t="shared" si="50"/>
        <v>86.697722567287784</v>
      </c>
      <c r="AA229" s="50">
        <f t="shared" si="51"/>
        <v>-3.2540139580162659</v>
      </c>
      <c r="AB229" s="50">
        <f t="shared" si="52"/>
        <v>-3.254013958016273</v>
      </c>
      <c r="AC229" s="50">
        <f t="shared" si="53"/>
        <v>-3.2540139580162588</v>
      </c>
      <c r="AF229">
        <v>2.2000000000000002</v>
      </c>
      <c r="AG229">
        <v>1.72</v>
      </c>
      <c r="AH229" s="66"/>
      <c r="AJ229" t="s">
        <v>434</v>
      </c>
    </row>
    <row r="230" spans="1:36" ht="15" x14ac:dyDescent="0.25">
      <c r="A230">
        <v>3.24</v>
      </c>
      <c r="B230">
        <v>3.15</v>
      </c>
      <c r="C230">
        <v>2.4900000000000002</v>
      </c>
      <c r="D230" s="43">
        <f t="shared" si="54"/>
        <v>2.7708718471770588E-2</v>
      </c>
      <c r="E230" s="44">
        <f>IF(OR($A230="",$B230="",$C230=""),"",A230*'MPTO_working_3-way'!$I229)</f>
        <v>3.3297762478485371</v>
      </c>
      <c r="F230" s="45">
        <f>IF(OR($A230="",$B230="",$C230=""),"",B230*'MPTO_working_3-way'!$I229)</f>
        <v>3.237282463186077</v>
      </c>
      <c r="G230" s="46">
        <f>IF(OR($A230="",$B230="",$C230=""),"",C230*'MPTO_working_3-way'!$I229)</f>
        <v>2.5589947089947089</v>
      </c>
      <c r="H230" s="44">
        <f>IF(OR($A230="",$B230="",$C230=""),"",'MPTO_working_3-way'!E229)</f>
        <v>3.3399493742755082</v>
      </c>
      <c r="I230" s="45">
        <f>IF(OR($A230="",$B230="",$C230=""),"",'MPTO_working_3-way'!F229)</f>
        <v>3.2443928669914506</v>
      </c>
      <c r="J230" s="46">
        <f>IF(OR($A230="",$B230="",$C230=""),"",'MPTO_working_3-way'!G229)</f>
        <v>2.5486136183117916</v>
      </c>
      <c r="K230" s="44">
        <f>IF(OR($A230="",$B230="",$C230=""),"",'OddsRatio_working_3-way'!H229)</f>
        <v>3.3351623329219948</v>
      </c>
      <c r="L230" s="45">
        <f>IF(OR($A230="",$B230="",$C230=""),"",'OddsRatio_working_3-way'!I229)</f>
        <v>3.241338846331379</v>
      </c>
      <c r="M230" s="46">
        <f>IF(OR($A230="",$B230="",$C230=""),"",'OddsRatio_working_3-way'!J229)</f>
        <v>2.5532999446668629</v>
      </c>
      <c r="N230" s="47">
        <f t="shared" si="42"/>
        <v>30.032047968572311</v>
      </c>
      <c r="O230" s="48">
        <f t="shared" si="43"/>
        <v>30.8901064819601</v>
      </c>
      <c r="P230" s="48">
        <f t="shared" si="44"/>
        <v>39.077845549467597</v>
      </c>
      <c r="Q230" t="s">
        <v>416</v>
      </c>
      <c r="R230" t="s">
        <v>354</v>
      </c>
      <c r="S230" s="38">
        <v>44231</v>
      </c>
      <c r="T230" s="50">
        <v>100</v>
      </c>
      <c r="U230" s="50">
        <f t="shared" si="45"/>
        <v>69.135802469135797</v>
      </c>
      <c r="V230" s="50">
        <f t="shared" si="46"/>
        <v>68.253968253968253</v>
      </c>
      <c r="W230" s="50">
        <f t="shared" si="47"/>
        <v>59.839357429718881</v>
      </c>
      <c r="X230" s="50">
        <f t="shared" si="48"/>
        <v>71.906674316312859</v>
      </c>
      <c r="Y230" s="50">
        <f t="shared" si="49"/>
        <v>71.024840101145315</v>
      </c>
      <c r="Z230" s="50">
        <f t="shared" si="50"/>
        <v>62.610229276895943</v>
      </c>
      <c r="AA230" s="50">
        <f t="shared" si="51"/>
        <v>-2.7708718471770624</v>
      </c>
      <c r="AB230" s="50">
        <f t="shared" si="52"/>
        <v>-2.7708718471770624</v>
      </c>
      <c r="AC230" s="50">
        <f t="shared" si="53"/>
        <v>-2.7708718471770624</v>
      </c>
      <c r="AF230">
        <v>2.37</v>
      </c>
      <c r="AG230">
        <v>1.64</v>
      </c>
      <c r="AH230" s="66"/>
      <c r="AJ230" t="s">
        <v>434</v>
      </c>
    </row>
    <row r="231" spans="1:36" ht="15" x14ac:dyDescent="0.25">
      <c r="A231">
        <v>3.34</v>
      </c>
      <c r="B231">
        <v>3.09</v>
      </c>
      <c r="C231">
        <v>2.4700000000000002</v>
      </c>
      <c r="D231" s="43">
        <f t="shared" si="54"/>
        <v>2.7884092669187899E-2</v>
      </c>
      <c r="E231" s="44">
        <f>IF(OR($A231="",$B231="",$C231=""),"",A231*'MPTO_working_3-way'!$I230)</f>
        <v>3.4331328695150876</v>
      </c>
      <c r="F231" s="45">
        <f>IF(OR($A231="",$B231="",$C231=""),"",B231*'MPTO_working_3-way'!$I230)</f>
        <v>3.1761618463477905</v>
      </c>
      <c r="G231" s="46">
        <f>IF(OR($A231="",$B231="",$C231=""),"",C231*'MPTO_working_3-way'!$I230)</f>
        <v>2.5388737088928943</v>
      </c>
      <c r="H231" s="44">
        <f>IF(OR($A231="",$B231="",$C231=""),"",'MPTO_working_3-way'!E230)</f>
        <v>3.4470099767953624</v>
      </c>
      <c r="I231" s="45">
        <f>IF(OR($A231="",$B231="",$C231=""),"",'MPTO_working_3-way'!F230)</f>
        <v>3.1813709311139902</v>
      </c>
      <c r="J231" s="46">
        <f>IF(OR($A231="",$B231="",$C231=""),"",'MPTO_working_3-way'!G230)</f>
        <v>2.5280384616935745</v>
      </c>
      <c r="K231" s="44">
        <f>IF(OR($A231="",$B231="",$C231=""),"",'OddsRatio_working_3-way'!H230)</f>
        <v>3.4401753402086293</v>
      </c>
      <c r="L231" s="45">
        <f>IF(OR($A231="",$B231="",$C231=""),"",'OddsRatio_working_3-way'!I230)</f>
        <v>3.1794728465965956</v>
      </c>
      <c r="M231" s="46">
        <f>IF(OR($A231="",$B231="",$C231=""),"",'OddsRatio_working_3-way'!J230)</f>
        <v>2.5329306624387549</v>
      </c>
      <c r="N231" s="47">
        <f t="shared" si="42"/>
        <v>29.127914298908124</v>
      </c>
      <c r="O231" s="48">
        <f t="shared" si="43"/>
        <v>31.484541669369946</v>
      </c>
      <c r="P231" s="48">
        <f t="shared" si="44"/>
        <v>39.387544031721916</v>
      </c>
      <c r="Q231" t="s">
        <v>419</v>
      </c>
      <c r="R231" t="s">
        <v>349</v>
      </c>
      <c r="S231" s="38">
        <v>44231</v>
      </c>
      <c r="T231" s="50">
        <v>100</v>
      </c>
      <c r="U231" s="50">
        <f t="shared" si="45"/>
        <v>70.059880239520965</v>
      </c>
      <c r="V231" s="50">
        <f t="shared" si="46"/>
        <v>67.637540453074436</v>
      </c>
      <c r="W231" s="50">
        <f t="shared" si="47"/>
        <v>59.514170040485837</v>
      </c>
      <c r="X231" s="50">
        <f t="shared" si="48"/>
        <v>72.848289506439727</v>
      </c>
      <c r="Y231" s="50">
        <f t="shared" si="49"/>
        <v>70.425949719993213</v>
      </c>
      <c r="Z231" s="50">
        <f t="shared" si="50"/>
        <v>62.302579307404613</v>
      </c>
      <c r="AA231" s="50">
        <f t="shared" si="51"/>
        <v>-2.7884092669187623</v>
      </c>
      <c r="AB231" s="50">
        <f t="shared" si="52"/>
        <v>-2.7884092669187766</v>
      </c>
      <c r="AC231" s="50">
        <f t="shared" si="53"/>
        <v>-2.7884092669187766</v>
      </c>
      <c r="AF231">
        <v>2.12</v>
      </c>
      <c r="AG231">
        <v>1.78</v>
      </c>
      <c r="AH231" s="66"/>
      <c r="AJ231" t="s">
        <v>434</v>
      </c>
    </row>
    <row r="232" spans="1:36" ht="15" x14ac:dyDescent="0.25">
      <c r="A232">
        <v>2.23</v>
      </c>
      <c r="B232">
        <v>2.99</v>
      </c>
      <c r="C232">
        <v>4.0599999999999996</v>
      </c>
      <c r="D232" s="43">
        <f t="shared" si="54"/>
        <v>2.9184072527871585E-2</v>
      </c>
      <c r="E232" s="44">
        <f>IF(OR($A232="",$B232="",$C232=""),"",A232*'MPTO_working_3-way'!$I231)</f>
        <v>2.2950804817371537</v>
      </c>
      <c r="F232" s="45">
        <f>IF(OR($A232="",$B232="",$C232=""),"",B232*'MPTO_working_3-way'!$I231)</f>
        <v>3.0772603768583364</v>
      </c>
      <c r="G232" s="46">
        <f>IF(OR($A232="",$B232="",$C232=""),"",C232*'MPTO_working_3-way'!$I231)</f>
        <v>4.1784873344631581</v>
      </c>
      <c r="H232" s="44">
        <f>IF(OR($A232="",$B232="",$C232=""),"",'MPTO_working_3-way'!E231)</f>
        <v>2.2794492177283803</v>
      </c>
      <c r="I232" s="45">
        <f>IF(OR($A232="",$B232="",$C232=""),"",'MPTO_working_3-way'!F231)</f>
        <v>3.0795749571068805</v>
      </c>
      <c r="J232" s="46">
        <f>IF(OR($A232="",$B232="",$C232=""),"",'MPTO_working_3-way'!G231)</f>
        <v>4.2269465429300137</v>
      </c>
      <c r="K232" s="44">
        <f>IF(OR($A232="",$B232="",$C232=""),"",'OddsRatio_working_3-way'!H231)</f>
        <v>2.2863802466228469</v>
      </c>
      <c r="L232" s="45">
        <f>IF(OR($A232="",$B232="",$C232=""),"",'OddsRatio_working_3-way'!I231)</f>
        <v>3.0812168217719242</v>
      </c>
      <c r="M232" s="46">
        <f>IF(OR($A232="",$B232="",$C232=""),"",'OddsRatio_working_3-way'!J231)</f>
        <v>4.200263052573912</v>
      </c>
      <c r="N232" s="47">
        <f t="shared" si="42"/>
        <v>43.571456772753208</v>
      </c>
      <c r="O232" s="48">
        <f t="shared" si="43"/>
        <v>32.496437659946373</v>
      </c>
      <c r="P232" s="48">
        <f t="shared" si="44"/>
        <v>23.932105567300411</v>
      </c>
      <c r="Q232" t="s">
        <v>105</v>
      </c>
      <c r="R232" t="s">
        <v>351</v>
      </c>
      <c r="S232" s="38">
        <v>44231</v>
      </c>
      <c r="T232" s="50">
        <v>100</v>
      </c>
      <c r="U232" s="50">
        <f t="shared" si="45"/>
        <v>55.156950672645742</v>
      </c>
      <c r="V232" s="50">
        <f t="shared" si="46"/>
        <v>66.555183946488299</v>
      </c>
      <c r="W232" s="50">
        <f t="shared" si="47"/>
        <v>75.369458128078819</v>
      </c>
      <c r="X232" s="50">
        <f t="shared" si="48"/>
        <v>58.07535792543289</v>
      </c>
      <c r="Y232" s="50">
        <f t="shared" si="49"/>
        <v>69.473591199275447</v>
      </c>
      <c r="Z232" s="50">
        <f t="shared" si="50"/>
        <v>78.287865380865966</v>
      </c>
      <c r="AA232" s="50">
        <f t="shared" si="51"/>
        <v>-2.9184072527871479</v>
      </c>
      <c r="AB232" s="50">
        <f t="shared" si="52"/>
        <v>-2.9184072527871479</v>
      </c>
      <c r="AC232" s="50">
        <f t="shared" si="53"/>
        <v>-2.9184072527871479</v>
      </c>
      <c r="AF232">
        <v>2.2599999999999998</v>
      </c>
      <c r="AG232">
        <v>1.69</v>
      </c>
      <c r="AH232" s="66"/>
      <c r="AJ232" t="s">
        <v>434</v>
      </c>
    </row>
    <row r="233" spans="1:36" ht="15" x14ac:dyDescent="0.25">
      <c r="A233">
        <v>2.12</v>
      </c>
      <c r="B233">
        <v>3.2</v>
      </c>
      <c r="C233">
        <v>4.0999999999999996</v>
      </c>
      <c r="D233" s="43">
        <f t="shared" si="54"/>
        <v>2.8100552231937304E-2</v>
      </c>
      <c r="E233" s="44">
        <f>IF(OR($A233="",$B233="",$C233=""),"",A233*'MPTO_working_3-way'!$I232)</f>
        <v>2.179573170731707</v>
      </c>
      <c r="F233" s="45">
        <f>IF(OR($A233="",$B233="",$C233=""),"",B233*'MPTO_working_3-way'!$I232)</f>
        <v>3.2899217671421996</v>
      </c>
      <c r="G233" s="46">
        <f>IF(OR($A233="",$B233="",$C233=""),"",C233*'MPTO_working_3-way'!$I232)</f>
        <v>4.2152122641509422</v>
      </c>
      <c r="H233" s="44">
        <f>IF(OR($A233="",$B233="",$C233=""),"",'MPTO_working_3-way'!E232)</f>
        <v>2.1629512888040976</v>
      </c>
      <c r="I233" s="45">
        <f>IF(OR($A233="",$B233="",$C233=""),"",'MPTO_working_3-way'!F232)</f>
        <v>3.2988803845910559</v>
      </c>
      <c r="J233" s="46">
        <f>IF(OR($A233="",$B233="",$C233=""),"",'MPTO_working_3-way'!G232)</f>
        <v>4.2637452479254376</v>
      </c>
      <c r="K233" s="44">
        <f>IF(OR($A233="",$B233="",$C233=""),"",'OddsRatio_working_3-way'!H232)</f>
        <v>2.169931173888699</v>
      </c>
      <c r="L233" s="45">
        <f>IF(OR($A233="",$B233="",$C233=""),"",'OddsRatio_working_3-way'!I232)</f>
        <v>3.2980790915670877</v>
      </c>
      <c r="M233" s="46">
        <f>IF(OR($A233="",$B233="",$C233=""),"",'OddsRatio_working_3-way'!J232)</f>
        <v>4.2382023562990767</v>
      </c>
      <c r="N233" s="47">
        <f t="shared" si="42"/>
        <v>45.880542733249413</v>
      </c>
      <c r="O233" s="48">
        <f t="shared" si="43"/>
        <v>30.395859560777733</v>
      </c>
      <c r="P233" s="48">
        <f t="shared" si="44"/>
        <v>23.723597705972871</v>
      </c>
      <c r="Q233" t="s">
        <v>415</v>
      </c>
      <c r="R233" t="s">
        <v>140</v>
      </c>
      <c r="S233" s="38">
        <v>44231</v>
      </c>
      <c r="T233" s="50">
        <v>100</v>
      </c>
      <c r="U233" s="50">
        <f t="shared" si="45"/>
        <v>52.830188679245275</v>
      </c>
      <c r="V233" s="50">
        <f t="shared" si="46"/>
        <v>68.75</v>
      </c>
      <c r="W233" s="50">
        <f t="shared" si="47"/>
        <v>75.609756097560975</v>
      </c>
      <c r="X233" s="50">
        <f t="shared" si="48"/>
        <v>55.640243902439025</v>
      </c>
      <c r="Y233" s="50">
        <f t="shared" si="49"/>
        <v>71.560055223193743</v>
      </c>
      <c r="Z233" s="50">
        <f t="shared" si="50"/>
        <v>78.419811320754704</v>
      </c>
      <c r="AA233" s="50">
        <f t="shared" si="51"/>
        <v>-2.8100552231937499</v>
      </c>
      <c r="AB233" s="50">
        <f t="shared" si="52"/>
        <v>-2.8100552231937428</v>
      </c>
      <c r="AC233" s="50">
        <f t="shared" si="53"/>
        <v>-2.8100552231937286</v>
      </c>
      <c r="AF233">
        <v>2.35</v>
      </c>
      <c r="AG233">
        <v>1.64</v>
      </c>
      <c r="AH233" s="66"/>
      <c r="AJ233" t="s">
        <v>434</v>
      </c>
    </row>
    <row r="234" spans="1:36" ht="15" x14ac:dyDescent="0.25">
      <c r="A234">
        <v>1.72</v>
      </c>
      <c r="B234">
        <v>3.54</v>
      </c>
      <c r="C234">
        <v>6.03</v>
      </c>
      <c r="D234" s="43">
        <f t="shared" si="54"/>
        <v>2.9718703813738978E-2</v>
      </c>
      <c r="E234" s="44">
        <f>IF(OR($A234="",$B234="",$C234=""),"",A234*'MPTO_working_3-way'!$I233)</f>
        <v>1.771116170559631</v>
      </c>
      <c r="F234" s="45">
        <f>IF(OR($A234="",$B234="",$C234=""),"",B234*'MPTO_working_3-way'!$I233)</f>
        <v>3.6452042115006362</v>
      </c>
      <c r="G234" s="46">
        <f>IF(OR($A234="",$B234="",$C234=""),"",C234*'MPTO_working_3-way'!$I233)</f>
        <v>6.2092037839968466</v>
      </c>
      <c r="H234" s="44">
        <f>IF(OR($A234="",$B234="",$C234=""),"",'MPTO_working_3-way'!E233)</f>
        <v>1.7498146073049108</v>
      </c>
      <c r="I234" s="45">
        <f>IF(OR($A234="",$B234="",$C234=""),"",'MPTO_working_3-way'!F233)</f>
        <v>3.6686525668552648</v>
      </c>
      <c r="J234" s="46">
        <f>IF(OR($A234="",$B234="",$C234=""),"",'MPTO_working_3-way'!G233)</f>
        <v>6.4130829080705816</v>
      </c>
      <c r="K234" s="44">
        <f>IF(OR($A234="",$B234="",$C234=""),"",'OddsRatio_working_3-way'!H233)</f>
        <v>1.7578047086237634</v>
      </c>
      <c r="L234" s="45">
        <f>IF(OR($A234="",$B234="",$C234=""),"",'OddsRatio_working_3-way'!I233)</f>
        <v>3.6733666109782788</v>
      </c>
      <c r="M234" s="46">
        <f>IF(OR($A234="",$B234="",$C234=""),"",'OddsRatio_working_3-way'!J233)</f>
        <v>6.2941078949687936</v>
      </c>
      <c r="N234" s="47">
        <f t="shared" si="42"/>
        <v>56.46157020202822</v>
      </c>
      <c r="O234" s="48">
        <f t="shared" si="43"/>
        <v>27.433305295900716</v>
      </c>
      <c r="P234" s="48">
        <f t="shared" si="44"/>
        <v>16.105124502071067</v>
      </c>
      <c r="Q234" t="s">
        <v>50</v>
      </c>
      <c r="R234" t="s">
        <v>235</v>
      </c>
      <c r="S234" s="38">
        <v>44231</v>
      </c>
      <c r="T234" s="50">
        <v>100</v>
      </c>
      <c r="U234" s="50">
        <f t="shared" si="45"/>
        <v>41.860465116279073</v>
      </c>
      <c r="V234" s="50">
        <f t="shared" si="46"/>
        <v>71.751412429378533</v>
      </c>
      <c r="W234" s="50">
        <f t="shared" si="47"/>
        <v>83.41625207296849</v>
      </c>
      <c r="X234" s="50">
        <f t="shared" si="48"/>
        <v>44.832335497652977</v>
      </c>
      <c r="Y234" s="50">
        <f t="shared" si="49"/>
        <v>74.723282810752451</v>
      </c>
      <c r="Z234" s="50">
        <f t="shared" si="50"/>
        <v>86.388122454342394</v>
      </c>
      <c r="AA234" s="50">
        <f t="shared" si="51"/>
        <v>-2.971870381373904</v>
      </c>
      <c r="AB234" s="50">
        <f t="shared" si="52"/>
        <v>-2.9718703813739182</v>
      </c>
      <c r="AC234" s="50">
        <f t="shared" si="53"/>
        <v>-2.971870381373904</v>
      </c>
      <c r="AF234">
        <v>2.06</v>
      </c>
      <c r="AG234">
        <v>1.84</v>
      </c>
      <c r="AH234" s="66"/>
      <c r="AJ234" t="s">
        <v>434</v>
      </c>
    </row>
    <row r="235" spans="1:36" ht="15" x14ac:dyDescent="0.25">
      <c r="A235">
        <v>2.13</v>
      </c>
      <c r="B235">
        <v>3.11</v>
      </c>
      <c r="C235">
        <v>4.1900000000000004</v>
      </c>
      <c r="D235" s="43">
        <f t="shared" si="54"/>
        <v>2.9690460922119577E-2</v>
      </c>
      <c r="E235" s="44">
        <f>IF(OR($A235="",$B235="",$C235=""),"",A235*'MPTO_working_3-way'!$I234)</f>
        <v>2.1932406817641148</v>
      </c>
      <c r="F235" s="45">
        <f>IF(OR($A235="",$B235="",$C235=""),"",B235*'MPTO_working_3-way'!$I234)</f>
        <v>3.2023373334677916</v>
      </c>
      <c r="G235" s="46">
        <f>IF(OR($A235="",$B235="",$C235=""),"",C235*'MPTO_working_3-way'!$I234)</f>
        <v>4.3144030312636819</v>
      </c>
      <c r="H235" s="44">
        <f>IF(OR($A235="",$B235="",$C235=""),"",'MPTO_working_3-way'!E234)</f>
        <v>2.1758677874353287</v>
      </c>
      <c r="I235" s="45">
        <f>IF(OR($A235="",$B235="",$C235=""),"",'MPTO_working_3-way'!F234)</f>
        <v>3.2087628690185444</v>
      </c>
      <c r="J235" s="46">
        <f>IF(OR($A235="",$B235="",$C235=""),"",'MPTO_working_3-way'!G234)</f>
        <v>4.3712662576368926</v>
      </c>
      <c r="K235" s="44">
        <f>IF(OR($A235="",$B235="",$C235=""),"",'OddsRatio_working_3-way'!H234)</f>
        <v>2.1832720009688815</v>
      </c>
      <c r="L235" s="45">
        <f>IF(OR($A235="",$B235="",$C235=""),"",'OddsRatio_working_3-way'!I234)</f>
        <v>3.2094724973843713</v>
      </c>
      <c r="M235" s="46">
        <f>IF(OR($A235="",$B235="",$C235=""),"",'OddsRatio_working_3-way'!J234)</f>
        <v>4.3403873301687907</v>
      </c>
      <c r="N235" s="47">
        <f t="shared" si="42"/>
        <v>45.594631191851612</v>
      </c>
      <c r="O235" s="48">
        <f t="shared" si="43"/>
        <v>31.227191137827639</v>
      </c>
      <c r="P235" s="48">
        <f t="shared" si="44"/>
        <v>23.178177670320743</v>
      </c>
      <c r="Q235" t="s">
        <v>250</v>
      </c>
      <c r="R235" t="s">
        <v>234</v>
      </c>
      <c r="S235" s="38">
        <v>44231</v>
      </c>
      <c r="T235" s="50">
        <v>100</v>
      </c>
      <c r="U235" s="50">
        <f t="shared" si="45"/>
        <v>53.051643192488264</v>
      </c>
      <c r="V235" s="50">
        <f t="shared" si="46"/>
        <v>67.845659163987136</v>
      </c>
      <c r="W235" s="50">
        <f t="shared" si="47"/>
        <v>76.133651551312653</v>
      </c>
      <c r="X235" s="50">
        <f t="shared" si="48"/>
        <v>56.020689284700211</v>
      </c>
      <c r="Y235" s="50">
        <f t="shared" si="49"/>
        <v>70.81470525619909</v>
      </c>
      <c r="Z235" s="50">
        <f t="shared" si="50"/>
        <v>79.102697643524607</v>
      </c>
      <c r="AA235" s="50">
        <f t="shared" si="51"/>
        <v>-2.969046092211947</v>
      </c>
      <c r="AB235" s="50">
        <f t="shared" si="52"/>
        <v>-2.9690460922119541</v>
      </c>
      <c r="AC235" s="50">
        <f t="shared" si="53"/>
        <v>-2.9690460922119541</v>
      </c>
      <c r="AF235">
        <v>2.2000000000000002</v>
      </c>
      <c r="AG235">
        <v>1.72</v>
      </c>
      <c r="AH235" s="66"/>
      <c r="AJ235" t="s">
        <v>434</v>
      </c>
    </row>
    <row r="236" spans="1:36" ht="15" x14ac:dyDescent="0.25">
      <c r="A236">
        <v>3.23</v>
      </c>
      <c r="B236">
        <v>3.25</v>
      </c>
      <c r="C236">
        <v>2.44</v>
      </c>
      <c r="D236" s="43">
        <f t="shared" si="54"/>
        <v>2.7125896485892476E-2</v>
      </c>
      <c r="E236" s="44">
        <f>IF(OR($A236="",$B236="",$C236=""),"",A236*'MPTO_working_3-way'!$I235)</f>
        <v>3.3176166456494327</v>
      </c>
      <c r="F236" s="45">
        <f>IF(OR($A236="",$B236="",$C236=""),"",B236*'MPTO_working_3-way'!$I235)</f>
        <v>3.3381591635791503</v>
      </c>
      <c r="G236" s="46">
        <f>IF(OR($A236="",$B236="",$C236=""),"",C236*'MPTO_working_3-way'!$I235)</f>
        <v>2.5061871874255774</v>
      </c>
      <c r="H236" s="44">
        <f>IF(OR($A236="",$B236="",$C236=""),"",'MPTO_working_3-way'!E235)</f>
        <v>3.327171879871142</v>
      </c>
      <c r="I236" s="45">
        <f>IF(OR($A236="",$B236="",$C236=""),"",'MPTO_working_3-way'!F235)</f>
        <v>3.3483973018197029</v>
      </c>
      <c r="J236" s="46">
        <f>IF(OR($A236="",$B236="",$C236=""),"",'MPTO_working_3-way'!G235)</f>
        <v>2.4950467080333922</v>
      </c>
      <c r="K236" s="44">
        <f>IF(OR($A236="",$B236="",$C236=""),"",'OddsRatio_working_3-way'!H235)</f>
        <v>3.3229372894558669</v>
      </c>
      <c r="L236" s="45">
        <f>IF(OR($A236="",$B236="",$C236=""),"",'OddsRatio_working_3-way'!I235)</f>
        <v>3.3437708077469508</v>
      </c>
      <c r="M236" s="46">
        <f>IF(OR($A236="",$B236="",$C236=""),"",'OddsRatio_working_3-way'!J235)</f>
        <v>2.5000133169580483</v>
      </c>
      <c r="N236" s="47">
        <f t="shared" si="42"/>
        <v>30.142120287205369</v>
      </c>
      <c r="O236" s="48">
        <f t="shared" si="43"/>
        <v>29.956630316207189</v>
      </c>
      <c r="P236" s="48">
        <f t="shared" si="44"/>
        <v>39.901249396587438</v>
      </c>
      <c r="Q236" t="s">
        <v>249</v>
      </c>
      <c r="R236" t="s">
        <v>418</v>
      </c>
      <c r="S236" s="38">
        <v>44231</v>
      </c>
      <c r="T236" s="50">
        <v>100</v>
      </c>
      <c r="U236" s="50">
        <f t="shared" si="45"/>
        <v>69.040247678018574</v>
      </c>
      <c r="V236" s="50">
        <f t="shared" si="46"/>
        <v>69.230769230769241</v>
      </c>
      <c r="W236" s="50">
        <f t="shared" si="47"/>
        <v>59.016393442622956</v>
      </c>
      <c r="X236" s="50">
        <f t="shared" si="48"/>
        <v>71.752837326607818</v>
      </c>
      <c r="Y236" s="50">
        <f t="shared" si="49"/>
        <v>71.94335887935847</v>
      </c>
      <c r="Z236" s="50">
        <f t="shared" si="50"/>
        <v>61.7289830912122</v>
      </c>
      <c r="AA236" s="50">
        <f t="shared" si="51"/>
        <v>-2.712589648589244</v>
      </c>
      <c r="AB236" s="50">
        <f t="shared" si="52"/>
        <v>-2.7125896485892298</v>
      </c>
      <c r="AC236" s="50">
        <f t="shared" si="53"/>
        <v>-2.712589648589244</v>
      </c>
      <c r="AF236">
        <v>2.23</v>
      </c>
      <c r="AG236">
        <v>1.71</v>
      </c>
      <c r="AH236" s="66"/>
      <c r="AJ236" t="s">
        <v>434</v>
      </c>
    </row>
    <row r="237" spans="1:36" ht="15" x14ac:dyDescent="0.25">
      <c r="A237">
        <v>5.72</v>
      </c>
      <c r="B237">
        <v>3.42</v>
      </c>
      <c r="C237">
        <v>1.78</v>
      </c>
      <c r="D237" s="43">
        <f t="shared" si="54"/>
        <v>2.9020588452877139E-2</v>
      </c>
      <c r="E237" s="44">
        <f>IF(OR($A237="",$B237="",$C237=""),"",A237*'MPTO_working_3-way'!$I236)</f>
        <v>5.8859977659504565</v>
      </c>
      <c r="F237" s="45">
        <f>IF(OR($A237="",$B237="",$C237=""),"",B237*'MPTO_working_3-way'!$I236)</f>
        <v>3.5192504125088395</v>
      </c>
      <c r="G237" s="46">
        <f>IF(OR($A237="",$B237="",$C237=""),"",C237*'MPTO_working_3-way'!$I236)</f>
        <v>1.8316566474461213</v>
      </c>
      <c r="H237" s="44">
        <f>IF(OR($A237="",$B237="",$C237=""),"",'MPTO_working_3-way'!E236)</f>
        <v>6.0550410983550469</v>
      </c>
      <c r="I237" s="45">
        <f>IF(OR($A237="",$B237="",$C237=""),"",'MPTO_working_3-way'!F236)</f>
        <v>3.5370167918816491</v>
      </c>
      <c r="J237" s="46">
        <f>IF(OR($A237="",$B237="",$C237=""),"",'MPTO_working_3-way'!G236)</f>
        <v>1.8111866093799587</v>
      </c>
      <c r="K237" s="44">
        <f>IF(OR($A237="",$B237="",$C237=""),"",'OddsRatio_working_3-way'!H236)</f>
        <v>5.9564758076452895</v>
      </c>
      <c r="L237" s="45">
        <f>IF(OR($A237="",$B237="",$C237=""),"",'OddsRatio_working_3-way'!I236)</f>
        <v>3.5412439522249155</v>
      </c>
      <c r="M237" s="46">
        <f>IF(OR($A237="",$B237="",$C237=""),"",'OddsRatio_working_3-way'!J236)</f>
        <v>1.8190786292295182</v>
      </c>
      <c r="N237" s="47">
        <f t="shared" si="42"/>
        <v>16.989472979158062</v>
      </c>
      <c r="O237" s="48">
        <f t="shared" si="43"/>
        <v>28.415141941749738</v>
      </c>
      <c r="P237" s="48">
        <f t="shared" si="44"/>
        <v>54.595385079092196</v>
      </c>
      <c r="Q237" t="s">
        <v>352</v>
      </c>
      <c r="R237" t="s">
        <v>417</v>
      </c>
      <c r="S237" s="38">
        <v>44231</v>
      </c>
      <c r="T237" s="50">
        <v>100</v>
      </c>
      <c r="U237" s="50">
        <f t="shared" si="45"/>
        <v>82.51748251748252</v>
      </c>
      <c r="V237" s="50">
        <f t="shared" si="46"/>
        <v>70.760233918128648</v>
      </c>
      <c r="W237" s="50">
        <f t="shared" si="47"/>
        <v>43.820224719101127</v>
      </c>
      <c r="X237" s="50">
        <f t="shared" si="48"/>
        <v>85.419541362770218</v>
      </c>
      <c r="Y237" s="50">
        <f t="shared" si="49"/>
        <v>73.66229276341636</v>
      </c>
      <c r="Z237" s="50">
        <f t="shared" si="50"/>
        <v>46.722283564388825</v>
      </c>
      <c r="AA237" s="50">
        <f t="shared" si="51"/>
        <v>-2.9020588452876979</v>
      </c>
      <c r="AB237" s="50">
        <f t="shared" si="52"/>
        <v>-2.9020588452877121</v>
      </c>
      <c r="AC237" s="50">
        <f t="shared" si="53"/>
        <v>-2.9020588452876979</v>
      </c>
      <c r="AF237">
        <v>2.16</v>
      </c>
      <c r="AG237">
        <v>1.75</v>
      </c>
      <c r="AH237" s="66"/>
      <c r="AJ237" t="s">
        <v>434</v>
      </c>
    </row>
    <row r="238" spans="1:36" ht="15" x14ac:dyDescent="0.25">
      <c r="A238">
        <v>2.94</v>
      </c>
      <c r="B238">
        <v>3.19</v>
      </c>
      <c r="C238">
        <v>2.67</v>
      </c>
      <c r="D238" s="43">
        <f t="shared" si="54"/>
        <v>2.8147513452212669E-2</v>
      </c>
      <c r="E238" s="44">
        <f>IF(OR($A238="",$B238="",$C238=""),"",A238*'MPTO_working_3-way'!$I237)</f>
        <v>3.0227536895495053</v>
      </c>
      <c r="F238" s="45">
        <f>IF(OR($A238="",$B238="",$C238=""),"",B238*'MPTO_working_3-way'!$I237)</f>
        <v>3.2797905679125585</v>
      </c>
      <c r="G238" s="46">
        <f>IF(OR($A238="",$B238="",$C238=""),"",C238*'MPTO_working_3-way'!$I237)</f>
        <v>2.7451538609174078</v>
      </c>
      <c r="H238" s="44">
        <f>IF(OR($A238="",$B238="",$C238=""),"",'MPTO_working_3-way'!E237)</f>
        <v>3.023399144735905</v>
      </c>
      <c r="I238" s="45">
        <f>IF(OR($A238="",$B238="",$C238=""),"",'MPTO_working_3-way'!F237)</f>
        <v>3.2884231266942221</v>
      </c>
      <c r="J238" s="46">
        <f>IF(OR($A238="",$B238="",$C238=""),"",'MPTO_working_3-way'!G237)</f>
        <v>2.738605594656141</v>
      </c>
      <c r="K238" s="44">
        <f>IF(OR($A238="",$B238="",$C238=""),"",'OddsRatio_working_3-way'!H237)</f>
        <v>3.0233128084182868</v>
      </c>
      <c r="L238" s="45">
        <f>IF(OR($A238="",$B238="",$C238=""),"",'OddsRatio_working_3-way'!I237)</f>
        <v>3.2840489950701284</v>
      </c>
      <c r="M238" s="46">
        <f>IF(OR($A238="",$B238="",$C238=""),"",'OddsRatio_working_3-way'!J237)</f>
        <v>2.7417177268342989</v>
      </c>
      <c r="N238" s="47">
        <f t="shared" si="42"/>
        <v>33.082417646441932</v>
      </c>
      <c r="O238" s="48">
        <f t="shared" si="43"/>
        <v>30.489751686689427</v>
      </c>
      <c r="P238" s="48">
        <f t="shared" si="44"/>
        <v>36.427830666868644</v>
      </c>
      <c r="Q238" t="s">
        <v>364</v>
      </c>
      <c r="R238" t="s">
        <v>145</v>
      </c>
      <c r="S238" s="38">
        <v>44231</v>
      </c>
      <c r="T238" s="50">
        <v>100</v>
      </c>
      <c r="U238" s="50">
        <f t="shared" si="45"/>
        <v>65.986394557823132</v>
      </c>
      <c r="V238" s="50">
        <f t="shared" si="46"/>
        <v>68.652037617554868</v>
      </c>
      <c r="W238" s="50">
        <f t="shared" si="47"/>
        <v>62.546816479400754</v>
      </c>
      <c r="X238" s="50">
        <f t="shared" si="48"/>
        <v>68.8011459030444</v>
      </c>
      <c r="Y238" s="50">
        <f t="shared" si="49"/>
        <v>71.466788962776121</v>
      </c>
      <c r="Z238" s="50">
        <f t="shared" si="50"/>
        <v>65.361567824622014</v>
      </c>
      <c r="AA238" s="50">
        <f t="shared" si="51"/>
        <v>-2.8147513452212678</v>
      </c>
      <c r="AB238" s="50">
        <f t="shared" si="52"/>
        <v>-2.8147513452212536</v>
      </c>
      <c r="AC238" s="50">
        <f t="shared" si="53"/>
        <v>-2.8147513452212607</v>
      </c>
      <c r="AF238">
        <v>2.31</v>
      </c>
      <c r="AG238">
        <v>1.66</v>
      </c>
      <c r="AH238" s="66"/>
      <c r="AJ238" t="s">
        <v>435</v>
      </c>
    </row>
    <row r="239" spans="1:36" ht="15" x14ac:dyDescent="0.25">
      <c r="A239">
        <v>2.4300000000000002</v>
      </c>
      <c r="B239">
        <v>3.44</v>
      </c>
      <c r="C239">
        <v>3.12</v>
      </c>
      <c r="D239" s="43">
        <f t="shared" si="54"/>
        <v>2.2733128676281078E-2</v>
      </c>
      <c r="E239" s="44">
        <f>IF(OR($A239="",$B239="",$C239=""),"",A239*'MPTO_working_3-way'!$I238)</f>
        <v>2.4852415026833632</v>
      </c>
      <c r="F239" s="45">
        <f>IF(OR($A239="",$B239="",$C239=""),"",B239*'MPTO_working_3-way'!$I238)</f>
        <v>3.5182019626464069</v>
      </c>
      <c r="G239" s="46">
        <f>IF(OR($A239="",$B239="",$C239=""),"",C239*'MPTO_working_3-way'!$I238)</f>
        <v>3.1909273614699969</v>
      </c>
      <c r="H239" s="44">
        <f>IF(OR($A239="",$B239="",$C239=""),"",'MPTO_working_3-way'!E238)</f>
        <v>2.4755850120282847</v>
      </c>
      <c r="I239" s="45">
        <f>IF(OR($A239="",$B239="",$C239=""),"",'MPTO_working_3-way'!F238)</f>
        <v>3.5320716449475404</v>
      </c>
      <c r="J239" s="46">
        <f>IF(OR($A239="",$B239="",$C239=""),"",'MPTO_working_3-way'!G238)</f>
        <v>3.1955506588929965</v>
      </c>
      <c r="K239" s="44">
        <f>IF(OR($A239="",$B239="",$C239=""),"",'OddsRatio_working_3-way'!H238)</f>
        <v>2.4799171780293241</v>
      </c>
      <c r="L239" s="45">
        <f>IF(OR($A239="",$B239="",$C239=""),"",'OddsRatio_working_3-way'!I238)</f>
        <v>3.5251733667073779</v>
      </c>
      <c r="M239" s="46">
        <f>IF(OR($A239="",$B239="",$C239=""),"",'OddsRatio_working_3-way'!J238)</f>
        <v>3.1940030891064106</v>
      </c>
      <c r="N239" s="47">
        <f t="shared" si="42"/>
        <v>40.237538240057589</v>
      </c>
      <c r="O239" s="48">
        <f t="shared" si="43"/>
        <v>28.423609861436027</v>
      </c>
      <c r="P239" s="48">
        <f t="shared" si="44"/>
        <v>31.338851898506391</v>
      </c>
      <c r="Q239" t="s">
        <v>153</v>
      </c>
      <c r="R239" t="s">
        <v>120</v>
      </c>
      <c r="S239" s="38">
        <v>44231</v>
      </c>
      <c r="T239" s="50">
        <v>100</v>
      </c>
      <c r="U239" s="50">
        <f t="shared" si="45"/>
        <v>58.847736625514408</v>
      </c>
      <c r="V239" s="50">
        <f t="shared" si="46"/>
        <v>70.930232558139537</v>
      </c>
      <c r="W239" s="50">
        <f t="shared" si="47"/>
        <v>67.948717948717942</v>
      </c>
      <c r="X239" s="50">
        <f t="shared" si="48"/>
        <v>61.121049493142522</v>
      </c>
      <c r="Y239" s="50">
        <f t="shared" si="49"/>
        <v>73.203545425767629</v>
      </c>
      <c r="Z239" s="50">
        <f t="shared" si="50"/>
        <v>70.222030816346063</v>
      </c>
      <c r="AA239" s="50">
        <f t="shared" si="51"/>
        <v>-2.273312867628114</v>
      </c>
      <c r="AB239" s="50">
        <f t="shared" si="52"/>
        <v>-2.2733128676280927</v>
      </c>
      <c r="AC239" s="50">
        <f t="shared" si="53"/>
        <v>-2.2733128676281211</v>
      </c>
      <c r="AF239">
        <v>2.02</v>
      </c>
      <c r="AG239">
        <v>1.89</v>
      </c>
      <c r="AH239" s="66"/>
      <c r="AJ239" t="s">
        <v>436</v>
      </c>
    </row>
    <row r="240" spans="1:36" ht="15" x14ac:dyDescent="0.25">
      <c r="A240">
        <v>2.42</v>
      </c>
      <c r="B240">
        <v>3.29</v>
      </c>
      <c r="C240">
        <v>3.22</v>
      </c>
      <c r="D240" s="43">
        <f t="shared" si="54"/>
        <v>2.7733514488202937E-2</v>
      </c>
      <c r="E240" s="44">
        <f>IF(OR($A240="",$B240="",$C240=""),"",A240*'MPTO_working_3-way'!$I239)</f>
        <v>2.4871151050614508</v>
      </c>
      <c r="F240" s="45">
        <f>IF(OR($A240="",$B240="",$C240=""),"",B240*'MPTO_working_3-way'!$I239)</f>
        <v>3.3812432626661879</v>
      </c>
      <c r="G240" s="46">
        <f>IF(OR($A240="",$B240="",$C240=""),"",C240*'MPTO_working_3-way'!$I239)</f>
        <v>3.3093019166520135</v>
      </c>
      <c r="H240" s="44">
        <f>IF(OR($A240="",$B240="",$C240=""),"",'MPTO_working_3-way'!E239)</f>
        <v>2.4753784277483941</v>
      </c>
      <c r="I240" s="45">
        <f>IF(OR($A240="",$B240="",$C240=""),"",'MPTO_working_3-way'!F239)</f>
        <v>3.3932022823768055</v>
      </c>
      <c r="J240" s="46">
        <f>IF(OR($A240="",$B240="",$C240=""),"",'MPTO_working_3-way'!G239)</f>
        <v>3.3187914800454776</v>
      </c>
      <c r="K240" s="44">
        <f>IF(OR($A240="",$B240="",$C240=""),"",'OddsRatio_working_3-way'!H239)</f>
        <v>2.4805866494027793</v>
      </c>
      <c r="L240" s="45">
        <f>IF(OR($A240="",$B240="",$C240=""),"",'OddsRatio_working_3-way'!I239)</f>
        <v>3.3877066388256085</v>
      </c>
      <c r="M240" s="46">
        <f>IF(OR($A240="",$B240="",$C240=""),"",'OddsRatio_working_3-way'!J239)</f>
        <v>3.3147199730099786</v>
      </c>
      <c r="N240" s="47">
        <f t="shared" si="42"/>
        <v>40.207226354941554</v>
      </c>
      <c r="O240" s="48">
        <f t="shared" si="43"/>
        <v>29.574920297555789</v>
      </c>
      <c r="P240" s="48">
        <f t="shared" si="44"/>
        <v>30.217853347502654</v>
      </c>
      <c r="Q240" t="s">
        <v>161</v>
      </c>
      <c r="R240" t="s">
        <v>158</v>
      </c>
      <c r="S240" s="38">
        <v>44231</v>
      </c>
      <c r="T240" s="50">
        <v>100</v>
      </c>
      <c r="U240" s="50">
        <f t="shared" si="45"/>
        <v>58.677685950413228</v>
      </c>
      <c r="V240" s="50">
        <f t="shared" si="46"/>
        <v>69.6048632218845</v>
      </c>
      <c r="W240" s="50">
        <f t="shared" si="47"/>
        <v>68.944099378881987</v>
      </c>
      <c r="X240" s="50">
        <f t="shared" si="48"/>
        <v>61.451037399233513</v>
      </c>
      <c r="Y240" s="50">
        <f t="shared" si="49"/>
        <v>72.378214670704793</v>
      </c>
      <c r="Z240" s="50">
        <f t="shared" si="50"/>
        <v>71.71745082770228</v>
      </c>
      <c r="AA240" s="50">
        <f t="shared" si="51"/>
        <v>-2.7733514488202857</v>
      </c>
      <c r="AB240" s="50">
        <f t="shared" si="52"/>
        <v>-2.7733514488202928</v>
      </c>
      <c r="AC240" s="50">
        <f t="shared" si="53"/>
        <v>-2.7733514488202928</v>
      </c>
      <c r="AF240">
        <v>2.11</v>
      </c>
      <c r="AG240">
        <v>1.79</v>
      </c>
      <c r="AH240" s="66"/>
      <c r="AJ240" t="s">
        <v>437</v>
      </c>
    </row>
    <row r="241" spans="1:36" ht="15" x14ac:dyDescent="0.25">
      <c r="A241">
        <v>1.44</v>
      </c>
      <c r="B241">
        <v>4.8</v>
      </c>
      <c r="C241">
        <v>6.97</v>
      </c>
      <c r="D241" s="43">
        <f t="shared" si="54"/>
        <v>4.6249800733301427E-2</v>
      </c>
      <c r="E241" s="44">
        <f>IF(OR($A241="",$B241="",$C241=""),"",A241*'MPTO_working_3-way'!$I240)</f>
        <v>1.5065997130559541</v>
      </c>
      <c r="F241" s="45">
        <f>IF(OR($A241="",$B241="",$C241=""),"",B241*'MPTO_working_3-way'!$I240)</f>
        <v>5.0219990435198465</v>
      </c>
      <c r="G241" s="46">
        <f>IF(OR($A241="",$B241="",$C241=""),"",C241*'MPTO_working_3-way'!$I240)</f>
        <v>7.2923611111111111</v>
      </c>
      <c r="H241" s="44">
        <f>IF(OR($A241="",$B241="",$C241=""),"",'MPTO_working_3-way'!E240)</f>
        <v>1.4726936583552612</v>
      </c>
      <c r="I241" s="45">
        <f>IF(OR($A241="",$B241="",$C241=""),"",'MPTO_working_3-way'!F240)</f>
        <v>5.1835835284396081</v>
      </c>
      <c r="J241" s="46">
        <f>IF(OR($A241="",$B241="",$C241=""),"",'MPTO_working_3-way'!G240)</f>
        <v>7.8091187302245961</v>
      </c>
      <c r="K241" s="44">
        <f>IF(OR($A241="",$B241="",$C241=""),"",'OddsRatio_working_3-way'!H240)</f>
        <v>1.4830704986604411</v>
      </c>
      <c r="L241" s="45">
        <f>IF(OR($A241="",$B241="",$C241=""),"",'OddsRatio_working_3-way'!I240)</f>
        <v>5.1719724884310798</v>
      </c>
      <c r="M241" s="46">
        <f>IF(OR($A241="",$B241="",$C241=""),"",'OddsRatio_working_3-way'!J240)</f>
        <v>7.5543883568246191</v>
      </c>
      <c r="N241" s="47">
        <f t="shared" si="42"/>
        <v>66.374630987524995</v>
      </c>
      <c r="O241" s="48">
        <f t="shared" si="43"/>
        <v>19.912389296257501</v>
      </c>
      <c r="P241" s="48">
        <f t="shared" si="44"/>
        <v>13.712979716217502</v>
      </c>
      <c r="Q241" t="s">
        <v>383</v>
      </c>
      <c r="R241" t="s">
        <v>239</v>
      </c>
      <c r="S241" s="38">
        <v>44259</v>
      </c>
      <c r="T241" s="50">
        <v>100</v>
      </c>
      <c r="U241" s="50">
        <f t="shared" si="45"/>
        <v>30.555555555555554</v>
      </c>
      <c r="V241" s="50">
        <f t="shared" si="46"/>
        <v>79.166666666666671</v>
      </c>
      <c r="W241" s="50">
        <f t="shared" si="47"/>
        <v>85.652797704447622</v>
      </c>
      <c r="X241" s="50">
        <f t="shared" si="48"/>
        <v>35.1805356288857</v>
      </c>
      <c r="Y241" s="50">
        <f t="shared" si="49"/>
        <v>83.791646739996807</v>
      </c>
      <c r="Z241" s="50">
        <f t="shared" si="50"/>
        <v>90.277777777777786</v>
      </c>
      <c r="AA241" s="50">
        <f t="shared" si="51"/>
        <v>-4.6249800733301463</v>
      </c>
      <c r="AB241" s="50">
        <f t="shared" si="52"/>
        <v>-4.6249800733301356</v>
      </c>
      <c r="AC241" s="50">
        <f t="shared" si="53"/>
        <v>-4.624980073330164</v>
      </c>
      <c r="AF241">
        <v>1.78</v>
      </c>
      <c r="AG241">
        <v>2.08</v>
      </c>
      <c r="AH241" s="66"/>
      <c r="AJ241" t="s">
        <v>438</v>
      </c>
    </row>
    <row r="242" spans="1:36" ht="15" x14ac:dyDescent="0.25">
      <c r="A242">
        <v>2.92</v>
      </c>
      <c r="B242">
        <v>3.53</v>
      </c>
      <c r="C242">
        <v>2.42</v>
      </c>
      <c r="D242" s="43">
        <f t="shared" si="54"/>
        <v>3.8975012900695161E-2</v>
      </c>
      <c r="E242" s="44">
        <f>IF(OR($A242="",$B242="",$C242=""),"",A242*'MPTO_working_3-way'!$I241)</f>
        <v>3.0338070376700297</v>
      </c>
      <c r="F242" s="45">
        <f>IF(OR($A242="",$B242="",$C242=""),"",B242*'MPTO_working_3-way'!$I241)</f>
        <v>3.6675817955394536</v>
      </c>
      <c r="G242" s="46">
        <f>IF(OR($A242="",$B242="",$C242=""),"",C242*'MPTO_working_3-way'!$I241)</f>
        <v>2.5143195312196824</v>
      </c>
      <c r="H242" s="44">
        <f>IF(OR($A242="",$B242="",$C242=""),"",'MPTO_working_3-way'!E241)</f>
        <v>3.0351401012800663</v>
      </c>
      <c r="I242" s="45">
        <f>IF(OR($A242="",$B242="",$C242=""),"",'MPTO_working_3-way'!F241)</f>
        <v>3.6996690363055458</v>
      </c>
      <c r="J242" s="46">
        <f>IF(OR($A242="",$B242="",$C242=""),"",'MPTO_working_3-way'!G241)</f>
        <v>2.4985541521182615</v>
      </c>
      <c r="K242" s="44">
        <f>IF(OR($A242="",$B242="",$C242=""),"",'OddsRatio_working_3-way'!H241)</f>
        <v>3.0359529280289781</v>
      </c>
      <c r="L242" s="45">
        <f>IF(OR($A242="",$B242="",$C242=""),"",'OddsRatio_working_3-way'!I241)</f>
        <v>3.6827921395381842</v>
      </c>
      <c r="M242" s="46">
        <f>IF(OR($A242="",$B242="",$C242=""),"",'OddsRatio_working_3-way'!J241)</f>
        <v>2.5057568530214311</v>
      </c>
      <c r="N242" s="47">
        <f t="shared" si="42"/>
        <v>32.961885432502726</v>
      </c>
      <c r="O242" s="48">
        <f t="shared" si="43"/>
        <v>27.265922227452684</v>
      </c>
      <c r="P242" s="48">
        <f t="shared" si="44"/>
        <v>39.772192340044604</v>
      </c>
      <c r="Q242" t="s">
        <v>386</v>
      </c>
      <c r="R242" t="s">
        <v>252</v>
      </c>
      <c r="S242" s="38">
        <v>44259</v>
      </c>
      <c r="T242" s="50">
        <v>100</v>
      </c>
      <c r="U242" s="50">
        <f t="shared" si="45"/>
        <v>65.753424657534239</v>
      </c>
      <c r="V242" s="50">
        <f t="shared" si="46"/>
        <v>71.671388101982998</v>
      </c>
      <c r="W242" s="50">
        <f t="shared" si="47"/>
        <v>58.677685950413228</v>
      </c>
      <c r="X242" s="50">
        <f t="shared" si="48"/>
        <v>69.650925947603781</v>
      </c>
      <c r="Y242" s="50">
        <f t="shared" si="49"/>
        <v>75.568889392052526</v>
      </c>
      <c r="Z242" s="50">
        <f t="shared" si="50"/>
        <v>62.575187240482741</v>
      </c>
      <c r="AA242" s="50">
        <f t="shared" si="51"/>
        <v>-3.8975012900695418</v>
      </c>
      <c r="AB242" s="50">
        <f t="shared" si="52"/>
        <v>-3.8975012900695276</v>
      </c>
      <c r="AC242" s="50">
        <f t="shared" si="53"/>
        <v>-3.8975012900695134</v>
      </c>
      <c r="AF242">
        <v>1.85</v>
      </c>
      <c r="AG242">
        <v>2.0099999999999998</v>
      </c>
      <c r="AH242" s="66"/>
      <c r="AJ242" t="s">
        <v>438</v>
      </c>
    </row>
    <row r="243" spans="1:36" ht="15" x14ac:dyDescent="0.25">
      <c r="A243">
        <v>5.61</v>
      </c>
      <c r="B243">
        <v>4.42</v>
      </c>
      <c r="C243">
        <v>1.56</v>
      </c>
      <c r="D243" s="43">
        <f t="shared" si="54"/>
        <v>4.5523104346633758E-2</v>
      </c>
      <c r="E243" s="44">
        <f>IF(OR($A243="",$B243="",$C243=""),"",A243*'MPTO_working_3-way'!$I242)</f>
        <v>5.8653846153846159</v>
      </c>
      <c r="F243" s="45">
        <f>IF(OR($A243="",$B243="",$C243=""),"",B243*'MPTO_working_3-way'!$I242)</f>
        <v>4.6212121212121211</v>
      </c>
      <c r="G243" s="46">
        <f>IF(OR($A243="",$B243="",$C243=""),"",C243*'MPTO_working_3-way'!$I242)</f>
        <v>1.6310160427807487</v>
      </c>
      <c r="H243" s="44">
        <f>IF(OR($A243="",$B243="",$C243=""),"",'MPTO_working_3-way'!E242)</f>
        <v>6.1320067264574005</v>
      </c>
      <c r="I243" s="45">
        <f>IF(OR($A243="",$B243="",$C243=""),"",'MPTO_working_3-way'!F242)</f>
        <v>4.7377652663490686</v>
      </c>
      <c r="J243" s="46">
        <f>IF(OR($A243="",$B243="",$C243=""),"",'MPTO_working_3-way'!G242)</f>
        <v>1.597823705542978</v>
      </c>
      <c r="K243" s="44">
        <f>IF(OR($A243="",$B243="",$C243=""),"",'OddsRatio_working_3-way'!H242)</f>
        <v>6.0105774941360171</v>
      </c>
      <c r="L243" s="45">
        <f>IF(OR($A243="",$B243="",$C243=""),"",'OddsRatio_working_3-way'!I242)</f>
        <v>4.7171746268861563</v>
      </c>
      <c r="M243" s="46">
        <f>IF(OR($A243="",$B243="",$C243=""),"",'OddsRatio_working_3-way'!J242)</f>
        <v>1.6086601728234642</v>
      </c>
      <c r="N243" s="47">
        <f t="shared" si="42"/>
        <v>17.04918032786885</v>
      </c>
      <c r="O243" s="48">
        <f t="shared" si="43"/>
        <v>21.639344262295083</v>
      </c>
      <c r="P243" s="48">
        <f t="shared" si="44"/>
        <v>61.311475409836056</v>
      </c>
      <c r="Q243" t="s">
        <v>258</v>
      </c>
      <c r="R243" t="s">
        <v>380</v>
      </c>
      <c r="S243" s="38">
        <v>44259</v>
      </c>
      <c r="T243" s="50">
        <v>100</v>
      </c>
      <c r="U243" s="50">
        <f t="shared" si="45"/>
        <v>82.174688057040996</v>
      </c>
      <c r="V243" s="50">
        <f t="shared" si="46"/>
        <v>77.375565610859724</v>
      </c>
      <c r="W243" s="50">
        <f t="shared" si="47"/>
        <v>35.897435897435898</v>
      </c>
      <c r="X243" s="50">
        <f t="shared" si="48"/>
        <v>86.726998491704364</v>
      </c>
      <c r="Y243" s="50">
        <f t="shared" si="49"/>
        <v>81.927876045523092</v>
      </c>
      <c r="Z243" s="50">
        <f t="shared" si="50"/>
        <v>40.449746332099274</v>
      </c>
      <c r="AA243" s="50">
        <f t="shared" si="51"/>
        <v>-4.5523104346633687</v>
      </c>
      <c r="AB243" s="50">
        <f t="shared" si="52"/>
        <v>-4.5523104346633687</v>
      </c>
      <c r="AC243" s="50">
        <f t="shared" si="53"/>
        <v>-4.5523104346633758</v>
      </c>
      <c r="AF243">
        <v>1.72</v>
      </c>
      <c r="AG243">
        <v>2.16</v>
      </c>
      <c r="AH243" s="66"/>
      <c r="AJ243" t="s">
        <v>438</v>
      </c>
    </row>
    <row r="244" spans="1:36" ht="15" x14ac:dyDescent="0.25">
      <c r="A244">
        <v>3.83</v>
      </c>
      <c r="B244">
        <v>3.85</v>
      </c>
      <c r="C244">
        <v>1.99</v>
      </c>
      <c r="D244" s="43">
        <f t="shared" si="54"/>
        <v>2.3349428298455432E-2</v>
      </c>
      <c r="E244" s="44">
        <f>IF(OR($A244="",$B244="",$C244=""),"",A244*'MPTO_working_3-way'!$I243)</f>
        <v>3.9194283103830845</v>
      </c>
      <c r="F244" s="45">
        <f>IF(OR($A244="",$B244="",$C244=""),"",B244*'MPTO_working_3-way'!$I243)</f>
        <v>3.9398952989490534</v>
      </c>
      <c r="G244" s="46">
        <f>IF(OR($A244="",$B244="",$C244=""),"",C244*'MPTO_working_3-way'!$I243)</f>
        <v>2.0364653623139262</v>
      </c>
      <c r="H244" s="44">
        <f>IF(OR($A244="",$B244="",$C244=""),"",'MPTO_working_3-way'!E243)</f>
        <v>3.9476780596021994</v>
      </c>
      <c r="I244" s="45">
        <f>IF(OR($A244="",$B244="",$C244=""),"",'MPTO_working_3-way'!F243)</f>
        <v>3.9689293638915699</v>
      </c>
      <c r="J244" s="46">
        <f>IF(OR($A244="",$B244="",$C244=""),"",'MPTO_working_3-way'!G243)</f>
        <v>2.0213069194533486</v>
      </c>
      <c r="K244" s="44">
        <f>IF(OR($A244="",$B244="",$C244=""),"",'OddsRatio_working_3-way'!H243)</f>
        <v>3.9365509823097531</v>
      </c>
      <c r="L244" s="45">
        <f>IF(OR($A244="",$B244="",$C244=""),"",'OddsRatio_working_3-way'!I243)</f>
        <v>3.9573039927854401</v>
      </c>
      <c r="M244" s="46">
        <f>IF(OR($A244="",$B244="",$C244=""),"",'OddsRatio_working_3-way'!J243)</f>
        <v>2.0272740185465219</v>
      </c>
      <c r="N244" s="47">
        <f t="shared" si="42"/>
        <v>25.51392501173877</v>
      </c>
      <c r="O244" s="48">
        <f t="shared" si="43"/>
        <v>25.38138514154792</v>
      </c>
      <c r="P244" s="48">
        <f t="shared" si="44"/>
        <v>49.104689846713313</v>
      </c>
      <c r="Q244" t="s">
        <v>262</v>
      </c>
      <c r="R244" t="s">
        <v>260</v>
      </c>
      <c r="S244" s="38">
        <v>44259</v>
      </c>
      <c r="T244" s="50">
        <v>100</v>
      </c>
      <c r="U244" s="50">
        <f t="shared" si="45"/>
        <v>73.890339425587456</v>
      </c>
      <c r="V244" s="50">
        <f t="shared" si="46"/>
        <v>74.025974025974023</v>
      </c>
      <c r="W244" s="50">
        <f t="shared" si="47"/>
        <v>49.748743718592962</v>
      </c>
      <c r="X244" s="50">
        <f t="shared" si="48"/>
        <v>76.225282255433001</v>
      </c>
      <c r="Y244" s="50">
        <f t="shared" si="49"/>
        <v>76.360916855819568</v>
      </c>
      <c r="Z244" s="50">
        <f t="shared" si="50"/>
        <v>52.0836865484385</v>
      </c>
      <c r="AA244" s="50">
        <f t="shared" si="51"/>
        <v>-2.334942829845545</v>
      </c>
      <c r="AB244" s="50">
        <f t="shared" si="52"/>
        <v>-2.334942829845545</v>
      </c>
      <c r="AC244" s="50">
        <f t="shared" si="53"/>
        <v>-2.3349428298455379</v>
      </c>
      <c r="AF244">
        <v>1.68</v>
      </c>
      <c r="AG244">
        <v>2.31</v>
      </c>
      <c r="AH244" s="66"/>
      <c r="AJ244" t="s">
        <v>230</v>
      </c>
    </row>
    <row r="245" spans="1:36" ht="15" x14ac:dyDescent="0.25">
      <c r="A245">
        <v>1.83</v>
      </c>
      <c r="B245">
        <v>4.01</v>
      </c>
      <c r="C245">
        <v>4.38</v>
      </c>
      <c r="D245" s="43">
        <f t="shared" si="54"/>
        <v>2.4135148318290334E-2</v>
      </c>
      <c r="E245" s="44">
        <f>IF(OR($A245="",$B245="",$C245=""),"",A245*'MPTO_working_3-way'!$I244)</f>
        <v>1.8741673214224714</v>
      </c>
      <c r="F245" s="45">
        <f>IF(OR($A245="",$B245="",$C245=""),"",B245*'MPTO_working_3-way'!$I244)</f>
        <v>4.1067819447563441</v>
      </c>
      <c r="G245" s="46">
        <f>IF(OR($A245="",$B245="",$C245=""),"",C245*'MPTO_working_3-way'!$I244)</f>
        <v>4.4857119496341111</v>
      </c>
      <c r="H245" s="44">
        <f>IF(OR($A245="",$B245="",$C245=""),"",'MPTO_working_3-way'!E244)</f>
        <v>1.8573446459905909</v>
      </c>
      <c r="I245" s="45">
        <f>IF(OR($A245="",$B245="",$C245=""),"",'MPTO_working_3-way'!F244)</f>
        <v>4.143677729708239</v>
      </c>
      <c r="J245" s="46">
        <f>IF(OR($A245="",$B245="",$C245=""),"",'MPTO_working_3-way'!G244)</f>
        <v>4.5399765922879984</v>
      </c>
      <c r="K245" s="44">
        <f>IF(OR($A245="",$B245="",$C245=""),"",'OddsRatio_working_3-way'!H244)</f>
        <v>1.8636177160923204</v>
      </c>
      <c r="L245" s="45">
        <f>IF(OR($A245="",$B245="",$C245=""),"",'OddsRatio_working_3-way'!I244)</f>
        <v>4.1319148499251588</v>
      </c>
      <c r="M245" s="46">
        <f>IF(OR($A245="",$B245="",$C245=""),"",'OddsRatio_working_3-way'!J244)</f>
        <v>4.5169010607133018</v>
      </c>
      <c r="N245" s="47">
        <f t="shared" si="42"/>
        <v>53.357028935976302</v>
      </c>
      <c r="O245" s="48">
        <f t="shared" si="43"/>
        <v>24.349965823650031</v>
      </c>
      <c r="P245" s="48">
        <f t="shared" si="44"/>
        <v>22.293005240373663</v>
      </c>
      <c r="Q245" t="s">
        <v>261</v>
      </c>
      <c r="R245" t="s">
        <v>263</v>
      </c>
      <c r="S245" s="38">
        <v>44259</v>
      </c>
      <c r="T245" s="50">
        <v>100</v>
      </c>
      <c r="U245" s="50">
        <f t="shared" si="45"/>
        <v>45.355191256830594</v>
      </c>
      <c r="V245" s="50">
        <f t="shared" si="46"/>
        <v>75.062344139650875</v>
      </c>
      <c r="W245" s="50">
        <f t="shared" si="47"/>
        <v>77.168949771689498</v>
      </c>
      <c r="X245" s="50">
        <f t="shared" si="48"/>
        <v>47.768706088659627</v>
      </c>
      <c r="Y245" s="50">
        <f t="shared" si="49"/>
        <v>77.475858971479894</v>
      </c>
      <c r="Z245" s="50">
        <f t="shared" si="50"/>
        <v>79.582464603518517</v>
      </c>
      <c r="AA245" s="50">
        <f t="shared" si="51"/>
        <v>-2.4135148318290334</v>
      </c>
      <c r="AB245" s="50">
        <f t="shared" si="52"/>
        <v>-2.4135148318290192</v>
      </c>
      <c r="AC245" s="50">
        <f t="shared" si="53"/>
        <v>-2.4135148318290192</v>
      </c>
      <c r="AF245">
        <v>1.49</v>
      </c>
      <c r="AG245">
        <v>2.77</v>
      </c>
      <c r="AH245" s="66"/>
      <c r="AJ245" t="s">
        <v>230</v>
      </c>
    </row>
    <row r="246" spans="1:36" ht="15" x14ac:dyDescent="0.25">
      <c r="A246">
        <v>1.23</v>
      </c>
      <c r="B246">
        <v>6.69</v>
      </c>
      <c r="C246">
        <v>14.31</v>
      </c>
      <c r="D246" s="43">
        <f t="shared" si="54"/>
        <v>3.236616312915519E-2</v>
      </c>
      <c r="E246" s="44">
        <f>IF(OR($A246="",$B246="",$C246=""),"",A246*'MPTO_working_3-way'!$I245)</f>
        <v>1.2698103806488608</v>
      </c>
      <c r="F246" s="45">
        <f>IF(OR($A246="",$B246="",$C246=""),"",B246*'MPTO_working_3-way'!$I245)</f>
        <v>6.906529631334049</v>
      </c>
      <c r="G246" s="46">
        <f>IF(OR($A246="",$B246="",$C246=""),"",C246*'MPTO_working_3-way'!$I245)</f>
        <v>14.773159794378211</v>
      </c>
      <c r="H246" s="44">
        <f>IF(OR($A246="",$B246="",$C246=""),"",'MPTO_working_3-way'!E245)</f>
        <v>1.2465417674185455</v>
      </c>
      <c r="I246" s="45">
        <f>IF(OR($A246="",$B246="",$C246=""),"",'MPTO_working_3-way'!F245)</f>
        <v>7.2104234433144159</v>
      </c>
      <c r="J246" s="46">
        <f>IF(OR($A246="",$B246="",$C246=""),"",'MPTO_working_3-way'!G245)</f>
        <v>16.922626779906974</v>
      </c>
      <c r="K246" s="44">
        <f>IF(OR($A246="",$B246="",$C246=""),"",'OddsRatio_working_3-way'!H245)</f>
        <v>1.2528356127384417</v>
      </c>
      <c r="L246" s="45">
        <f>IF(OR($A246="",$B246="",$C246=""),"",'OddsRatio_working_3-way'!I245)</f>
        <v>7.2549332020944926</v>
      </c>
      <c r="M246" s="46">
        <f>IF(OR($A246="",$B246="",$C246=""),"",'OddsRatio_working_3-way'!J245)</f>
        <v>15.631486980646342</v>
      </c>
      <c r="N246" s="47">
        <f t="shared" si="42"/>
        <v>78.751915659171871</v>
      </c>
      <c r="O246" s="48">
        <f t="shared" si="43"/>
        <v>14.479051757964331</v>
      </c>
      <c r="P246" s="48">
        <f t="shared" si="44"/>
        <v>6.7690325828638276</v>
      </c>
      <c r="Q246" t="s">
        <v>270</v>
      </c>
      <c r="R246" t="s">
        <v>268</v>
      </c>
      <c r="S246" s="38">
        <v>44259</v>
      </c>
      <c r="T246" s="50">
        <v>100</v>
      </c>
      <c r="U246" s="50">
        <f t="shared" si="45"/>
        <v>18.699186991869919</v>
      </c>
      <c r="V246" s="50">
        <f t="shared" si="46"/>
        <v>85.052316890881897</v>
      </c>
      <c r="W246" s="50">
        <f t="shared" si="47"/>
        <v>93.011879804332622</v>
      </c>
      <c r="X246" s="50">
        <f t="shared" si="48"/>
        <v>21.935803304785452</v>
      </c>
      <c r="Y246" s="50">
        <f t="shared" si="49"/>
        <v>88.288933203797455</v>
      </c>
      <c r="Z246" s="50">
        <f t="shared" si="50"/>
        <v>96.248496117248166</v>
      </c>
      <c r="AA246" s="50">
        <f t="shared" si="51"/>
        <v>-3.2366163129155332</v>
      </c>
      <c r="AB246" s="50">
        <f t="shared" si="52"/>
        <v>-3.2366163129155581</v>
      </c>
      <c r="AC246" s="50">
        <f t="shared" si="53"/>
        <v>-3.2366163129155439</v>
      </c>
      <c r="AF246">
        <v>1.46</v>
      </c>
      <c r="AG246">
        <v>2.84</v>
      </c>
      <c r="AH246" s="66"/>
      <c r="AJ246" t="s">
        <v>230</v>
      </c>
    </row>
    <row r="247" spans="1:36" ht="15" x14ac:dyDescent="0.25">
      <c r="A247">
        <v>1.78</v>
      </c>
      <c r="B247">
        <v>3.88</v>
      </c>
      <c r="C247">
        <v>4.88</v>
      </c>
      <c r="D247" s="43">
        <f t="shared" si="54"/>
        <v>2.4447744358760737E-2</v>
      </c>
      <c r="E247" s="44">
        <f>IF(OR($A247="",$B247="",$C247=""),"",A247*'MPTO_working_3-way'!$I246)</f>
        <v>1.8235169849585942</v>
      </c>
      <c r="F247" s="45">
        <f>IF(OR($A247="",$B247="",$C247=""),"",B247*'MPTO_working_3-way'!$I246)</f>
        <v>3.9748572481119915</v>
      </c>
      <c r="G247" s="46">
        <f>IF(OR($A247="",$B247="",$C247=""),"",C247*'MPTO_working_3-way'!$I246)</f>
        <v>4.9993049924707522</v>
      </c>
      <c r="H247" s="44">
        <f>IF(OR($A247="",$B247="",$C247=""),"",'MPTO_working_3-way'!E246)</f>
        <v>1.8062001279331592</v>
      </c>
      <c r="I247" s="45">
        <f>IF(OR($A247="",$B247="",$C247=""),"",'MPTO_working_3-way'!F246)</f>
        <v>4.0066877926860363</v>
      </c>
      <c r="J247" s="46">
        <f>IF(OR($A247="",$B247="",$C247=""),"",'MPTO_working_3-way'!G246)</f>
        <v>5.0821069088312223</v>
      </c>
      <c r="K247" s="44">
        <f>IF(OR($A247="",$B247="",$C247=""),"",'OddsRatio_working_3-way'!H246)</f>
        <v>1.8125974879688178</v>
      </c>
      <c r="L247" s="45">
        <f>IF(OR($A247="",$B247="",$C247=""),"",'OddsRatio_working_3-way'!I246)</f>
        <v>4.0003599555771743</v>
      </c>
      <c r="M247" s="46">
        <f>IF(OR($A247="",$B247="",$C247=""),"",'OddsRatio_working_3-way'!J246)</f>
        <v>5.0421516068192496</v>
      </c>
      <c r="N247" s="47">
        <f t="shared" si="42"/>
        <v>54.839083389327826</v>
      </c>
      <c r="O247" s="48">
        <f t="shared" si="43"/>
        <v>25.158136194073077</v>
      </c>
      <c r="P247" s="48">
        <f t="shared" si="44"/>
        <v>20.002780416599087</v>
      </c>
      <c r="Q247" t="s">
        <v>241</v>
      </c>
      <c r="R247" t="s">
        <v>389</v>
      </c>
      <c r="S247" s="38">
        <v>44259</v>
      </c>
      <c r="T247" s="50">
        <v>100</v>
      </c>
      <c r="U247" s="50">
        <f t="shared" si="45"/>
        <v>43.820224719101127</v>
      </c>
      <c r="V247" s="50">
        <f t="shared" si="46"/>
        <v>74.226804123711347</v>
      </c>
      <c r="W247" s="50">
        <f t="shared" si="47"/>
        <v>79.508196721311478</v>
      </c>
      <c r="X247" s="50">
        <f t="shared" si="48"/>
        <v>46.26499915497719</v>
      </c>
      <c r="Y247" s="50">
        <f t="shared" si="49"/>
        <v>76.671578559587402</v>
      </c>
      <c r="Z247" s="50">
        <f t="shared" si="50"/>
        <v>81.952971157187534</v>
      </c>
      <c r="AA247" s="50">
        <f t="shared" si="51"/>
        <v>-2.444774435876063</v>
      </c>
      <c r="AB247" s="50">
        <f t="shared" si="52"/>
        <v>-2.4447744358760559</v>
      </c>
      <c r="AC247" s="50">
        <f t="shared" si="53"/>
        <v>-2.4447744358760559</v>
      </c>
      <c r="AF247">
        <v>1.98</v>
      </c>
      <c r="AG247">
        <v>1.93</v>
      </c>
      <c r="AH247" s="66"/>
      <c r="AJ247" t="s">
        <v>230</v>
      </c>
    </row>
    <row r="248" spans="1:36" ht="15" x14ac:dyDescent="0.25">
      <c r="A248">
        <v>1.54</v>
      </c>
      <c r="B248">
        <v>4.32</v>
      </c>
      <c r="C248">
        <v>6.89</v>
      </c>
      <c r="D248" s="43">
        <f t="shared" si="54"/>
        <v>2.5970011819068439E-2</v>
      </c>
      <c r="E248" s="44">
        <f>IF(OR($A248="",$B248="",$C248=""),"",A248*'MPTO_working_3-way'!$I247)</f>
        <v>1.5799938182013655</v>
      </c>
      <c r="F248" s="45">
        <f>IF(OR($A248="",$B248="",$C248=""),"",B248*'MPTO_working_3-way'!$I247)</f>
        <v>4.4321904510583758</v>
      </c>
      <c r="G248" s="46">
        <f>IF(OR($A248="",$B248="",$C248=""),"",C248*'MPTO_working_3-way'!$I247)</f>
        <v>7.0689333814333812</v>
      </c>
      <c r="H248" s="44">
        <f>IF(OR($A248="",$B248="",$C248=""),"",'MPTO_working_3-way'!E247)</f>
        <v>1.5608075511493282</v>
      </c>
      <c r="I248" s="45">
        <f>IF(OR($A248="",$B248="",$C248=""),"",'MPTO_working_3-way'!F247)</f>
        <v>4.4878305789763075</v>
      </c>
      <c r="J248" s="46">
        <f>IF(OR($A248="",$B248="",$C248=""),"",'MPTO_working_3-way'!G247)</f>
        <v>7.3270159109189725</v>
      </c>
      <c r="K248" s="44">
        <f>IF(OR($A248="",$B248="",$C248=""),"",'OddsRatio_working_3-way'!H247)</f>
        <v>1.5672883368706116</v>
      </c>
      <c r="L248" s="45">
        <f>IF(OR($A248="",$B248="",$C248=""),"",'OddsRatio_working_3-way'!I247)</f>
        <v>4.4877727377970933</v>
      </c>
      <c r="M248" s="46">
        <f>IF(OR($A248="",$B248="",$C248=""),"",'OddsRatio_working_3-way'!J247)</f>
        <v>7.1876450077183369</v>
      </c>
      <c r="N248" s="47">
        <f t="shared" si="42"/>
        <v>63.291386870005653</v>
      </c>
      <c r="O248" s="48">
        <f t="shared" si="43"/>
        <v>22.562207356437199</v>
      </c>
      <c r="P248" s="48">
        <f t="shared" si="44"/>
        <v>14.146405773557142</v>
      </c>
      <c r="Q248" t="s">
        <v>390</v>
      </c>
      <c r="R248" t="s">
        <v>388</v>
      </c>
      <c r="S248" s="38">
        <v>44259</v>
      </c>
      <c r="T248" s="50">
        <v>100</v>
      </c>
      <c r="U248" s="50">
        <f t="shared" si="45"/>
        <v>35.064935064935064</v>
      </c>
      <c r="V248" s="50">
        <f t="shared" si="46"/>
        <v>76.851851851851848</v>
      </c>
      <c r="W248" s="50">
        <f t="shared" si="47"/>
        <v>85.486211901306234</v>
      </c>
      <c r="X248" s="50">
        <f t="shared" si="48"/>
        <v>37.661936246841904</v>
      </c>
      <c r="Y248" s="50">
        <f t="shared" si="49"/>
        <v>79.448853033758695</v>
      </c>
      <c r="Z248" s="50">
        <f t="shared" si="50"/>
        <v>88.083213083213082</v>
      </c>
      <c r="AA248" s="50">
        <f t="shared" si="51"/>
        <v>-2.5970011819068404</v>
      </c>
      <c r="AB248" s="50">
        <f t="shared" si="52"/>
        <v>-2.5970011819068475</v>
      </c>
      <c r="AC248" s="50">
        <f t="shared" si="53"/>
        <v>-2.5970011819068475</v>
      </c>
      <c r="AF248">
        <v>1.88</v>
      </c>
      <c r="AG248">
        <v>2.0299999999999998</v>
      </c>
      <c r="AH248" s="66"/>
      <c r="AJ248" t="s">
        <v>230</v>
      </c>
    </row>
    <row r="249" spans="1:36" ht="15" x14ac:dyDescent="0.25">
      <c r="A249">
        <v>2.87</v>
      </c>
      <c r="B249">
        <v>3.78</v>
      </c>
      <c r="C249">
        <v>2.44</v>
      </c>
      <c r="D249" s="43">
        <f t="shared" si="54"/>
        <v>2.2818385873164093E-2</v>
      </c>
      <c r="E249" s="44">
        <f>IF(OR($A249="",$B249="",$C249=""),"",A249*'MPTO_working_3-way'!$I248)</f>
        <v>2.9354887674559809</v>
      </c>
      <c r="F249" s="45">
        <f>IF(OR($A249="",$B249="",$C249=""),"",B249*'MPTO_working_3-way'!$I248)</f>
        <v>3.8662534986005599</v>
      </c>
      <c r="G249" s="46">
        <f>IF(OR($A249="",$B249="",$C249=""),"",C249*'MPTO_working_3-way'!$I248)</f>
        <v>2.4956768615305203</v>
      </c>
      <c r="H249" s="44">
        <f>IF(OR($A249="",$B249="",$C249=""),"",'MPTO_working_3-way'!E248)</f>
        <v>2.9340490861013753</v>
      </c>
      <c r="I249" s="45">
        <f>IF(OR($A249="",$B249="",$C249=""),"",'MPTO_working_3-way'!F248)</f>
        <v>3.8918965649734885</v>
      </c>
      <c r="J249" s="46">
        <f>IF(OR($A249="",$B249="",$C249=""),"",'MPTO_working_3-way'!G248)</f>
        <v>2.4861401604869662</v>
      </c>
      <c r="K249" s="44">
        <f>IF(OR($A249="",$B249="",$C249=""),"",'OddsRatio_working_3-way'!H248)</f>
        <v>2.9357939672999835</v>
      </c>
      <c r="L249" s="45">
        <f>IF(OR($A249="",$B249="",$C249=""),"",'OddsRatio_working_3-way'!I248)</f>
        <v>3.8778113524566589</v>
      </c>
      <c r="M249" s="46">
        <f>IF(OR($A249="",$B249="",$C249=""),"",'OddsRatio_working_3-way'!J248)</f>
        <v>2.4906648732149601</v>
      </c>
      <c r="N249" s="47">
        <f t="shared" si="42"/>
        <v>34.065877242877086</v>
      </c>
      <c r="O249" s="48">
        <f t="shared" si="43"/>
        <v>25.864832721443715</v>
      </c>
      <c r="P249" s="48">
        <f t="shared" si="44"/>
        <v>40.069290035679195</v>
      </c>
      <c r="Q249" t="s">
        <v>269</v>
      </c>
      <c r="R249" t="s">
        <v>225</v>
      </c>
      <c r="S249" s="38">
        <v>44259</v>
      </c>
      <c r="T249" s="50">
        <v>100</v>
      </c>
      <c r="U249" s="50">
        <f t="shared" si="45"/>
        <v>65.156794425087099</v>
      </c>
      <c r="V249" s="50">
        <f t="shared" si="46"/>
        <v>73.544973544973558</v>
      </c>
      <c r="W249" s="50">
        <f t="shared" si="47"/>
        <v>59.016393442622956</v>
      </c>
      <c r="X249" s="50">
        <f t="shared" si="48"/>
        <v>67.438633012403514</v>
      </c>
      <c r="Y249" s="50">
        <f t="shared" si="49"/>
        <v>75.826812132289945</v>
      </c>
      <c r="Z249" s="50">
        <f t="shared" si="50"/>
        <v>61.298232029939349</v>
      </c>
      <c r="AA249" s="50">
        <f t="shared" si="51"/>
        <v>-2.2818385873164146</v>
      </c>
      <c r="AB249" s="50">
        <f t="shared" si="52"/>
        <v>-2.2818385873163862</v>
      </c>
      <c r="AC249" s="50">
        <f t="shared" si="53"/>
        <v>-2.2818385873163933</v>
      </c>
      <c r="AF249">
        <v>1.62</v>
      </c>
      <c r="AG249">
        <v>2.42</v>
      </c>
      <c r="AH249" s="66"/>
      <c r="AJ249" t="s">
        <v>230</v>
      </c>
    </row>
    <row r="250" spans="1:36" ht="15" x14ac:dyDescent="0.25">
      <c r="A250">
        <v>1.85</v>
      </c>
      <c r="B250">
        <v>3.98</v>
      </c>
      <c r="C250">
        <v>4.2699999999999996</v>
      </c>
      <c r="D250" s="43">
        <f t="shared" si="54"/>
        <v>2.5988859418301535E-2</v>
      </c>
      <c r="E250" s="44">
        <f>IF(OR($A250="",$B250="",$C250=""),"",A250*'MPTO_working_3-way'!$I249)</f>
        <v>1.8980793899238579</v>
      </c>
      <c r="F250" s="45">
        <f>IF(OR($A250="",$B250="",$C250=""),"",B250*'MPTO_working_3-way'!$I249)</f>
        <v>4.0834356604848399</v>
      </c>
      <c r="G250" s="46">
        <f>IF(OR($A250="",$B250="",$C250=""),"",C250*'MPTO_working_3-way'!$I249)</f>
        <v>4.380972429716147</v>
      </c>
      <c r="H250" s="44">
        <f>IF(OR($A250="",$B250="",$C250=""),"",'MPTO_working_3-way'!E249)</f>
        <v>1.8801318643379243</v>
      </c>
      <c r="I250" s="45">
        <f>IF(OR($A250="",$B250="",$C250=""),"",'MPTO_working_3-way'!F249)</f>
        <v>4.1221249040159664</v>
      </c>
      <c r="J250" s="46">
        <f>IF(OR($A250="",$B250="",$C250=""),"",'MPTO_working_3-way'!G249)</f>
        <v>4.434017913765147</v>
      </c>
      <c r="K250" s="44">
        <f>IF(OR($A250="",$B250="",$C250=""),"",'OddsRatio_working_3-way'!H249)</f>
        <v>1.886860771810029</v>
      </c>
      <c r="L250" s="45">
        <f>IF(OR($A250="",$B250="",$C250=""),"",'OddsRatio_working_3-way'!I249)</f>
        <v>4.1092295294045718</v>
      </c>
      <c r="M250" s="46">
        <f>IF(OR($A250="",$B250="",$C250=""),"",'OddsRatio_working_3-way'!J249)</f>
        <v>4.4118055574338753</v>
      </c>
      <c r="N250" s="47">
        <f t="shared" si="42"/>
        <v>52.684835276574773</v>
      </c>
      <c r="O250" s="48">
        <f t="shared" si="43"/>
        <v>24.489182226548582</v>
      </c>
      <c r="P250" s="48">
        <f t="shared" si="44"/>
        <v>22.825982496876662</v>
      </c>
      <c r="Q250" t="s">
        <v>266</v>
      </c>
      <c r="R250" t="s">
        <v>391</v>
      </c>
      <c r="S250" s="38">
        <v>44259</v>
      </c>
      <c r="T250" s="50">
        <v>100</v>
      </c>
      <c r="U250" s="50">
        <f t="shared" si="45"/>
        <v>45.945945945945937</v>
      </c>
      <c r="V250" s="50">
        <f t="shared" si="46"/>
        <v>74.874371859296474</v>
      </c>
      <c r="W250" s="50">
        <f t="shared" si="47"/>
        <v>76.580796252927385</v>
      </c>
      <c r="X250" s="50">
        <f t="shared" si="48"/>
        <v>48.54483188777612</v>
      </c>
      <c r="Y250" s="50">
        <f t="shared" si="49"/>
        <v>77.47325780112665</v>
      </c>
      <c r="Z250" s="50">
        <f t="shared" si="50"/>
        <v>79.179682194757561</v>
      </c>
      <c r="AA250" s="50">
        <f t="shared" si="51"/>
        <v>-2.5988859418301828</v>
      </c>
      <c r="AB250" s="50">
        <f t="shared" si="52"/>
        <v>-2.5988859418301757</v>
      </c>
      <c r="AC250" s="50">
        <f t="shared" si="53"/>
        <v>-2.5988859418301757</v>
      </c>
      <c r="AF250">
        <v>1.74</v>
      </c>
      <c r="AG250">
        <v>2.21</v>
      </c>
      <c r="AH250" s="66"/>
      <c r="AJ250" t="s">
        <v>230</v>
      </c>
    </row>
    <row r="251" spans="1:36" ht="15" x14ac:dyDescent="0.25">
      <c r="A251">
        <v>2.34</v>
      </c>
      <c r="B251">
        <v>3.4</v>
      </c>
      <c r="C251">
        <v>3.27</v>
      </c>
      <c r="D251" s="43">
        <f t="shared" si="54"/>
        <v>2.7278471962767892E-2</v>
      </c>
      <c r="E251" s="44">
        <f>IF(OR($A251="",$B251="",$C251=""),"",A251*'MPTO_working_3-way'!$I250)</f>
        <v>2.4038316243928768</v>
      </c>
      <c r="F251" s="45">
        <f>IF(OR($A251="",$B251="",$C251=""),"",B251*'MPTO_working_3-way'!$I250)</f>
        <v>3.4927468046734109</v>
      </c>
      <c r="G251" s="46">
        <f>IF(OR($A251="",$B251="",$C251=""),"",C251*'MPTO_working_3-way'!$I250)</f>
        <v>3.3592006033182509</v>
      </c>
      <c r="H251" s="44">
        <f>IF(OR($A251="",$B251="",$C251=""),"",'MPTO_working_3-way'!E250)</f>
        <v>2.3908710611830788</v>
      </c>
      <c r="I251" s="45">
        <f>IF(OR($A251="",$B251="",$C251=""),"",'MPTO_working_3-way'!F250)</f>
        <v>3.5084663476839597</v>
      </c>
      <c r="J251" s="46">
        <f>IF(OR($A251="",$B251="",$C251=""),"",'MPTO_working_3-way'!G250)</f>
        <v>3.3702082016312072</v>
      </c>
      <c r="K251" s="44">
        <f>IF(OR($A251="",$B251="",$C251=""),"",'OddsRatio_working_3-way'!H250)</f>
        <v>2.3965126305359234</v>
      </c>
      <c r="L251" s="45">
        <f>IF(OR($A251="",$B251="",$C251=""),"",'OddsRatio_working_3-way'!I250)</f>
        <v>3.5012166517061316</v>
      </c>
      <c r="M251" s="46">
        <f>IF(OR($A251="",$B251="",$C251=""),"",'OddsRatio_working_3-way'!J250)</f>
        <v>3.3657340830720504</v>
      </c>
      <c r="N251" s="47">
        <f t="shared" ref="N251:N314" si="55">(1/E251)* 100</f>
        <v>41.600251442426412</v>
      </c>
      <c r="O251" s="48">
        <f t="shared" ref="O251:O314" si="56">(1/F251)* 100</f>
        <v>28.630761286846411</v>
      </c>
      <c r="P251" s="48">
        <f t="shared" ref="P251:P314" si="57">(1/G251)* 100</f>
        <v>29.768987270727159</v>
      </c>
      <c r="Q251" t="s">
        <v>392</v>
      </c>
      <c r="R251" t="s">
        <v>273</v>
      </c>
      <c r="S251" s="38">
        <v>44259</v>
      </c>
      <c r="T251" s="50">
        <v>100</v>
      </c>
      <c r="U251" s="50">
        <f t="shared" ref="U251:U314" si="58">(1/A251)*((T251*A251)-T251)</f>
        <v>57.264957264957268</v>
      </c>
      <c r="V251" s="50">
        <f t="shared" ref="V251:V314" si="59">(1/B251)*((T251*B251)-T251)</f>
        <v>70.588235294117652</v>
      </c>
      <c r="W251" s="50">
        <f t="shared" ref="W251:W314" si="60">(1/C251)*((T251*C251)-T251)</f>
        <v>69.418960244648318</v>
      </c>
      <c r="X251" s="50">
        <f t="shared" ref="X251:X314" si="61">((1/B251)+(1/C251))*T251</f>
        <v>59.99280446123403</v>
      </c>
      <c r="Y251" s="50">
        <f t="shared" ref="Y251:Y314" si="62">((1/A251)+(1/C251))*T251</f>
        <v>73.316082490394422</v>
      </c>
      <c r="Z251" s="50">
        <f t="shared" ref="Z251:Z314" si="63">((1/A251)+(1/B251))*T251</f>
        <v>72.146807440925102</v>
      </c>
      <c r="AA251" s="50">
        <f t="shared" ref="AA251:AA314" si="64">U251-X251</f>
        <v>-2.7278471962767625</v>
      </c>
      <c r="AB251" s="50">
        <f t="shared" ref="AB251:AB314" si="65">V251-Y251</f>
        <v>-2.7278471962767696</v>
      </c>
      <c r="AC251" s="50">
        <f t="shared" ref="AC251:AC314" si="66">W251-Z251</f>
        <v>-2.7278471962767838</v>
      </c>
      <c r="AF251">
        <v>1.81</v>
      </c>
      <c r="AG251">
        <v>2.08</v>
      </c>
      <c r="AH251" s="66"/>
      <c r="AJ251" t="s">
        <v>231</v>
      </c>
    </row>
    <row r="252" spans="1:36" ht="15" x14ac:dyDescent="0.25">
      <c r="A252">
        <v>2.81</v>
      </c>
      <c r="B252">
        <v>3.47</v>
      </c>
      <c r="C252">
        <v>2.61</v>
      </c>
      <c r="D252" s="43">
        <f t="shared" si="54"/>
        <v>2.7198086613449579E-2</v>
      </c>
      <c r="E252" s="44">
        <f>IF(OR($A252="",$B252="",$C252=""),"",A252*'MPTO_working_3-way'!$I251)</f>
        <v>2.8864266233837932</v>
      </c>
      <c r="F252" s="45">
        <f>IF(OR($A252="",$B252="",$C252=""),"",B252*'MPTO_working_3-way'!$I251)</f>
        <v>3.5643773605486704</v>
      </c>
      <c r="G252" s="46">
        <f>IF(OR($A252="",$B252="",$C252=""),"",C252*'MPTO_working_3-way'!$I251)</f>
        <v>2.6809870060611032</v>
      </c>
      <c r="H252" s="44">
        <f>IF(OR($A252="",$B252="",$C252=""),"",'MPTO_working_3-way'!E251)</f>
        <v>2.8834576437951505</v>
      </c>
      <c r="I252" s="45">
        <f>IF(OR($A252="",$B252="",$C252=""),"",'MPTO_working_3-way'!F251)</f>
        <v>3.58270886888661</v>
      </c>
      <c r="J252" s="46">
        <f>IF(OR($A252="",$B252="",$C252=""),"",'MPTO_working_3-way'!G251)</f>
        <v>2.6732554673546609</v>
      </c>
      <c r="K252" s="44">
        <f>IF(OR($A252="",$B252="",$C252=""),"",'OddsRatio_working_3-way'!H251)</f>
        <v>2.8854013874628128</v>
      </c>
      <c r="L252" s="45">
        <f>IF(OR($A252="",$B252="",$C252=""),"",'OddsRatio_working_3-way'!I251)</f>
        <v>3.5728958160404138</v>
      </c>
      <c r="M252" s="46">
        <f>IF(OR($A252="",$B252="",$C252=""),"",'OddsRatio_working_3-way'!J251)</f>
        <v>2.677069742439298</v>
      </c>
      <c r="N252" s="47">
        <f t="shared" si="55"/>
        <v>34.644913260524454</v>
      </c>
      <c r="O252" s="48">
        <f t="shared" si="56"/>
        <v>28.055390853623546</v>
      </c>
      <c r="P252" s="48">
        <f t="shared" si="57"/>
        <v>37.299695885852003</v>
      </c>
      <c r="Q252" t="s">
        <v>229</v>
      </c>
      <c r="R252" t="s">
        <v>227</v>
      </c>
      <c r="S252" s="38">
        <v>44259</v>
      </c>
      <c r="T252" s="50">
        <v>100</v>
      </c>
      <c r="U252" s="50">
        <f t="shared" si="58"/>
        <v>64.412811387900362</v>
      </c>
      <c r="V252" s="50">
        <f t="shared" si="59"/>
        <v>71.181556195965413</v>
      </c>
      <c r="W252" s="50">
        <f t="shared" si="60"/>
        <v>61.685823754789276</v>
      </c>
      <c r="X252" s="50">
        <f t="shared" si="61"/>
        <v>67.132620049245318</v>
      </c>
      <c r="Y252" s="50">
        <f t="shared" si="62"/>
        <v>73.901364857310384</v>
      </c>
      <c r="Z252" s="50">
        <f t="shared" si="63"/>
        <v>64.405632416134225</v>
      </c>
      <c r="AA252" s="50">
        <f t="shared" si="64"/>
        <v>-2.7198086613449561</v>
      </c>
      <c r="AB252" s="50">
        <f t="shared" si="65"/>
        <v>-2.7198086613449703</v>
      </c>
      <c r="AC252" s="50">
        <f t="shared" si="66"/>
        <v>-2.719808661344949</v>
      </c>
      <c r="AF252">
        <v>1.93</v>
      </c>
      <c r="AG252">
        <v>1.96</v>
      </c>
      <c r="AH252" s="66"/>
      <c r="AJ252" t="s">
        <v>231</v>
      </c>
    </row>
    <row r="253" spans="1:36" ht="15" x14ac:dyDescent="0.25">
      <c r="A253">
        <v>1.82</v>
      </c>
      <c r="B253">
        <v>3.64</v>
      </c>
      <c r="C253">
        <v>4.88</v>
      </c>
      <c r="D253" s="43">
        <f t="shared" si="54"/>
        <v>2.9093856962709275E-2</v>
      </c>
      <c r="E253" s="44">
        <f>IF(OR($A253="",$B253="",$C253=""),"",A253*'MPTO_working_3-way'!$I252)</f>
        <v>1.872950819672131</v>
      </c>
      <c r="F253" s="45">
        <f>IF(OR($A253="",$B253="",$C253=""),"",B253*'MPTO_working_3-way'!$I252)</f>
        <v>3.7459016393442619</v>
      </c>
      <c r="G253" s="46">
        <f>IF(OR($A253="",$B253="",$C253=""),"",C253*'MPTO_working_3-way'!$I252)</f>
        <v>5.021978021978021</v>
      </c>
      <c r="H253" s="44">
        <f>IF(OR($A253="",$B253="",$C253=""),"",'MPTO_working_3-way'!E252)</f>
        <v>1.8527006730822715</v>
      </c>
      <c r="I253" s="45">
        <f>IF(OR($A253="",$B253="",$C253=""),"",'MPTO_working_3-way'!F252)</f>
        <v>3.7731958762886593</v>
      </c>
      <c r="J253" s="46">
        <f>IF(OR($A253="",$B253="",$C253=""),"",'MPTO_working_3-way'!G252)</f>
        <v>5.12242386957859</v>
      </c>
      <c r="K253" s="44">
        <f>IF(OR($A253="",$B253="",$C253=""),"",'OddsRatio_working_3-way'!H252)</f>
        <v>1.8603421001722433</v>
      </c>
      <c r="L253" s="45">
        <f>IF(OR($A253="",$B253="",$C253=""),"",'OddsRatio_working_3-way'!I252)</f>
        <v>3.7698818834813679</v>
      </c>
      <c r="M253" s="46">
        <f>IF(OR($A253="",$B253="",$C253=""),"",'OddsRatio_working_3-way'!J252)</f>
        <v>5.0708870105710995</v>
      </c>
      <c r="N253" s="47">
        <f t="shared" si="55"/>
        <v>53.391684901531733</v>
      </c>
      <c r="O253" s="48">
        <f t="shared" si="56"/>
        <v>26.695842450765866</v>
      </c>
      <c r="P253" s="48">
        <f t="shared" si="57"/>
        <v>19.912472647702412</v>
      </c>
      <c r="Q253" t="s">
        <v>226</v>
      </c>
      <c r="R253" t="s">
        <v>233</v>
      </c>
      <c r="S253" s="38">
        <v>44259</v>
      </c>
      <c r="T253" s="50">
        <v>100</v>
      </c>
      <c r="U253" s="50">
        <f t="shared" si="58"/>
        <v>45.054945054945051</v>
      </c>
      <c r="V253" s="50">
        <f t="shared" si="59"/>
        <v>72.527472527472526</v>
      </c>
      <c r="W253" s="50">
        <f t="shared" si="60"/>
        <v>79.508196721311478</v>
      </c>
      <c r="X253" s="50">
        <f t="shared" si="61"/>
        <v>47.964330751215996</v>
      </c>
      <c r="Y253" s="50">
        <f t="shared" si="62"/>
        <v>75.436858223743457</v>
      </c>
      <c r="Z253" s="50">
        <f t="shared" si="63"/>
        <v>82.417582417582409</v>
      </c>
      <c r="AA253" s="50">
        <f t="shared" si="64"/>
        <v>-2.9093856962709452</v>
      </c>
      <c r="AB253" s="50">
        <f t="shared" si="65"/>
        <v>-2.909385696270931</v>
      </c>
      <c r="AC253" s="50">
        <f t="shared" si="66"/>
        <v>-2.909385696270931</v>
      </c>
      <c r="AF253">
        <v>1.98</v>
      </c>
      <c r="AG253">
        <v>1.91</v>
      </c>
      <c r="AH253" s="66"/>
      <c r="AJ253" t="s">
        <v>231</v>
      </c>
    </row>
    <row r="254" spans="1:36" ht="15" x14ac:dyDescent="0.25">
      <c r="A254">
        <v>1.22</v>
      </c>
      <c r="B254">
        <v>6.5</v>
      </c>
      <c r="C254">
        <v>16.63</v>
      </c>
      <c r="D254" s="43">
        <f t="shared" si="54"/>
        <v>3.3650576033983581E-2</v>
      </c>
      <c r="E254" s="44">
        <f>IF(OR($A254="",$B254="",$C254=""),"",A254*'MPTO_working_3-way'!$I253)</f>
        <v>1.2610537027614599</v>
      </c>
      <c r="F254" s="45">
        <f>IF(OR($A254="",$B254="",$C254=""),"",B254*'MPTO_working_3-way'!$I253)</f>
        <v>6.7187287442208934</v>
      </c>
      <c r="G254" s="46">
        <f>IF(OR($A254="",$B254="",$C254=""),"",C254*'MPTO_working_3-way'!$I253)</f>
        <v>17.189609079445145</v>
      </c>
      <c r="H254" s="44">
        <f>IF(OR($A254="",$B254="",$C254=""),"",'MPTO_working_3-way'!E253)</f>
        <v>1.2369268085114367</v>
      </c>
      <c r="I254" s="45">
        <f>IF(OR($A254="",$B254="",$C254=""),"",'MPTO_working_3-way'!F253)</f>
        <v>7.0111823719033621</v>
      </c>
      <c r="J254" s="46">
        <f>IF(OR($A254="",$B254="",$C254=""),"",'MPTO_working_3-way'!G253)</f>
        <v>20.443445998666842</v>
      </c>
      <c r="K254" s="44">
        <f>IF(OR($A254="",$B254="",$C254=""),"",'OddsRatio_working_3-way'!H253)</f>
        <v>1.2434420058427005</v>
      </c>
      <c r="L254" s="45">
        <f>IF(OR($A254="",$B254="",$C254=""),"",'OddsRatio_working_3-way'!I253)</f>
        <v>7.0860501460675058</v>
      </c>
      <c r="M254" s="46">
        <f>IF(OR($A254="",$B254="",$C254=""),"",'OddsRatio_working_3-way'!J253)</f>
        <v>18.29544796055184</v>
      </c>
      <c r="N254" s="47">
        <f t="shared" si="55"/>
        <v>79.298764026480114</v>
      </c>
      <c r="O254" s="48">
        <f t="shared" si="56"/>
        <v>14.883768017277804</v>
      </c>
      <c r="P254" s="48">
        <f t="shared" si="57"/>
        <v>5.8174679562420772</v>
      </c>
      <c r="Q254" t="s">
        <v>35</v>
      </c>
      <c r="R254" t="s">
        <v>78</v>
      </c>
      <c r="S254" s="38">
        <v>44259</v>
      </c>
      <c r="T254" s="50">
        <v>100</v>
      </c>
      <c r="U254" s="50">
        <f t="shared" si="58"/>
        <v>18.032786885245901</v>
      </c>
      <c r="V254" s="50">
        <f t="shared" si="59"/>
        <v>84.615384615384613</v>
      </c>
      <c r="W254" s="50">
        <f t="shared" si="60"/>
        <v>93.986770895971148</v>
      </c>
      <c r="X254" s="50">
        <f t="shared" si="61"/>
        <v>21.39784448864425</v>
      </c>
      <c r="Y254" s="50">
        <f t="shared" si="62"/>
        <v>87.980442218782969</v>
      </c>
      <c r="Z254" s="50">
        <f t="shared" si="63"/>
        <v>97.351828499369489</v>
      </c>
      <c r="AA254" s="50">
        <f t="shared" si="64"/>
        <v>-3.3650576033983484</v>
      </c>
      <c r="AB254" s="50">
        <f t="shared" si="65"/>
        <v>-3.3650576033983555</v>
      </c>
      <c r="AC254" s="50">
        <f t="shared" si="66"/>
        <v>-3.3650576033983413</v>
      </c>
      <c r="AF254">
        <v>1.78</v>
      </c>
      <c r="AG254">
        <v>2.12</v>
      </c>
      <c r="AH254" s="66"/>
      <c r="AJ254" t="s">
        <v>443</v>
      </c>
    </row>
    <row r="255" spans="1:36" ht="15" x14ac:dyDescent="0.25">
      <c r="A255">
        <v>1.53</v>
      </c>
      <c r="B255">
        <v>4.5599999999999996</v>
      </c>
      <c r="C255">
        <v>6.51</v>
      </c>
      <c r="D255" s="43">
        <f t="shared" si="54"/>
        <v>2.6502847885051084E-2</v>
      </c>
      <c r="E255" s="44">
        <f>IF(OR($A255="",$B255="",$C255=""),"",A255*'MPTO_working_3-way'!$I254)</f>
        <v>1.5705493572641283</v>
      </c>
      <c r="F255" s="45">
        <f>IF(OR($A255="",$B255="",$C255=""),"",B255*'MPTO_working_3-way'!$I254)</f>
        <v>4.6808529863558324</v>
      </c>
      <c r="G255" s="46">
        <f>IF(OR($A255="",$B255="",$C255=""),"",C255*'MPTO_working_3-way'!$I254)</f>
        <v>6.6825335397316827</v>
      </c>
      <c r="H255" s="44">
        <f>IF(OR($A255="",$B255="",$C255=""),"",'MPTO_working_3-way'!E254)</f>
        <v>1.550963524688745</v>
      </c>
      <c r="I255" s="45">
        <f>IF(OR($A255="",$B255="",$C255=""),"",'MPTO_working_3-way'!F254)</f>
        <v>4.7514072519294794</v>
      </c>
      <c r="J255" s="46">
        <f>IF(OR($A255="",$B255="",$C255=""),"",'MPTO_working_3-way'!G254)</f>
        <v>6.907243737259634</v>
      </c>
      <c r="K255" s="44">
        <f>IF(OR($A255="",$B255="",$C255=""),"",'OddsRatio_working_3-way'!H254)</f>
        <v>1.5574603825897699</v>
      </c>
      <c r="L255" s="45">
        <f>IF(OR($A255="",$B255="",$C255=""),"",'OddsRatio_working_3-way'!I254)</f>
        <v>4.7444508717350597</v>
      </c>
      <c r="M255" s="46">
        <f>IF(OR($A255="",$B255="",$C255=""),"",'OddsRatio_working_3-way'!J254)</f>
        <v>6.7954843548483641</v>
      </c>
      <c r="N255" s="47">
        <f t="shared" si="55"/>
        <v>63.671988108796782</v>
      </c>
      <c r="O255" s="48">
        <f t="shared" si="56"/>
        <v>21.363627589135767</v>
      </c>
      <c r="P255" s="48">
        <f t="shared" si="57"/>
        <v>14.964384302067446</v>
      </c>
      <c r="Q255" t="s">
        <v>138</v>
      </c>
      <c r="R255" t="s">
        <v>70</v>
      </c>
      <c r="S255" s="38">
        <v>44259</v>
      </c>
      <c r="T255" s="50">
        <v>100</v>
      </c>
      <c r="U255" s="50">
        <f t="shared" si="58"/>
        <v>34.640522875816991</v>
      </c>
      <c r="V255" s="50">
        <f t="shared" si="59"/>
        <v>78.070175438596479</v>
      </c>
      <c r="W255" s="50">
        <f t="shared" si="60"/>
        <v>84.639016897081419</v>
      </c>
      <c r="X255" s="50">
        <f t="shared" si="61"/>
        <v>37.290807664322102</v>
      </c>
      <c r="Y255" s="50">
        <f t="shared" si="62"/>
        <v>80.720460227101597</v>
      </c>
      <c r="Z255" s="50">
        <f t="shared" si="63"/>
        <v>87.289301685586523</v>
      </c>
      <c r="AA255" s="50">
        <f t="shared" si="64"/>
        <v>-2.6502847885051111</v>
      </c>
      <c r="AB255" s="50">
        <f t="shared" si="65"/>
        <v>-2.6502847885051182</v>
      </c>
      <c r="AC255" s="50">
        <f t="shared" si="66"/>
        <v>-2.650284788505104</v>
      </c>
      <c r="AF255">
        <v>1.85</v>
      </c>
      <c r="AG255">
        <v>2.0699999999999998</v>
      </c>
      <c r="AH255" s="66"/>
      <c r="AJ255" t="s">
        <v>443</v>
      </c>
    </row>
    <row r="256" spans="1:36" ht="15" x14ac:dyDescent="0.25">
      <c r="A256">
        <v>6.24</v>
      </c>
      <c r="B256">
        <v>4.12</v>
      </c>
      <c r="C256">
        <v>1.61</v>
      </c>
      <c r="D256" s="43">
        <f t="shared" si="54"/>
        <v>2.4092869280712303E-2</v>
      </c>
      <c r="E256" s="44">
        <f>IF(OR($A256="",$B256="",$C256=""),"",A256*'MPTO_working_3-way'!$I255)</f>
        <v>6.3903395043116449</v>
      </c>
      <c r="F256" s="45">
        <f>IF(OR($A256="",$B256="",$C256=""),"",B256*'MPTO_working_3-way'!$I255)</f>
        <v>4.2192626214365347</v>
      </c>
      <c r="G256" s="46">
        <f>IF(OR($A256="",$B256="",$C256=""),"",C256*'MPTO_working_3-way'!$I255)</f>
        <v>1.6487895195419469</v>
      </c>
      <c r="H256" s="44">
        <f>IF(OR($A256="",$B256="",$C256=""),"",'MPTO_working_3-way'!E255)</f>
        <v>6.5692036045430919</v>
      </c>
      <c r="I256" s="45">
        <f>IF(OR($A256="",$B256="",$C256=""),"",'MPTO_working_3-way'!F255)</f>
        <v>4.2609855312448355</v>
      </c>
      <c r="J256" s="46">
        <f>IF(OR($A256="",$B256="",$C256=""),"",'MPTO_working_3-way'!G255)</f>
        <v>1.6310897289722122</v>
      </c>
      <c r="K256" s="44">
        <f>IF(OR($A256="",$B256="",$C256=""),"",'OddsRatio_working_3-way'!H255)</f>
        <v>6.4742661960644465</v>
      </c>
      <c r="L256" s="45">
        <f>IF(OR($A256="",$B256="",$C256=""),"",'OddsRatio_working_3-way'!I255)</f>
        <v>4.2594867426948602</v>
      </c>
      <c r="M256" s="46">
        <f>IF(OR($A256="",$B256="",$C256=""),"",'OddsRatio_working_3-way'!J255)</f>
        <v>1.6372714464884182</v>
      </c>
      <c r="N256" s="47">
        <f t="shared" si="55"/>
        <v>15.648620849100226</v>
      </c>
      <c r="O256" s="48">
        <f t="shared" si="56"/>
        <v>23.700823810287719</v>
      </c>
      <c r="P256" s="48">
        <f t="shared" si="57"/>
        <v>60.650555340612044</v>
      </c>
      <c r="Q256" t="s">
        <v>39</v>
      </c>
      <c r="R256" t="s">
        <v>68</v>
      </c>
      <c r="S256" s="38">
        <v>44259</v>
      </c>
      <c r="T256" s="50">
        <v>100</v>
      </c>
      <c r="U256" s="50">
        <f t="shared" si="58"/>
        <v>83.974358974358964</v>
      </c>
      <c r="V256" s="50">
        <f t="shared" si="59"/>
        <v>75.728155339805824</v>
      </c>
      <c r="W256" s="50">
        <f t="shared" si="60"/>
        <v>37.888198757763973</v>
      </c>
      <c r="X256" s="50">
        <f t="shared" si="61"/>
        <v>86.383645902430189</v>
      </c>
      <c r="Y256" s="50">
        <f t="shared" si="62"/>
        <v>78.137442267877049</v>
      </c>
      <c r="Z256" s="50">
        <f t="shared" si="63"/>
        <v>40.297485685835198</v>
      </c>
      <c r="AA256" s="50">
        <f t="shared" si="64"/>
        <v>-2.409286928071225</v>
      </c>
      <c r="AB256" s="50">
        <f t="shared" si="65"/>
        <v>-2.409286928071225</v>
      </c>
      <c r="AC256" s="50">
        <f t="shared" si="66"/>
        <v>-2.409286928071225</v>
      </c>
      <c r="AF256">
        <v>1.97</v>
      </c>
      <c r="AG256">
        <v>1.93</v>
      </c>
      <c r="AH256" s="66"/>
      <c r="AJ256" t="s">
        <v>443</v>
      </c>
    </row>
    <row r="257" spans="1:36" ht="15" x14ac:dyDescent="0.25">
      <c r="A257">
        <v>3.18</v>
      </c>
      <c r="B257">
        <v>3.66</v>
      </c>
      <c r="C257">
        <v>2.2999999999999998</v>
      </c>
      <c r="D257" s="43">
        <f t="shared" si="54"/>
        <v>2.2472061216530559E-2</v>
      </c>
      <c r="E257" s="44">
        <f>IF(OR($A257="",$B257="",$C257=""),"",A257*'MPTO_working_3-way'!$I256)</f>
        <v>3.2514611546685672</v>
      </c>
      <c r="F257" s="45">
        <f>IF(OR($A257="",$B257="",$C257=""),"",B257*'MPTO_working_3-way'!$I256)</f>
        <v>3.7422477440525022</v>
      </c>
      <c r="G257" s="46">
        <f>IF(OR($A257="",$B257="",$C257=""),"",C257*'MPTO_working_3-way'!$I256)</f>
        <v>2.3516857407980201</v>
      </c>
      <c r="H257" s="44">
        <f>IF(OR($A257="",$B257="",$C257=""),"",'MPTO_working_3-way'!E256)</f>
        <v>3.2575972195855663</v>
      </c>
      <c r="I257" s="45">
        <f>IF(OR($A257="",$B257="",$C257=""),"",'MPTO_working_3-way'!F256)</f>
        <v>3.7631707687376643</v>
      </c>
      <c r="J257" s="46">
        <f>IF(OR($A257="",$B257="",$C257=""),"",'MPTO_working_3-way'!G256)</f>
        <v>2.3403203978220497</v>
      </c>
      <c r="K257" s="44">
        <f>IF(OR($A257="",$B257="",$C257=""),"",'OddsRatio_working_3-way'!H256)</f>
        <v>3.2559258767007102</v>
      </c>
      <c r="L257" s="45">
        <f>IF(OR($A257="",$B257="",$C257=""),"",'OddsRatio_working_3-way'!I256)</f>
        <v>3.7526435009283898</v>
      </c>
      <c r="M257" s="46">
        <f>IF(OR($A257="",$B257="",$C257=""),"",'OddsRatio_working_3-way'!J256)</f>
        <v>2.3452768989499648</v>
      </c>
      <c r="N257" s="47">
        <f t="shared" si="55"/>
        <v>30.755403568766717</v>
      </c>
      <c r="O257" s="48">
        <f t="shared" si="56"/>
        <v>26.721908018764523</v>
      </c>
      <c r="P257" s="48">
        <f t="shared" si="57"/>
        <v>42.522688412468767</v>
      </c>
      <c r="Q257" t="s">
        <v>38</v>
      </c>
      <c r="R257" t="s">
        <v>75</v>
      </c>
      <c r="S257" s="38">
        <v>44259</v>
      </c>
      <c r="T257" s="50">
        <v>100</v>
      </c>
      <c r="U257" s="50">
        <f t="shared" si="58"/>
        <v>68.55345911949685</v>
      </c>
      <c r="V257" s="50">
        <f t="shared" si="59"/>
        <v>72.67759562841529</v>
      </c>
      <c r="W257" s="50">
        <f t="shared" si="60"/>
        <v>56.521739130434774</v>
      </c>
      <c r="X257" s="50">
        <f t="shared" si="61"/>
        <v>70.800665241149915</v>
      </c>
      <c r="Y257" s="50">
        <f t="shared" si="62"/>
        <v>74.924801750068369</v>
      </c>
      <c r="Z257" s="50">
        <f t="shared" si="63"/>
        <v>58.768945252087846</v>
      </c>
      <c r="AA257" s="50">
        <f t="shared" si="64"/>
        <v>-2.2472061216530648</v>
      </c>
      <c r="AB257" s="50">
        <f t="shared" si="65"/>
        <v>-2.247206121653079</v>
      </c>
      <c r="AC257" s="50">
        <f t="shared" si="66"/>
        <v>-2.2472061216530719</v>
      </c>
      <c r="AF257">
        <v>1.81</v>
      </c>
      <c r="AG257">
        <v>2.11</v>
      </c>
      <c r="AH257" s="66"/>
      <c r="AJ257" t="s">
        <v>443</v>
      </c>
    </row>
    <row r="258" spans="1:36" ht="15" x14ac:dyDescent="0.25">
      <c r="A258">
        <v>4.5999999999999996</v>
      </c>
      <c r="B258">
        <v>3.57</v>
      </c>
      <c r="C258">
        <v>1.88</v>
      </c>
      <c r="D258" s="43">
        <f t="shared" si="54"/>
        <v>2.9418242782774495E-2</v>
      </c>
      <c r="E258" s="44">
        <f>IF(OR($A258="",$B258="",$C258=""),"",A258*'MPTO_working_3-way'!$I257)</f>
        <v>4.7353239168007626</v>
      </c>
      <c r="F258" s="45">
        <f>IF(OR($A258="",$B258="",$C258=""),"",B258*'MPTO_working_3-way'!$I257)</f>
        <v>3.6750231267345046</v>
      </c>
      <c r="G258" s="46">
        <f>IF(OR($A258="",$B258="",$C258=""),"",C258*'MPTO_working_3-way'!$I257)</f>
        <v>1.9353062964316159</v>
      </c>
      <c r="H258" s="44">
        <f>IF(OR($A258="",$B258="",$C258=""),"",'MPTO_working_3-way'!E257)</f>
        <v>4.8172985703110687</v>
      </c>
      <c r="I258" s="45">
        <f>IF(OR($A258="",$B258="",$C258=""),"",'MPTO_working_3-way'!F257)</f>
        <v>3.6995114188664528</v>
      </c>
      <c r="J258" s="46">
        <f>IF(OR($A258="",$B258="",$C258=""),"",'MPTO_working_3-way'!G257)</f>
        <v>1.9153095594171441</v>
      </c>
      <c r="K258" s="44">
        <f>IF(OR($A258="",$B258="",$C258=""),"",'OddsRatio_working_3-way'!H257)</f>
        <v>4.7759003000988329</v>
      </c>
      <c r="L258" s="45">
        <f>IF(OR($A258="",$B258="",$C258=""),"",'OddsRatio_working_3-way'!I257)</f>
        <v>3.6955732697927779</v>
      </c>
      <c r="M258" s="46">
        <f>IF(OR($A258="",$B258="",$C258=""),"",'OddsRatio_working_3-way'!J257)</f>
        <v>1.9229978511352706</v>
      </c>
      <c r="N258" s="47">
        <f t="shared" si="55"/>
        <v>21.117879527777081</v>
      </c>
      <c r="O258" s="48">
        <f t="shared" si="56"/>
        <v>27.210713117023687</v>
      </c>
      <c r="P258" s="48">
        <f t="shared" si="57"/>
        <v>51.671407355199236</v>
      </c>
      <c r="Q258" t="s">
        <v>47</v>
      </c>
      <c r="R258" t="s">
        <v>42</v>
      </c>
      <c r="S258" s="38">
        <v>44259</v>
      </c>
      <c r="T258" s="50">
        <v>100</v>
      </c>
      <c r="U258" s="50">
        <f t="shared" si="58"/>
        <v>78.260869565217391</v>
      </c>
      <c r="V258" s="50">
        <f t="shared" si="59"/>
        <v>71.988795518207283</v>
      </c>
      <c r="W258" s="50">
        <f t="shared" si="60"/>
        <v>46.808510638297875</v>
      </c>
      <c r="X258" s="50">
        <f t="shared" si="61"/>
        <v>81.202693843494842</v>
      </c>
      <c r="Y258" s="50">
        <f t="shared" si="62"/>
        <v>74.930619796484748</v>
      </c>
      <c r="Z258" s="50">
        <f t="shared" si="63"/>
        <v>49.750334916575326</v>
      </c>
      <c r="AA258" s="50">
        <f t="shared" si="64"/>
        <v>-2.9418242782774513</v>
      </c>
      <c r="AB258" s="50">
        <f t="shared" si="65"/>
        <v>-2.9418242782774655</v>
      </c>
      <c r="AC258" s="50">
        <f t="shared" si="66"/>
        <v>-2.9418242782774513</v>
      </c>
      <c r="AF258">
        <v>2.11</v>
      </c>
      <c r="AG258">
        <v>1.79</v>
      </c>
      <c r="AH258" s="66"/>
      <c r="AJ258" t="s">
        <v>433</v>
      </c>
    </row>
    <row r="259" spans="1:36" ht="15" x14ac:dyDescent="0.25">
      <c r="A259">
        <v>3.28</v>
      </c>
      <c r="B259">
        <v>3.24</v>
      </c>
      <c r="C259">
        <v>2.35</v>
      </c>
      <c r="D259" s="43">
        <f t="shared" si="54"/>
        <v>3.9051938982746837E-2</v>
      </c>
      <c r="E259" s="44">
        <f>IF(OR($A259="",$B259="",$C259=""),"",A259*'MPTO_working_3-way'!$I258)</f>
        <v>3.4080903598634094</v>
      </c>
      <c r="F259" s="45">
        <f>IF(OR($A259="",$B259="",$C259=""),"",B259*'MPTO_working_3-way'!$I258)</f>
        <v>3.3665282823040998</v>
      </c>
      <c r="G259" s="46">
        <f>IF(OR($A259="",$B259="",$C259=""),"",C259*'MPTO_working_3-way'!$I258)</f>
        <v>2.4417720566094552</v>
      </c>
      <c r="H259" s="44">
        <f>IF(OR($A259="",$B259="",$C259=""),"",'MPTO_working_3-way'!E258)</f>
        <v>3.4262916431911141</v>
      </c>
      <c r="I259" s="45">
        <f>IF(OR($A259="",$B259="",$C259=""),"",'MPTO_working_3-way'!F258)</f>
        <v>3.3826677117232964</v>
      </c>
      <c r="J259" s="46">
        <f>IF(OR($A259="",$B259="",$C259=""),"",'MPTO_working_3-way'!G258)</f>
        <v>2.4241566126280971</v>
      </c>
      <c r="K259" s="44">
        <f>IF(OR($A259="",$B259="",$C259=""),"",'OddsRatio_working_3-way'!H258)</f>
        <v>3.4181742692902186</v>
      </c>
      <c r="L259" s="45">
        <f>IF(OR($A259="",$B259="",$C259=""),"",'OddsRatio_working_3-way'!I258)</f>
        <v>3.3757501593026711</v>
      </c>
      <c r="M259" s="46">
        <f>IF(OR($A259="",$B259="",$C259=""),"",'OddsRatio_working_3-way'!J258)</f>
        <v>2.4318137120797347</v>
      </c>
      <c r="N259" s="47">
        <f t="shared" si="55"/>
        <v>29.341945031060689</v>
      </c>
      <c r="O259" s="48">
        <f t="shared" si="56"/>
        <v>29.704191266012053</v>
      </c>
      <c r="P259" s="48">
        <f t="shared" si="57"/>
        <v>40.953863702927258</v>
      </c>
      <c r="Q259" t="s">
        <v>305</v>
      </c>
      <c r="R259" t="s">
        <v>461</v>
      </c>
      <c r="S259" s="38">
        <v>44259</v>
      </c>
      <c r="T259" s="50">
        <v>100</v>
      </c>
      <c r="U259" s="50">
        <f t="shared" si="58"/>
        <v>69.512195121951223</v>
      </c>
      <c r="V259" s="50">
        <f t="shared" si="59"/>
        <v>69.135802469135797</v>
      </c>
      <c r="W259" s="50">
        <f t="shared" si="60"/>
        <v>57.446808510638299</v>
      </c>
      <c r="X259" s="50">
        <f t="shared" si="61"/>
        <v>73.417389020225897</v>
      </c>
      <c r="Y259" s="50">
        <f t="shared" si="62"/>
        <v>73.040996367410486</v>
      </c>
      <c r="Z259" s="50">
        <f t="shared" si="63"/>
        <v>61.352002408912973</v>
      </c>
      <c r="AA259" s="50">
        <f t="shared" si="64"/>
        <v>-3.9051938982746748</v>
      </c>
      <c r="AB259" s="50">
        <f t="shared" si="65"/>
        <v>-3.905193898274689</v>
      </c>
      <c r="AC259" s="50">
        <f t="shared" si="66"/>
        <v>-3.9051938982746748</v>
      </c>
      <c r="AF259">
        <v>2.34</v>
      </c>
      <c r="AG259">
        <v>1.63</v>
      </c>
      <c r="AH259" s="66"/>
      <c r="AJ259" t="s">
        <v>439</v>
      </c>
    </row>
    <row r="260" spans="1:36" ht="15" x14ac:dyDescent="0.25">
      <c r="A260">
        <v>1.46</v>
      </c>
      <c r="B260">
        <v>4.5999999999999996</v>
      </c>
      <c r="C260">
        <v>6.82</v>
      </c>
      <c r="D260" s="43">
        <f t="shared" si="54"/>
        <v>4.8950377179545868E-2</v>
      </c>
      <c r="E260" s="44">
        <f>IF(OR($A260="",$B260="",$C260=""),"",A260*'MPTO_working_3-way'!$I259)</f>
        <v>1.5314675506821369</v>
      </c>
      <c r="F260" s="45">
        <f>IF(OR($A260="",$B260="",$C260=""),"",B260*'MPTO_working_3-way'!$I259)</f>
        <v>4.8251717350259105</v>
      </c>
      <c r="G260" s="46">
        <f>IF(OR($A260="",$B260="",$C260=""),"",C260*'MPTO_working_3-way'!$I259)</f>
        <v>7.1538415723645032</v>
      </c>
      <c r="H260" s="44">
        <f>IF(OR($A260="",$B260="",$C260=""),"",'MPTO_working_3-way'!E259)</f>
        <v>1.4956296629119559</v>
      </c>
      <c r="I260" s="45">
        <f>IF(OR($A260="",$B260="",$C260=""),"",'MPTO_working_3-way'!F259)</f>
        <v>4.9732807518914548</v>
      </c>
      <c r="J260" s="46">
        <f>IF(OR($A260="",$B260="",$C260=""),"",'MPTO_working_3-way'!G259)</f>
        <v>7.6739625777396538</v>
      </c>
      <c r="K260" s="44">
        <f>IF(OR($A260="",$B260="",$C260=""),"",'OddsRatio_working_3-way'!H259)</f>
        <v>1.5067301235114963</v>
      </c>
      <c r="L260" s="45">
        <f>IF(OR($A260="",$B260="",$C260=""),"",'OddsRatio_working_3-way'!I259)</f>
        <v>4.9657140100899708</v>
      </c>
      <c r="M260" s="46">
        <f>IF(OR($A260="",$B260="",$C260=""),"",'OddsRatio_working_3-way'!J259)</f>
        <v>7.4112376496454555</v>
      </c>
      <c r="N260" s="47">
        <f t="shared" si="55"/>
        <v>65.296845470515265</v>
      </c>
      <c r="O260" s="48">
        <f t="shared" si="56"/>
        <v>20.724650953685281</v>
      </c>
      <c r="P260" s="48">
        <f t="shared" si="57"/>
        <v>13.978503575799456</v>
      </c>
      <c r="Q260" t="s">
        <v>408</v>
      </c>
      <c r="R260" t="s">
        <v>400</v>
      </c>
      <c r="S260" s="38">
        <v>44259</v>
      </c>
      <c r="T260" s="50">
        <v>100</v>
      </c>
      <c r="U260" s="50">
        <f t="shared" si="58"/>
        <v>31.506849315068493</v>
      </c>
      <c r="V260" s="50">
        <f t="shared" si="59"/>
        <v>78.260869565217391</v>
      </c>
      <c r="W260" s="50">
        <f t="shared" si="60"/>
        <v>85.337243401759522</v>
      </c>
      <c r="X260" s="50">
        <f t="shared" si="61"/>
        <v>36.40188703302308</v>
      </c>
      <c r="Y260" s="50">
        <f t="shared" si="62"/>
        <v>83.15590728317197</v>
      </c>
      <c r="Z260" s="50">
        <f t="shared" si="63"/>
        <v>90.232281119714102</v>
      </c>
      <c r="AA260" s="50">
        <f t="shared" si="64"/>
        <v>-4.8950377179545868</v>
      </c>
      <c r="AB260" s="50">
        <f t="shared" si="65"/>
        <v>-4.8950377179545796</v>
      </c>
      <c r="AC260" s="50">
        <f t="shared" si="66"/>
        <v>-4.8950377179545796</v>
      </c>
      <c r="AF260">
        <v>1.76</v>
      </c>
      <c r="AG260">
        <v>2.09</v>
      </c>
      <c r="AH260" s="66"/>
      <c r="AJ260" t="s">
        <v>440</v>
      </c>
    </row>
    <row r="261" spans="1:36" ht="15" x14ac:dyDescent="0.25">
      <c r="A261">
        <v>1.69</v>
      </c>
      <c r="B261">
        <v>3.93</v>
      </c>
      <c r="C261">
        <v>5.58</v>
      </c>
      <c r="D261" s="43">
        <f t="shared" si="54"/>
        <v>2.5380372074062407E-2</v>
      </c>
      <c r="E261" s="44">
        <f>IF(OR($A261="",$B261="",$C261=""),"",A261*'MPTO_working_3-way'!$I260)</f>
        <v>1.7328928288051655</v>
      </c>
      <c r="F261" s="45">
        <f>IF(OR($A261="",$B261="",$C261=""),"",B261*'MPTO_working_3-way'!$I260)</f>
        <v>4.0297448622510652</v>
      </c>
      <c r="G261" s="46">
        <f>IF(OR($A261="",$B261="",$C261=""),"",C261*'MPTO_working_3-way'!$I260)</f>
        <v>5.7216224761732679</v>
      </c>
      <c r="H261" s="44">
        <f>IF(OR($A261="",$B261="",$C261=""),"",'MPTO_working_3-way'!E260)</f>
        <v>1.7145134438774636</v>
      </c>
      <c r="I261" s="45">
        <f>IF(OR($A261="",$B261="",$C261=""),"",'MPTO_working_3-way'!F260)</f>
        <v>4.0651595945972332</v>
      </c>
      <c r="J261" s="46">
        <f>IF(OR($A261="",$B261="",$C261=""),"",'MPTO_working_3-way'!G260)</f>
        <v>5.8564692243972258</v>
      </c>
      <c r="K261" s="44">
        <f>IF(OR($A261="",$B261="",$C261=""),"",'OddsRatio_working_3-way'!H260)</f>
        <v>1.7211279947992555</v>
      </c>
      <c r="L261" s="45">
        <f>IF(OR($A261="",$B261="",$C261=""),"",'OddsRatio_working_3-way'!I260)</f>
        <v>4.0621811953069855</v>
      </c>
      <c r="M261" s="46">
        <f>IF(OR($A261="",$B261="",$C261=""),"",'OddsRatio_working_3-way'!J260)</f>
        <v>5.7866177046095526</v>
      </c>
      <c r="N261" s="47">
        <f t="shared" si="55"/>
        <v>57.706973182496391</v>
      </c>
      <c r="O261" s="48">
        <f t="shared" si="56"/>
        <v>24.815466839292345</v>
      </c>
      <c r="P261" s="48">
        <f t="shared" si="57"/>
        <v>17.477559978211275</v>
      </c>
      <c r="Q261" t="s">
        <v>402</v>
      </c>
      <c r="R261" t="s">
        <v>405</v>
      </c>
      <c r="S261" s="38">
        <v>44259</v>
      </c>
      <c r="T261" s="50">
        <v>100</v>
      </c>
      <c r="U261" s="50">
        <f t="shared" si="58"/>
        <v>40.828402366863905</v>
      </c>
      <c r="V261" s="50">
        <f t="shared" si="59"/>
        <v>74.554707379134854</v>
      </c>
      <c r="W261" s="50">
        <f t="shared" si="60"/>
        <v>82.078853046594986</v>
      </c>
      <c r="X261" s="50">
        <f t="shared" si="61"/>
        <v>43.366439574270153</v>
      </c>
      <c r="Y261" s="50">
        <f t="shared" si="62"/>
        <v>77.092744586541116</v>
      </c>
      <c r="Z261" s="50">
        <f t="shared" si="63"/>
        <v>84.616890254001234</v>
      </c>
      <c r="AA261" s="50">
        <f t="shared" si="64"/>
        <v>-2.5380372074062478</v>
      </c>
      <c r="AB261" s="50">
        <f t="shared" si="65"/>
        <v>-2.538037207406262</v>
      </c>
      <c r="AC261" s="50">
        <f t="shared" si="66"/>
        <v>-2.5380372074062478</v>
      </c>
      <c r="AF261">
        <v>1.98</v>
      </c>
      <c r="AG261">
        <v>1.93</v>
      </c>
      <c r="AH261" s="66"/>
      <c r="AJ261" t="s">
        <v>440</v>
      </c>
    </row>
    <row r="262" spans="1:36" ht="15" x14ac:dyDescent="0.25">
      <c r="A262">
        <v>4.18</v>
      </c>
      <c r="B262">
        <v>4.05</v>
      </c>
      <c r="C262">
        <v>1.86</v>
      </c>
      <c r="D262" s="43">
        <f t="shared" si="54"/>
        <v>2.3782438609829537E-2</v>
      </c>
      <c r="E262" s="44">
        <f>IF(OR($A262="",$B262="",$C262=""),"",A262*'MPTO_working_3-way'!$I261)</f>
        <v>4.2794105933890876</v>
      </c>
      <c r="F262" s="45">
        <f>IF(OR($A262="",$B262="",$C262=""),"",B262*'MPTO_working_3-way'!$I261)</f>
        <v>4.1463188763698096</v>
      </c>
      <c r="G262" s="46">
        <f>IF(OR($A262="",$B262="",$C262=""),"",C262*'MPTO_working_3-way'!$I261)</f>
        <v>1.9042353358142829</v>
      </c>
      <c r="H262" s="44">
        <f>IF(OR($A262="",$B262="",$C262=""),"",'MPTO_working_3-way'!E261)</f>
        <v>4.323259256004766</v>
      </c>
      <c r="I262" s="45">
        <f>IF(OR($A262="",$B262="",$C262=""),"",'MPTO_working_3-way'!F261)</f>
        <v>4.1843437632056633</v>
      </c>
      <c r="J262" s="46">
        <f>IF(OR($A262="",$B262="",$C262=""),"",'MPTO_working_3-way'!G261)</f>
        <v>1.8878363584257927</v>
      </c>
      <c r="K262" s="44">
        <f>IF(OR($A262="",$B262="",$C262=""),"",'OddsRatio_working_3-way'!H261)</f>
        <v>4.3057587237007988</v>
      </c>
      <c r="L262" s="45">
        <f>IF(OR($A262="",$B262="",$C262=""),"",'OddsRatio_working_3-way'!I261)</f>
        <v>4.1706176438010818</v>
      </c>
      <c r="M262" s="46">
        <f>IF(OR($A262="",$B262="",$C262=""),"",'OddsRatio_working_3-way'!J261)</f>
        <v>1.8940102208750591</v>
      </c>
      <c r="N262" s="47">
        <f t="shared" si="55"/>
        <v>23.36770399047052</v>
      </c>
      <c r="O262" s="48">
        <f t="shared" si="56"/>
        <v>24.117778439547351</v>
      </c>
      <c r="P262" s="48">
        <f t="shared" si="57"/>
        <v>52.514517569982132</v>
      </c>
      <c r="Q262" t="s">
        <v>320</v>
      </c>
      <c r="R262" t="s">
        <v>247</v>
      </c>
      <c r="S262" s="38">
        <v>44259</v>
      </c>
      <c r="T262" s="50">
        <v>100</v>
      </c>
      <c r="U262" s="50">
        <f t="shared" si="58"/>
        <v>76.076555023923447</v>
      </c>
      <c r="V262" s="50">
        <f t="shared" si="59"/>
        <v>75.308641975308646</v>
      </c>
      <c r="W262" s="50">
        <f t="shared" si="60"/>
        <v>46.236559139784944</v>
      </c>
      <c r="X262" s="50">
        <f t="shared" si="61"/>
        <v>78.45479888490641</v>
      </c>
      <c r="Y262" s="50">
        <f t="shared" si="62"/>
        <v>77.686885836291609</v>
      </c>
      <c r="Z262" s="50">
        <f t="shared" si="63"/>
        <v>48.614803000767914</v>
      </c>
      <c r="AA262" s="50">
        <f t="shared" si="64"/>
        <v>-2.3782438609829626</v>
      </c>
      <c r="AB262" s="50">
        <f t="shared" si="65"/>
        <v>-2.3782438609829626</v>
      </c>
      <c r="AC262" s="50">
        <f t="shared" si="66"/>
        <v>-2.3782438609829697</v>
      </c>
      <c r="AF262">
        <v>1.7</v>
      </c>
      <c r="AG262">
        <v>2.27</v>
      </c>
      <c r="AH262" s="66"/>
      <c r="AJ262" t="s">
        <v>440</v>
      </c>
    </row>
    <row r="263" spans="1:36" ht="15" x14ac:dyDescent="0.25">
      <c r="A263">
        <v>1.79</v>
      </c>
      <c r="B263">
        <v>3.63</v>
      </c>
      <c r="C263">
        <v>4.84</v>
      </c>
      <c r="D263" s="43">
        <f t="shared" ref="D263:D326" si="67">IF(OR($A263="",$B263="",$C263=""),"",(1/A263)+(1/B263)+(1/C263)-1)</f>
        <v>4.0752881788940654E-2</v>
      </c>
      <c r="E263" s="44">
        <f>IF(OR($A263="",$B263="",$C263=""),"",A263*'MPTO_working_3-way'!$I262)</f>
        <v>1.8629476584022038</v>
      </c>
      <c r="F263" s="45">
        <f>IF(OR($A263="",$B263="",$C263=""),"",B263*'MPTO_working_3-way'!$I262)</f>
        <v>3.7779329608938546</v>
      </c>
      <c r="G263" s="46">
        <f>IF(OR($A263="",$B263="",$C263=""),"",C263*'MPTO_working_3-way'!$I262)</f>
        <v>5.0372439478584727</v>
      </c>
      <c r="H263" s="44">
        <f>IF(OR($A263="",$B263="",$C263=""),"",'MPTO_working_3-way'!E262)</f>
        <v>1.8346101720438204</v>
      </c>
      <c r="I263" s="45">
        <f>IF(OR($A263="",$B263="",$C263=""),"",'MPTO_working_3-way'!F262)</f>
        <v>3.8182833189688945</v>
      </c>
      <c r="J263" s="46">
        <f>IF(OR($A263="",$B263="",$C263=""),"",'MPTO_working_3-way'!G262)</f>
        <v>5.18061498392112</v>
      </c>
      <c r="K263" s="44">
        <f>IF(OR($A263="",$B263="",$C263=""),"",'OddsRatio_working_3-way'!H262)</f>
        <v>1.8450785741982769</v>
      </c>
      <c r="L263" s="45">
        <f>IF(OR($A263="",$B263="",$C263=""),"",'OddsRatio_working_3-way'!I262)</f>
        <v>3.8133628482803381</v>
      </c>
      <c r="M263" s="46">
        <f>IF(OR($A263="",$B263="",$C263=""),"",'OddsRatio_working_3-way'!J262)</f>
        <v>5.1077237024321276</v>
      </c>
      <c r="N263" s="47">
        <f t="shared" si="55"/>
        <v>53.67837338262477</v>
      </c>
      <c r="O263" s="48">
        <f t="shared" si="56"/>
        <v>26.469500924214419</v>
      </c>
      <c r="P263" s="48">
        <f t="shared" si="57"/>
        <v>19.852125693160811</v>
      </c>
      <c r="Q263" t="s">
        <v>323</v>
      </c>
      <c r="R263" t="s">
        <v>335</v>
      </c>
      <c r="S263" s="38">
        <v>44259</v>
      </c>
      <c r="T263" s="50">
        <v>100</v>
      </c>
      <c r="U263" s="50">
        <f t="shared" si="58"/>
        <v>44.134078212290497</v>
      </c>
      <c r="V263" s="50">
        <f t="shared" si="59"/>
        <v>72.451790633608823</v>
      </c>
      <c r="W263" s="50">
        <f t="shared" si="60"/>
        <v>79.338842975206617</v>
      </c>
      <c r="X263" s="50">
        <f t="shared" si="61"/>
        <v>48.209366391184574</v>
      </c>
      <c r="Y263" s="50">
        <f t="shared" si="62"/>
        <v>76.527078812502879</v>
      </c>
      <c r="Z263" s="50">
        <f t="shared" si="63"/>
        <v>83.414131154100673</v>
      </c>
      <c r="AA263" s="50">
        <f t="shared" si="64"/>
        <v>-4.0752881788940769</v>
      </c>
      <c r="AB263" s="50">
        <f t="shared" si="65"/>
        <v>-4.0752881788940556</v>
      </c>
      <c r="AC263" s="50">
        <f t="shared" si="66"/>
        <v>-4.0752881788940556</v>
      </c>
      <c r="AF263">
        <v>1.91</v>
      </c>
      <c r="AG263">
        <v>1.94</v>
      </c>
      <c r="AH263" s="66"/>
      <c r="AJ263" t="s">
        <v>446</v>
      </c>
    </row>
    <row r="264" spans="1:36" ht="15" x14ac:dyDescent="0.25">
      <c r="A264">
        <v>1.85</v>
      </c>
      <c r="B264">
        <v>3.47</v>
      </c>
      <c r="C264">
        <v>4.7</v>
      </c>
      <c r="D264" s="43">
        <f t="shared" si="67"/>
        <v>4.1490936027694936E-2</v>
      </c>
      <c r="E264" s="44">
        <f>IF(OR($A264="",$B264="",$C264=""),"",A264*'MPTO_working_3-way'!$I263)</f>
        <v>1.9267582316512357</v>
      </c>
      <c r="F264" s="45">
        <f>IF(OR($A264="",$B264="",$C264=""),"",B264*'MPTO_working_3-way'!$I263)</f>
        <v>3.6139735480161015</v>
      </c>
      <c r="G264" s="46">
        <f>IF(OR($A264="",$B264="",$C264=""),"",C264*'MPTO_working_3-way'!$I263)</f>
        <v>4.8950073993301668</v>
      </c>
      <c r="H264" s="44">
        <f>IF(OR($A264="",$B264="",$C264=""),"",'MPTO_working_3-way'!E263)</f>
        <v>1.8985771413409296</v>
      </c>
      <c r="I264" s="45">
        <f>IF(OR($A264="",$B264="",$C264=""),"",'MPTO_working_3-way'!F263)</f>
        <v>3.6449242242727968</v>
      </c>
      <c r="J264" s="46">
        <f>IF(OR($A264="",$B264="",$C264=""),"",'MPTO_working_3-way'!G263)</f>
        <v>5.0267512280185382</v>
      </c>
      <c r="K264" s="44">
        <f>IF(OR($A264="",$B264="",$C264=""),"",'OddsRatio_working_3-way'!H263)</f>
        <v>1.9092873259831769</v>
      </c>
      <c r="L264" s="45">
        <f>IF(OR($A264="",$B264="",$C264=""),"",'OddsRatio_working_3-way'!I263)</f>
        <v>3.642281994327583</v>
      </c>
      <c r="M264" s="46">
        <f>IF(OR($A264="",$B264="",$C264=""),"",'OddsRatio_working_3-way'!J263)</f>
        <v>4.9580742425150035</v>
      </c>
      <c r="N264" s="47">
        <f t="shared" si="55"/>
        <v>51.900647604499817</v>
      </c>
      <c r="O264" s="48">
        <f t="shared" si="56"/>
        <v>27.670374083090678</v>
      </c>
      <c r="P264" s="48">
        <f t="shared" si="57"/>
        <v>20.428978312409498</v>
      </c>
      <c r="Q264" t="s">
        <v>327</v>
      </c>
      <c r="R264" t="s">
        <v>341</v>
      </c>
      <c r="S264" s="38">
        <v>44259</v>
      </c>
      <c r="T264" s="50">
        <v>100</v>
      </c>
      <c r="U264" s="50">
        <f t="shared" si="58"/>
        <v>45.945945945945937</v>
      </c>
      <c r="V264" s="50">
        <f t="shared" si="59"/>
        <v>71.181556195965413</v>
      </c>
      <c r="W264" s="50">
        <f t="shared" si="60"/>
        <v>78.723404255319153</v>
      </c>
      <c r="X264" s="50">
        <f t="shared" si="61"/>
        <v>50.095039548715434</v>
      </c>
      <c r="Y264" s="50">
        <f t="shared" si="62"/>
        <v>75.330649798734896</v>
      </c>
      <c r="Z264" s="50">
        <f t="shared" si="63"/>
        <v>82.872497858088636</v>
      </c>
      <c r="AA264" s="50">
        <f t="shared" si="64"/>
        <v>-4.1490936027694971</v>
      </c>
      <c r="AB264" s="50">
        <f t="shared" si="65"/>
        <v>-4.1490936027694829</v>
      </c>
      <c r="AC264" s="50">
        <f t="shared" si="66"/>
        <v>-4.1490936027694829</v>
      </c>
      <c r="AF264">
        <v>2.2999999999999998</v>
      </c>
      <c r="AG264">
        <v>1.65</v>
      </c>
      <c r="AH264" s="66"/>
      <c r="AJ264" t="s">
        <v>446</v>
      </c>
    </row>
    <row r="265" spans="1:36" ht="15" x14ac:dyDescent="0.25">
      <c r="A265">
        <v>2.6</v>
      </c>
      <c r="B265">
        <v>2.96</v>
      </c>
      <c r="C265">
        <v>3.16</v>
      </c>
      <c r="D265" s="43">
        <f t="shared" si="67"/>
        <v>3.8908918655754077E-2</v>
      </c>
      <c r="E265" s="44">
        <f>IF(OR($A265="",$B265="",$C265=""),"",A265*'MPTO_working_3-way'!$I264)</f>
        <v>2.7011631885049607</v>
      </c>
      <c r="F265" s="45">
        <f>IF(OR($A265="",$B265="",$C265=""),"",B265*'MPTO_working_3-way'!$I264)</f>
        <v>3.0751703992210322</v>
      </c>
      <c r="G265" s="46">
        <f>IF(OR($A265="",$B265="",$C265=""),"",C265*'MPTO_working_3-way'!$I264)</f>
        <v>3.2829521829521831</v>
      </c>
      <c r="H265" s="44">
        <f>IF(OR($A265="",$B265="",$C265=""),"",'MPTO_working_3-way'!E264)</f>
        <v>2.6907344246043459</v>
      </c>
      <c r="I265" s="45">
        <f>IF(OR($A265="",$B265="",$C265=""),"",'MPTO_working_3-way'!F264)</f>
        <v>3.0781714100556243</v>
      </c>
      <c r="J265" s="46">
        <f>IF(OR($A265="",$B265="",$C265=""),"",'MPTO_working_3-way'!G264)</f>
        <v>3.295044296388363</v>
      </c>
      <c r="K265" s="44">
        <f>IF(OR($A265="",$B265="",$C265=""),"",'OddsRatio_working_3-way'!H264)</f>
        <v>2.695583193653182</v>
      </c>
      <c r="L265" s="45">
        <f>IF(OR($A265="",$B265="",$C265=""),"",'OddsRatio_working_3-way'!I264)</f>
        <v>3.0770894122251469</v>
      </c>
      <c r="M265" s="46">
        <f>IF(OR($A265="",$B265="",$C265=""),"",'OddsRatio_working_3-way'!J264)</f>
        <v>3.2890373114317955</v>
      </c>
      <c r="N265" s="47">
        <f t="shared" si="55"/>
        <v>37.021087961497059</v>
      </c>
      <c r="O265" s="48">
        <f t="shared" si="56"/>
        <v>32.518523209423087</v>
      </c>
      <c r="P265" s="48">
        <f t="shared" si="57"/>
        <v>30.460388829079854</v>
      </c>
      <c r="Q265" t="s">
        <v>332</v>
      </c>
      <c r="R265" t="s">
        <v>334</v>
      </c>
      <c r="S265" s="38">
        <v>44259</v>
      </c>
      <c r="T265" s="50">
        <v>100</v>
      </c>
      <c r="U265" s="50">
        <f t="shared" si="58"/>
        <v>61.538461538461533</v>
      </c>
      <c r="V265" s="50">
        <f t="shared" si="59"/>
        <v>66.21621621621621</v>
      </c>
      <c r="W265" s="50">
        <f t="shared" si="60"/>
        <v>68.35443037974683</v>
      </c>
      <c r="X265" s="50">
        <f t="shared" si="61"/>
        <v>65.429353404036945</v>
      </c>
      <c r="Y265" s="50">
        <f t="shared" si="62"/>
        <v>70.107108081791608</v>
      </c>
      <c r="Z265" s="50">
        <f t="shared" si="63"/>
        <v>72.245322245322242</v>
      </c>
      <c r="AA265" s="50">
        <f t="shared" si="64"/>
        <v>-3.8908918655754121</v>
      </c>
      <c r="AB265" s="50">
        <f t="shared" si="65"/>
        <v>-3.8908918655753979</v>
      </c>
      <c r="AC265" s="50">
        <f t="shared" si="66"/>
        <v>-3.8908918655754121</v>
      </c>
      <c r="AF265">
        <v>2.54</v>
      </c>
      <c r="AG265">
        <v>1.54</v>
      </c>
      <c r="AH265" s="66"/>
      <c r="AJ265" t="s">
        <v>446</v>
      </c>
    </row>
    <row r="266" spans="1:36" ht="15" x14ac:dyDescent="0.25">
      <c r="A266">
        <v>1.32</v>
      </c>
      <c r="B266">
        <v>5.12</v>
      </c>
      <c r="C266">
        <v>10.94</v>
      </c>
      <c r="D266" s="43">
        <f t="shared" si="67"/>
        <v>4.4295935820730215E-2</v>
      </c>
      <c r="E266" s="44">
        <f>IF(OR($A266="",$B266="",$C266=""),"",A266*'MPTO_working_3-way'!$I265)</f>
        <v>1.378470635283364</v>
      </c>
      <c r="F266" s="45">
        <f>IF(OR($A266="",$B266="",$C266=""),"",B266*'MPTO_working_3-way'!$I265)</f>
        <v>5.3467951914021388</v>
      </c>
      <c r="G266" s="46">
        <f>IF(OR($A266="",$B266="",$C266=""),"",C266*'MPTO_working_3-way'!$I265)</f>
        <v>11.424597537878787</v>
      </c>
      <c r="H266" s="44">
        <f>IF(OR($A266="",$B266="",$C266=""),"",'MPTO_working_3-way'!E265)</f>
        <v>1.3462384729181431</v>
      </c>
      <c r="I266" s="45">
        <f>IF(OR($A266="",$B266="",$C266=""),"",'MPTO_working_3-way'!F265)</f>
        <v>5.5387182195771727</v>
      </c>
      <c r="J266" s="46">
        <f>IF(OR($A266="",$B266="",$C266=""),"",'MPTO_working_3-way'!G265)</f>
        <v>13.047613848768858</v>
      </c>
      <c r="K266" s="44">
        <f>IF(OR($A266="",$B266="",$C266=""),"",'OddsRatio_working_3-way'!H265)</f>
        <v>1.3555671725939329</v>
      </c>
      <c r="L266" s="45">
        <f>IF(OR($A266="",$B266="",$C266=""),"",'OddsRatio_working_3-way'!I265)</f>
        <v>5.5779273471468871</v>
      </c>
      <c r="M266" s="46">
        <f>IF(OR($A266="",$B266="",$C266=""),"",'OddsRatio_working_3-way'!J265)</f>
        <v>12.044805298699043</v>
      </c>
      <c r="N266" s="47">
        <f t="shared" si="55"/>
        <v>72.544164119566901</v>
      </c>
      <c r="O266" s="48">
        <f t="shared" si="56"/>
        <v>18.702792312075843</v>
      </c>
      <c r="P266" s="48">
        <f t="shared" si="57"/>
        <v>8.7530435683572509</v>
      </c>
      <c r="Q266" t="s">
        <v>324</v>
      </c>
      <c r="R266" t="s">
        <v>337</v>
      </c>
      <c r="S266" s="38">
        <v>44259</v>
      </c>
      <c r="T266" s="50">
        <v>100</v>
      </c>
      <c r="U266" s="50">
        <f t="shared" si="58"/>
        <v>24.242424242424242</v>
      </c>
      <c r="V266" s="50">
        <f t="shared" si="59"/>
        <v>80.46875</v>
      </c>
      <c r="W266" s="50">
        <f t="shared" si="60"/>
        <v>90.85923217550274</v>
      </c>
      <c r="X266" s="50">
        <f t="shared" si="61"/>
        <v>28.67201782449726</v>
      </c>
      <c r="Y266" s="50">
        <f t="shared" si="62"/>
        <v>84.898343582073011</v>
      </c>
      <c r="Z266" s="50">
        <f t="shared" si="63"/>
        <v>95.288825757575751</v>
      </c>
      <c r="AA266" s="50">
        <f t="shared" si="64"/>
        <v>-4.4295935820730179</v>
      </c>
      <c r="AB266" s="50">
        <f t="shared" si="65"/>
        <v>-4.4295935820730108</v>
      </c>
      <c r="AC266" s="50">
        <f t="shared" si="66"/>
        <v>-4.4295935820730108</v>
      </c>
      <c r="AF266">
        <v>1.77</v>
      </c>
      <c r="AG266">
        <v>2.09</v>
      </c>
      <c r="AH266" s="66"/>
      <c r="AJ266" t="s">
        <v>446</v>
      </c>
    </row>
    <row r="267" spans="1:36" ht="15" x14ac:dyDescent="0.25">
      <c r="A267">
        <v>2</v>
      </c>
      <c r="B267">
        <v>3.12</v>
      </c>
      <c r="C267">
        <v>4.53</v>
      </c>
      <c r="D267" s="43">
        <f t="shared" si="67"/>
        <v>4.1263372389200192E-2</v>
      </c>
      <c r="E267" s="44">
        <f>IF(OR($A267="",$B267="",$C267=""),"",A267*'MPTO_working_3-way'!$I266)</f>
        <v>2.0825267447784004</v>
      </c>
      <c r="F267" s="45">
        <f>IF(OR($A267="",$B267="",$C267=""),"",B267*'MPTO_working_3-way'!$I266)</f>
        <v>3.2487417218543047</v>
      </c>
      <c r="G267" s="46">
        <f>IF(OR($A267="",$B267="",$C267=""),"",C267*'MPTO_working_3-way'!$I266)</f>
        <v>4.7169230769230772</v>
      </c>
      <c r="H267" s="44">
        <f>IF(OR($A267="",$B267="",$C267=""),"",'MPTO_working_3-way'!E266)</f>
        <v>2.0565741225772656</v>
      </c>
      <c r="I267" s="45">
        <f>IF(OR($A267="",$B267="",$C267=""),"",'MPTO_working_3-way'!F266)</f>
        <v>3.2598948242457788</v>
      </c>
      <c r="J267" s="46">
        <f>IF(OR($A267="",$B267="",$C267=""),"",'MPTO_working_3-way'!G266)</f>
        <v>4.8310090237899921</v>
      </c>
      <c r="K267" s="44">
        <f>IF(OR($A267="",$B267="",$C267=""),"",'OddsRatio_working_3-way'!H266)</f>
        <v>2.067249205911506</v>
      </c>
      <c r="L267" s="45">
        <f>IF(OR($A267="",$B267="",$C267=""),"",'OddsRatio_working_3-way'!I266)</f>
        <v>3.2625683165323931</v>
      </c>
      <c r="M267" s="46">
        <f>IF(OR($A267="",$B267="",$C267=""),"",'OddsRatio_working_3-way'!J266)</f>
        <v>4.7673896968676166</v>
      </c>
      <c r="N267" s="47">
        <f t="shared" si="55"/>
        <v>48.018590998043052</v>
      </c>
      <c r="O267" s="48">
        <f t="shared" si="56"/>
        <v>30.781148075668625</v>
      </c>
      <c r="P267" s="48">
        <f t="shared" si="57"/>
        <v>21.200260926288323</v>
      </c>
      <c r="Q267" t="s">
        <v>328</v>
      </c>
      <c r="R267" t="s">
        <v>330</v>
      </c>
      <c r="S267" s="38">
        <v>44259</v>
      </c>
      <c r="T267" s="50">
        <v>100</v>
      </c>
      <c r="U267" s="50">
        <f t="shared" si="58"/>
        <v>50</v>
      </c>
      <c r="V267" s="50">
        <f t="shared" si="59"/>
        <v>67.948717948717942</v>
      </c>
      <c r="W267" s="50">
        <f t="shared" si="60"/>
        <v>77.924944812362028</v>
      </c>
      <c r="X267" s="50">
        <f t="shared" si="61"/>
        <v>54.126337238920016</v>
      </c>
      <c r="Y267" s="50">
        <f t="shared" si="62"/>
        <v>72.075055187637972</v>
      </c>
      <c r="Z267" s="50">
        <f t="shared" si="63"/>
        <v>82.051282051282044</v>
      </c>
      <c r="AA267" s="50">
        <f t="shared" si="64"/>
        <v>-4.1263372389200157</v>
      </c>
      <c r="AB267" s="50">
        <f t="shared" si="65"/>
        <v>-4.1263372389200299</v>
      </c>
      <c r="AC267" s="50">
        <f t="shared" si="66"/>
        <v>-4.1263372389200157</v>
      </c>
      <c r="AF267">
        <v>2.2999999999999998</v>
      </c>
      <c r="AG267">
        <v>1.65</v>
      </c>
      <c r="AH267" s="66"/>
      <c r="AJ267" t="s">
        <v>446</v>
      </c>
    </row>
    <row r="268" spans="1:36" ht="15" x14ac:dyDescent="0.25">
      <c r="A268">
        <v>1.79</v>
      </c>
      <c r="B268">
        <v>3.33</v>
      </c>
      <c r="C268">
        <v>5.41</v>
      </c>
      <c r="D268" s="43">
        <f t="shared" si="67"/>
        <v>4.3802401726378726E-2</v>
      </c>
      <c r="E268" s="44">
        <f>IF(OR($A268="",$B268="",$C268=""),"",A268*'MPTO_working_3-way'!$I267)</f>
        <v>1.8684062990902179</v>
      </c>
      <c r="F268" s="45">
        <f>IF(OR($A268="",$B268="",$C268=""),"",B268*'MPTO_working_3-way'!$I267)</f>
        <v>3.4758619977488414</v>
      </c>
      <c r="G268" s="46">
        <f>IF(OR($A268="",$B268="",$C268=""),"",C268*'MPTO_working_3-way'!$I267)</f>
        <v>5.6469709933397088</v>
      </c>
      <c r="H268" s="44">
        <f>IF(OR($A268="",$B268="",$C268=""),"",'MPTO_working_3-way'!E267)</f>
        <v>1.8380379168834415</v>
      </c>
      <c r="I268" s="45">
        <f>IF(OR($A268="",$B268="",$C268=""),"",'MPTO_working_3-way'!F267)</f>
        <v>3.5001811377447543</v>
      </c>
      <c r="J268" s="46">
        <f>IF(OR($A268="",$B268="",$C268=""),"",'MPTO_working_3-way'!G267)</f>
        <v>5.8739882791232123</v>
      </c>
      <c r="K268" s="44">
        <f>IF(OR($A268="",$B268="",$C268=""),"",'OddsRatio_working_3-way'!H267)</f>
        <v>1.8496491556187193</v>
      </c>
      <c r="L268" s="45">
        <f>IF(OR($A268="",$B268="",$C268=""),"",'OddsRatio_working_3-way'!I267)</f>
        <v>3.5059272564450841</v>
      </c>
      <c r="M268" s="46">
        <f>IF(OR($A268="",$B268="",$C268=""),"",'OddsRatio_working_3-way'!J267)</f>
        <v>5.7429781978209515</v>
      </c>
      <c r="N268" s="47">
        <f t="shared" si="55"/>
        <v>53.521549380717104</v>
      </c>
      <c r="O268" s="48">
        <f t="shared" si="56"/>
        <v>28.769841859304389</v>
      </c>
      <c r="P268" s="48">
        <f t="shared" si="57"/>
        <v>17.708608759978489</v>
      </c>
      <c r="Q268" t="s">
        <v>339</v>
      </c>
      <c r="R268" t="s">
        <v>331</v>
      </c>
      <c r="S268" s="38">
        <v>44259</v>
      </c>
      <c r="T268" s="50">
        <v>100</v>
      </c>
      <c r="U268" s="50">
        <f t="shared" si="58"/>
        <v>44.134078212290497</v>
      </c>
      <c r="V268" s="50">
        <f t="shared" si="59"/>
        <v>69.969969969969966</v>
      </c>
      <c r="W268" s="50">
        <f t="shared" si="60"/>
        <v>81.515711645101661</v>
      </c>
      <c r="X268" s="50">
        <f t="shared" si="61"/>
        <v>48.514318384928366</v>
      </c>
      <c r="Y268" s="50">
        <f t="shared" si="62"/>
        <v>74.350210142607835</v>
      </c>
      <c r="Z268" s="50">
        <f t="shared" si="63"/>
        <v>85.89595181773953</v>
      </c>
      <c r="AA268" s="50">
        <f t="shared" si="64"/>
        <v>-4.380240172637869</v>
      </c>
      <c r="AB268" s="50">
        <f t="shared" si="65"/>
        <v>-4.380240172637869</v>
      </c>
      <c r="AC268" s="50">
        <f t="shared" si="66"/>
        <v>-4.380240172637869</v>
      </c>
      <c r="AF268">
        <v>2.52</v>
      </c>
      <c r="AG268">
        <v>1.55</v>
      </c>
      <c r="AH268" s="66"/>
      <c r="AJ268" t="s">
        <v>446</v>
      </c>
    </row>
    <row r="269" spans="1:36" ht="15" x14ac:dyDescent="0.25">
      <c r="A269">
        <v>2.59</v>
      </c>
      <c r="B269">
        <v>3.14</v>
      </c>
      <c r="C269">
        <v>3</v>
      </c>
      <c r="D269" s="43">
        <f t="shared" si="67"/>
        <v>3.790505701333724E-2</v>
      </c>
      <c r="E269" s="44">
        <f>IF(OR($A269="",$B269="",$C269=""),"",A269*'MPTO_working_3-way'!$I268)</f>
        <v>2.6881740976645432</v>
      </c>
      <c r="F269" s="45">
        <f>IF(OR($A269="",$B269="",$C269=""),"",B269*'MPTO_working_3-way'!$I268)</f>
        <v>3.259021879021879</v>
      </c>
      <c r="G269" s="46">
        <f>IF(OR($A269="",$B269="",$C269=""),"",C269*'MPTO_working_3-way'!$I268)</f>
        <v>3.1137151710400115</v>
      </c>
      <c r="H269" s="44">
        <f>IF(OR($A269="",$B269="",$C269=""),"",'MPTO_working_3-way'!E268)</f>
        <v>2.6776244549152737</v>
      </c>
      <c r="I269" s="45">
        <f>IF(OR($A269="",$B269="",$C269=""),"",'MPTO_working_3-way'!F268)</f>
        <v>3.2697228525990383</v>
      </c>
      <c r="J269" s="46">
        <f>IF(OR($A269="",$B269="",$C269=""),"",'MPTO_working_3-way'!G268)</f>
        <v>3.1181953734077448</v>
      </c>
      <c r="K269" s="44">
        <f>IF(OR($A269="",$B269="",$C269=""),"",'OddsRatio_working_3-way'!H268)</f>
        <v>2.6825012432821271</v>
      </c>
      <c r="L269" s="45">
        <f>IF(OR($A269="",$B269="",$C269=""),"",'OddsRatio_working_3-way'!I268)</f>
        <v>3.2644985286941837</v>
      </c>
      <c r="M269" s="46">
        <f>IF(OR($A269="",$B269="",$C269=""),"",'OddsRatio_working_3-way'!J268)</f>
        <v>3.1163537651347508</v>
      </c>
      <c r="N269" s="47">
        <f t="shared" si="55"/>
        <v>37.199971566900722</v>
      </c>
      <c r="O269" s="48">
        <f t="shared" si="56"/>
        <v>30.684052980341669</v>
      </c>
      <c r="P269" s="48">
        <f t="shared" si="57"/>
        <v>32.115975452757617</v>
      </c>
      <c r="Q269" t="s">
        <v>340</v>
      </c>
      <c r="R269" t="s">
        <v>336</v>
      </c>
      <c r="S269" s="38">
        <v>44259</v>
      </c>
      <c r="T269" s="50">
        <v>100</v>
      </c>
      <c r="U269" s="50">
        <f t="shared" si="58"/>
        <v>61.389961389961393</v>
      </c>
      <c r="V269" s="50">
        <f t="shared" si="59"/>
        <v>68.152866242038215</v>
      </c>
      <c r="W269" s="50">
        <f t="shared" si="60"/>
        <v>66.666666666666657</v>
      </c>
      <c r="X269" s="50">
        <f t="shared" si="61"/>
        <v>65.180467091295114</v>
      </c>
      <c r="Y269" s="50">
        <f t="shared" si="62"/>
        <v>71.943371943371943</v>
      </c>
      <c r="Z269" s="50">
        <f t="shared" si="63"/>
        <v>70.4571723680004</v>
      </c>
      <c r="AA269" s="50">
        <f t="shared" si="64"/>
        <v>-3.7905057013337213</v>
      </c>
      <c r="AB269" s="50">
        <f t="shared" si="65"/>
        <v>-3.7905057013337284</v>
      </c>
      <c r="AC269" s="50">
        <f t="shared" si="66"/>
        <v>-3.7905057013337426</v>
      </c>
      <c r="AF269">
        <v>2.52</v>
      </c>
      <c r="AG269">
        <v>1.55</v>
      </c>
      <c r="AH269" s="66"/>
      <c r="AJ269" t="s">
        <v>446</v>
      </c>
    </row>
    <row r="270" spans="1:36" ht="15" x14ac:dyDescent="0.25">
      <c r="A270">
        <v>1.72</v>
      </c>
      <c r="B270">
        <v>3.65</v>
      </c>
      <c r="C270">
        <v>5.28</v>
      </c>
      <c r="D270" s="43">
        <f t="shared" si="67"/>
        <v>4.4761890970874685E-2</v>
      </c>
      <c r="E270" s="44">
        <f>IF(OR($A270="",$B270="",$C270=""),"",A270*'MPTO_working_3-way'!$I269)</f>
        <v>1.7969904524699045</v>
      </c>
      <c r="F270" s="45">
        <f>IF(OR($A270="",$B270="",$C270=""),"",B270*'MPTO_working_3-way'!$I269)</f>
        <v>3.8133809020436926</v>
      </c>
      <c r="G270" s="46">
        <f>IF(OR($A270="",$B270="",$C270=""),"",C270*'MPTO_working_3-way'!$I269)</f>
        <v>5.5163427843262189</v>
      </c>
      <c r="H270" s="44">
        <f>IF(OR($A270="",$B270="",$C270=""),"",'MPTO_working_3-way'!E269)</f>
        <v>1.7653038473172735</v>
      </c>
      <c r="I270" s="45">
        <f>IF(OR($A270="",$B270="",$C270=""),"",'MPTO_working_3-way'!F269)</f>
        <v>3.8602292454031355</v>
      </c>
      <c r="J270" s="46">
        <f>IF(OR($A270="",$B270="",$C270=""),"",'MPTO_working_3-way'!G269)</f>
        <v>5.731535702099797</v>
      </c>
      <c r="K270" s="44">
        <f>IF(OR($A270="",$B270="",$C270=""),"",'OddsRatio_working_3-way'!H269)</f>
        <v>1.7767346802019794</v>
      </c>
      <c r="L270" s="45">
        <f>IF(OR($A270="",$B270="",$C270=""),"",'OddsRatio_working_3-way'!I269)</f>
        <v>3.8588151424100632</v>
      </c>
      <c r="M270" s="46">
        <f>IF(OR($A270="",$B270="",$C270=""),"",'OddsRatio_working_3-way'!J269)</f>
        <v>5.6172561545339894</v>
      </c>
      <c r="N270" s="47">
        <f t="shared" si="55"/>
        <v>55.6485983899098</v>
      </c>
      <c r="O270" s="48">
        <f t="shared" si="56"/>
        <v>26.22344910428626</v>
      </c>
      <c r="P270" s="48">
        <f t="shared" si="57"/>
        <v>18.127952505803947</v>
      </c>
      <c r="Q270" t="s">
        <v>325</v>
      </c>
      <c r="R270" t="s">
        <v>333</v>
      </c>
      <c r="S270" s="38">
        <v>44259</v>
      </c>
      <c r="T270" s="50">
        <v>100</v>
      </c>
      <c r="U270" s="50">
        <f t="shared" si="58"/>
        <v>41.860465116279073</v>
      </c>
      <c r="V270" s="50">
        <f t="shared" si="59"/>
        <v>72.602739726027394</v>
      </c>
      <c r="W270" s="50">
        <f t="shared" si="60"/>
        <v>81.060606060606062</v>
      </c>
      <c r="X270" s="50">
        <f t="shared" si="61"/>
        <v>46.336654213366543</v>
      </c>
      <c r="Y270" s="50">
        <f t="shared" si="62"/>
        <v>77.078928823114865</v>
      </c>
      <c r="Z270" s="50">
        <f t="shared" si="63"/>
        <v>85.536795157693533</v>
      </c>
      <c r="AA270" s="50">
        <f t="shared" si="64"/>
        <v>-4.4761890970874703</v>
      </c>
      <c r="AB270" s="50">
        <f t="shared" si="65"/>
        <v>-4.4761890970874703</v>
      </c>
      <c r="AC270" s="50">
        <f t="shared" si="66"/>
        <v>-4.4761890970874703</v>
      </c>
      <c r="AF270">
        <v>1.97</v>
      </c>
      <c r="AG270">
        <v>1.88</v>
      </c>
      <c r="AH270" s="66"/>
      <c r="AJ270" t="s">
        <v>446</v>
      </c>
    </row>
    <row r="271" spans="1:36" ht="15" x14ac:dyDescent="0.25">
      <c r="A271">
        <v>1.88</v>
      </c>
      <c r="B271">
        <v>2.98</v>
      </c>
      <c r="C271">
        <v>5.36</v>
      </c>
      <c r="D271" s="43">
        <f t="shared" si="67"/>
        <v>5.4052527594783406E-2</v>
      </c>
      <c r="E271" s="44">
        <f>IF(OR($A271="",$B271="",$C271=""),"",A271*'MPTO_working_3-way'!$I270)</f>
        <v>1.9816187518781927</v>
      </c>
      <c r="F271" s="45">
        <f>IF(OR($A271="",$B271="",$C271=""),"",B271*'MPTO_working_3-way'!$I270)</f>
        <v>3.1410765322324545</v>
      </c>
      <c r="G271" s="46">
        <f>IF(OR($A271="",$B271="",$C271=""),"",C271*'MPTO_working_3-way'!$I270)</f>
        <v>5.6497215479080394</v>
      </c>
      <c r="H271" s="44">
        <f>IF(OR($A271="",$B271="",$C271=""),"",'MPTO_working_3-way'!E270)</f>
        <v>1.9459137764070207</v>
      </c>
      <c r="I271" s="45">
        <f>IF(OR($A271="",$B271="",$C271=""),"",'MPTO_working_3-way'!F270)</f>
        <v>3.1490810166257068</v>
      </c>
      <c r="J271" s="46">
        <f>IF(OR($A271="",$B271="",$C271=""),"",'MPTO_working_3-way'!G270)</f>
        <v>5.9329697240475276</v>
      </c>
      <c r="K271" s="44">
        <f>IF(OR($A271="",$B271="",$C271=""),"",'OddsRatio_working_3-way'!H270)</f>
        <v>1.9605994008037513</v>
      </c>
      <c r="L271" s="45">
        <f>IF(OR($A271="",$B271="",$C271=""),"",'OddsRatio_working_3-way'!I270)</f>
        <v>3.161348651808439</v>
      </c>
      <c r="M271" s="46">
        <f>IF(OR($A271="",$B271="",$C271=""),"",'OddsRatio_working_3-way'!J270)</f>
        <v>5.7593333948913115</v>
      </c>
      <c r="N271" s="47">
        <f t="shared" si="55"/>
        <v>50.463793757108569</v>
      </c>
      <c r="O271" s="48">
        <f t="shared" si="56"/>
        <v>31.836218880323518</v>
      </c>
      <c r="P271" s="48">
        <f t="shared" si="57"/>
        <v>17.699987362567924</v>
      </c>
      <c r="Q271" t="s">
        <v>410</v>
      </c>
      <c r="R271" t="s">
        <v>412</v>
      </c>
      <c r="S271" s="38">
        <v>44259</v>
      </c>
      <c r="T271" s="50">
        <v>100</v>
      </c>
      <c r="U271" s="50">
        <f t="shared" si="58"/>
        <v>46.808510638297875</v>
      </c>
      <c r="V271" s="50">
        <f t="shared" si="59"/>
        <v>66.442953020134226</v>
      </c>
      <c r="W271" s="50">
        <f t="shared" si="60"/>
        <v>81.343283582089541</v>
      </c>
      <c r="X271" s="50">
        <f t="shared" si="61"/>
        <v>52.213763397776212</v>
      </c>
      <c r="Y271" s="50">
        <f t="shared" si="62"/>
        <v>71.84820577961257</v>
      </c>
      <c r="Z271" s="50">
        <f t="shared" si="63"/>
        <v>86.748536341567899</v>
      </c>
      <c r="AA271" s="50">
        <f t="shared" si="64"/>
        <v>-5.4052527594783371</v>
      </c>
      <c r="AB271" s="50">
        <f t="shared" si="65"/>
        <v>-5.4052527594783442</v>
      </c>
      <c r="AC271" s="50">
        <f t="shared" si="66"/>
        <v>-5.4052527594783584</v>
      </c>
      <c r="AF271">
        <v>2.4</v>
      </c>
      <c r="AG271">
        <v>1.57</v>
      </c>
      <c r="AH271" s="66"/>
      <c r="AJ271" t="s">
        <v>447</v>
      </c>
    </row>
    <row r="272" spans="1:36" ht="15" x14ac:dyDescent="0.25">
      <c r="A272">
        <v>2.2400000000000002</v>
      </c>
      <c r="B272">
        <v>3.3</v>
      </c>
      <c r="C272">
        <v>3.32</v>
      </c>
      <c r="D272" s="43">
        <f t="shared" si="67"/>
        <v>5.0663693735982784E-2</v>
      </c>
      <c r="E272" s="44">
        <f>IF(OR($A272="",$B272="",$C272=""),"",A272*'MPTO_working_3-way'!$I271)</f>
        <v>2.3534866739686016</v>
      </c>
      <c r="F272" s="45">
        <f>IF(OR($A272="",$B272="",$C272=""),"",B272*'MPTO_working_3-way'!$I271)</f>
        <v>3.4671901893287429</v>
      </c>
      <c r="G272" s="46">
        <f>IF(OR($A272="",$B272="",$C272=""),"",C272*'MPTO_working_3-way'!$I271)</f>
        <v>3.4882034632034626</v>
      </c>
      <c r="H272" s="44">
        <f>IF(OR($A272="",$B272="",$C272=""),"",'MPTO_working_3-way'!E271)</f>
        <v>2.328068240460603</v>
      </c>
      <c r="I272" s="45">
        <f>IF(OR($A272="",$B272="",$C272=""),"",'MPTO_working_3-way'!F271)</f>
        <v>3.4947633839400303</v>
      </c>
      <c r="J272" s="46">
        <f>IF(OR($A272="",$B272="",$C272=""),"",'MPTO_working_3-way'!G271)</f>
        <v>3.5172018436279409</v>
      </c>
      <c r="K272" s="44">
        <f>IF(OR($A272="",$B272="",$C272=""),"",'OddsRatio_working_3-way'!H271)</f>
        <v>2.3387508637830399</v>
      </c>
      <c r="L272" s="45">
        <f>IF(OR($A272="",$B272="",$C272=""),"",'OddsRatio_working_3-way'!I271)</f>
        <v>3.4831669247588626</v>
      </c>
      <c r="M272" s="46">
        <f>IF(OR($A272="",$B272="",$C272=""),"",'OddsRatio_working_3-way'!J271)</f>
        <v>3.5047596806263317</v>
      </c>
      <c r="N272" s="47">
        <f t="shared" si="55"/>
        <v>42.490149235208342</v>
      </c>
      <c r="O272" s="48">
        <f t="shared" si="56"/>
        <v>28.841798268747489</v>
      </c>
      <c r="P272" s="48">
        <f t="shared" si="57"/>
        <v>28.668052496044183</v>
      </c>
      <c r="Q272" t="s">
        <v>93</v>
      </c>
      <c r="R272" t="s">
        <v>409</v>
      </c>
      <c r="S272" s="38">
        <v>44259</v>
      </c>
      <c r="T272" s="50">
        <v>100</v>
      </c>
      <c r="U272" s="50">
        <f t="shared" si="58"/>
        <v>55.357142857142868</v>
      </c>
      <c r="V272" s="50">
        <f t="shared" si="59"/>
        <v>69.696969696969703</v>
      </c>
      <c r="W272" s="50">
        <f t="shared" si="60"/>
        <v>69.879518072289159</v>
      </c>
      <c r="X272" s="50">
        <f t="shared" si="61"/>
        <v>60.423512230741153</v>
      </c>
      <c r="Y272" s="50">
        <f t="shared" si="62"/>
        <v>74.76333907056798</v>
      </c>
      <c r="Z272" s="50">
        <f t="shared" si="63"/>
        <v>74.945887445887436</v>
      </c>
      <c r="AA272" s="50">
        <f t="shared" si="64"/>
        <v>-5.0663693735982847</v>
      </c>
      <c r="AB272" s="50">
        <f t="shared" si="65"/>
        <v>-5.0663693735982775</v>
      </c>
      <c r="AC272" s="50">
        <f t="shared" si="66"/>
        <v>-5.0663693735982775</v>
      </c>
      <c r="AF272">
        <v>2.34</v>
      </c>
      <c r="AG272">
        <v>1.6</v>
      </c>
      <c r="AH272" s="66"/>
      <c r="AJ272" t="s">
        <v>447</v>
      </c>
    </row>
    <row r="273" spans="1:36" ht="15" x14ac:dyDescent="0.25">
      <c r="A273">
        <v>1.91</v>
      </c>
      <c r="B273">
        <v>3.36</v>
      </c>
      <c r="C273">
        <v>4.33</v>
      </c>
      <c r="D273" s="43">
        <f t="shared" si="67"/>
        <v>5.2126139260221471E-2</v>
      </c>
      <c r="E273" s="44">
        <f>IF(OR($A273="",$B273="",$C273=""),"",A273*'MPTO_working_3-way'!$I272)</f>
        <v>2.0095609259870231</v>
      </c>
      <c r="F273" s="45">
        <f>IF(OR($A273="",$B273="",$C273=""),"",B273*'MPTO_working_3-way'!$I272)</f>
        <v>3.5351438279143439</v>
      </c>
      <c r="G273" s="46">
        <f>IF(OR($A273="",$B273="",$C273=""),"",C273*'MPTO_working_3-way'!$I272)</f>
        <v>4.5557061829967589</v>
      </c>
      <c r="H273" s="44">
        <f>IF(OR($A273="",$B273="",$C273=""),"",'MPTO_working_3-way'!E272)</f>
        <v>1.9755629591874553</v>
      </c>
      <c r="I273" s="45">
        <f>IF(OR($A273="",$B273="",$C273=""),"",'MPTO_working_3-way'!F272)</f>
        <v>3.5683232653072405</v>
      </c>
      <c r="J273" s="46">
        <f>IF(OR($A273="",$B273="",$C273=""),"",'MPTO_working_3-way'!G272)</f>
        <v>4.6822726275011641</v>
      </c>
      <c r="K273" s="44">
        <f>IF(OR($A273="",$B273="",$C273=""),"",'OddsRatio_working_3-way'!H272)</f>
        <v>1.9886381652523031</v>
      </c>
      <c r="L273" s="45">
        <f>IF(OR($A273="",$B273="",$C273=""),"",'OddsRatio_working_3-way'!I272)</f>
        <v>3.5639407362587194</v>
      </c>
      <c r="M273" s="46">
        <f>IF(OR($A273="",$B273="",$C273=""),"",'OddsRatio_working_3-way'!J272)</f>
        <v>4.6177638354837018</v>
      </c>
      <c r="N273" s="47">
        <f t="shared" si="55"/>
        <v>49.762114055279831</v>
      </c>
      <c r="O273" s="48">
        <f t="shared" si="56"/>
        <v>28.287392215947765</v>
      </c>
      <c r="P273" s="48">
        <f t="shared" si="57"/>
        <v>21.9504937287724</v>
      </c>
      <c r="Q273" t="s">
        <v>346</v>
      </c>
      <c r="R273" t="s">
        <v>344</v>
      </c>
      <c r="S273" s="38">
        <v>44259</v>
      </c>
      <c r="T273" s="50">
        <v>100</v>
      </c>
      <c r="U273" s="50">
        <f t="shared" si="58"/>
        <v>47.643979057591622</v>
      </c>
      <c r="V273" s="50">
        <f t="shared" si="59"/>
        <v>70.238095238095241</v>
      </c>
      <c r="W273" s="50">
        <f t="shared" si="60"/>
        <v>76.905311778290994</v>
      </c>
      <c r="X273" s="50">
        <f t="shared" si="61"/>
        <v>52.856592983613773</v>
      </c>
      <c r="Y273" s="50">
        <f t="shared" si="62"/>
        <v>75.450709164117384</v>
      </c>
      <c r="Z273" s="50">
        <f t="shared" si="63"/>
        <v>82.117925704313137</v>
      </c>
      <c r="AA273" s="50">
        <f t="shared" si="64"/>
        <v>-5.2126139260221507</v>
      </c>
      <c r="AB273" s="50">
        <f t="shared" si="65"/>
        <v>-5.2126139260221436</v>
      </c>
      <c r="AC273" s="50">
        <f t="shared" si="66"/>
        <v>-5.2126139260221436</v>
      </c>
      <c r="AF273">
        <v>2.4</v>
      </c>
      <c r="AG273">
        <v>1.57</v>
      </c>
      <c r="AH273" s="66"/>
      <c r="AJ273" t="s">
        <v>447</v>
      </c>
    </row>
    <row r="274" spans="1:36" ht="15" x14ac:dyDescent="0.25">
      <c r="A274">
        <v>2.0099999999999998</v>
      </c>
      <c r="B274">
        <v>3.35</v>
      </c>
      <c r="C274">
        <v>3.92</v>
      </c>
      <c r="D274" s="43">
        <f t="shared" si="67"/>
        <v>5.112194131383907E-2</v>
      </c>
      <c r="E274" s="44">
        <f>IF(OR($A274="",$B274="",$C274=""),"",A274*'MPTO_working_3-way'!$I273)</f>
        <v>2.1127551020408162</v>
      </c>
      <c r="F274" s="45">
        <f>IF(OR($A274="",$B274="",$C274=""),"",B274*'MPTO_working_3-way'!$I273)</f>
        <v>3.521258503401361</v>
      </c>
      <c r="G274" s="46">
        <f>IF(OR($A274="",$B274="",$C274=""),"",C274*'MPTO_working_3-way'!$I273)</f>
        <v>4.1203980099502493</v>
      </c>
      <c r="H274" s="44">
        <f>IF(OR($A274="",$B274="",$C274=""),"",'MPTO_working_3-way'!E273)</f>
        <v>2.0812876413200434</v>
      </c>
      <c r="I274" s="45">
        <f>IF(OR($A274="",$B274="",$C274=""),"",'MPTO_working_3-way'!F273)</f>
        <v>3.5528166897132216</v>
      </c>
      <c r="J274" s="46">
        <f>IF(OR($A274="",$B274="",$C274=""),"",'MPTO_working_3-way'!G273)</f>
        <v>4.2005970998009676</v>
      </c>
      <c r="K274" s="44">
        <f>IF(OR($A274="",$B274="",$C274=""),"",'OddsRatio_working_3-way'!H273)</f>
        <v>2.093701552892163</v>
      </c>
      <c r="L274" s="45">
        <f>IF(OR($A274="",$B274="",$C274=""),"",'OddsRatio_working_3-way'!I273)</f>
        <v>3.5447511379174101</v>
      </c>
      <c r="M274" s="46">
        <f>IF(OR($A274="",$B274="",$C274=""),"",'OddsRatio_working_3-way'!J273)</f>
        <v>4.1619886479654618</v>
      </c>
      <c r="N274" s="47">
        <f t="shared" si="55"/>
        <v>47.331562424535143</v>
      </c>
      <c r="O274" s="48">
        <f t="shared" si="56"/>
        <v>28.398937454721079</v>
      </c>
      <c r="P274" s="48">
        <f t="shared" si="57"/>
        <v>24.269500120743778</v>
      </c>
      <c r="Q274" t="s">
        <v>343</v>
      </c>
      <c r="R274" t="s">
        <v>411</v>
      </c>
      <c r="S274" s="38">
        <v>44259</v>
      </c>
      <c r="T274" s="50">
        <v>100</v>
      </c>
      <c r="U274" s="50">
        <f t="shared" si="58"/>
        <v>50.248756218905463</v>
      </c>
      <c r="V274" s="50">
        <f t="shared" si="59"/>
        <v>70.149253731343279</v>
      </c>
      <c r="W274" s="50">
        <f t="shared" si="60"/>
        <v>74.489795918367349</v>
      </c>
      <c r="X274" s="50">
        <f t="shared" si="61"/>
        <v>55.360950350289365</v>
      </c>
      <c r="Y274" s="50">
        <f t="shared" si="62"/>
        <v>75.261447862727195</v>
      </c>
      <c r="Z274" s="50">
        <f t="shared" si="63"/>
        <v>79.601990049751251</v>
      </c>
      <c r="AA274" s="50">
        <f t="shared" si="64"/>
        <v>-5.1121941313839017</v>
      </c>
      <c r="AB274" s="50">
        <f t="shared" si="65"/>
        <v>-5.1121941313839159</v>
      </c>
      <c r="AC274" s="50">
        <f t="shared" si="66"/>
        <v>-5.1121941313839017</v>
      </c>
      <c r="AF274">
        <v>2.44</v>
      </c>
      <c r="AG274">
        <v>1.56</v>
      </c>
      <c r="AH274" s="66"/>
      <c r="AJ274" t="s">
        <v>447</v>
      </c>
    </row>
    <row r="275" spans="1:36" ht="15" x14ac:dyDescent="0.25">
      <c r="A275">
        <v>1.53</v>
      </c>
      <c r="B275">
        <v>4.42</v>
      </c>
      <c r="C275">
        <v>6.78</v>
      </c>
      <c r="D275" s="43">
        <f t="shared" si="67"/>
        <v>2.7331740501964408E-2</v>
      </c>
      <c r="E275" s="44">
        <f>IF(OR($A275="",$B275="",$C275=""),"",A275*'MPTO_working_3-way'!$I274)</f>
        <v>1.5718175629680056</v>
      </c>
      <c r="F275" s="45">
        <f>IF(OR($A275="",$B275="",$C275=""),"",B275*'MPTO_working_3-way'!$I274)</f>
        <v>4.540806293018683</v>
      </c>
      <c r="G275" s="46">
        <f>IF(OR($A275="",$B275="",$C275=""),"",C275*'MPTO_working_3-way'!$I274)</f>
        <v>6.9653092006033193</v>
      </c>
      <c r="H275" s="44">
        <f>IF(OR($A275="",$B275="",$C275=""),"",'MPTO_working_3-way'!E274)</f>
        <v>1.5516284399975147</v>
      </c>
      <c r="I275" s="45">
        <f>IF(OR($A275="",$B275="",$C275=""),"",'MPTO_working_3-way'!F274)</f>
        <v>4.6054560232775756</v>
      </c>
      <c r="J275" s="46">
        <f>IF(OR($A275="",$B275="",$C275=""),"",'MPTO_working_3-way'!G274)</f>
        <v>7.2263710118211932</v>
      </c>
      <c r="K275" s="44">
        <f>IF(OR($A275="",$B275="",$C275=""),"",'OddsRatio_working_3-way'!H274)</f>
        <v>1.5583682715787512</v>
      </c>
      <c r="L275" s="45">
        <f>IF(OR($A275="",$B275="",$C275=""),"",'OddsRatio_working_3-way'!I274)</f>
        <v>4.6030556392440198</v>
      </c>
      <c r="M275" s="46">
        <f>IF(OR($A275="",$B275="",$C275=""),"",'OddsRatio_working_3-way'!J274)</f>
        <v>7.0893747353305354</v>
      </c>
      <c r="N275" s="47">
        <f t="shared" si="55"/>
        <v>63.620614984841914</v>
      </c>
      <c r="O275" s="48">
        <f t="shared" si="56"/>
        <v>22.022520571676047</v>
      </c>
      <c r="P275" s="48">
        <f t="shared" si="57"/>
        <v>14.356864443482026</v>
      </c>
      <c r="Q275" t="s">
        <v>52</v>
      </c>
      <c r="R275" t="s">
        <v>99</v>
      </c>
      <c r="S275" s="38">
        <v>44259</v>
      </c>
      <c r="T275" s="50">
        <v>100</v>
      </c>
      <c r="U275" s="50">
        <f t="shared" si="58"/>
        <v>34.640522875816991</v>
      </c>
      <c r="V275" s="50">
        <f t="shared" si="59"/>
        <v>77.375565610859724</v>
      </c>
      <c r="W275" s="50">
        <f t="shared" si="60"/>
        <v>85.250737463126839</v>
      </c>
      <c r="X275" s="50">
        <f t="shared" si="61"/>
        <v>37.37369692601343</v>
      </c>
      <c r="Y275" s="50">
        <f t="shared" si="62"/>
        <v>80.108739661056163</v>
      </c>
      <c r="Z275" s="50">
        <f t="shared" si="63"/>
        <v>87.983911513323278</v>
      </c>
      <c r="AA275" s="50">
        <f t="shared" si="64"/>
        <v>-2.733174050196439</v>
      </c>
      <c r="AB275" s="50">
        <f t="shared" si="65"/>
        <v>-2.733174050196439</v>
      </c>
      <c r="AC275" s="50">
        <f t="shared" si="66"/>
        <v>-2.733174050196439</v>
      </c>
      <c r="AF275">
        <v>1.65</v>
      </c>
      <c r="AG275">
        <v>2.36</v>
      </c>
      <c r="AH275" s="66"/>
      <c r="AJ275" t="s">
        <v>441</v>
      </c>
    </row>
    <row r="276" spans="1:36" ht="15" x14ac:dyDescent="0.25">
      <c r="A276">
        <v>1.47</v>
      </c>
      <c r="B276">
        <v>4.55</v>
      </c>
      <c r="C276">
        <v>7.99</v>
      </c>
      <c r="D276" s="43">
        <f t="shared" si="67"/>
        <v>2.5208774180703442E-2</v>
      </c>
      <c r="E276" s="44">
        <f>IF(OR($A276="",$B276="",$C276=""),"",A276*'MPTO_working_3-way'!$I275)</f>
        <v>1.507056898045634</v>
      </c>
      <c r="F276" s="45">
        <f>IF(OR($A276="",$B276="",$C276=""),"",B276*'MPTO_working_3-way'!$I275)</f>
        <v>4.6646999225222006</v>
      </c>
      <c r="G276" s="46">
        <f>IF(OR($A276="",$B276="",$C276=""),"",C276*'MPTO_working_3-way'!$I275)</f>
        <v>8.1914181057038213</v>
      </c>
      <c r="H276" s="44">
        <f>IF(OR($A276="",$B276="",$C276=""),"",'MPTO_working_3-way'!E275)</f>
        <v>1.4883849767790516</v>
      </c>
      <c r="I276" s="45">
        <f>IF(OR($A276="",$B276="",$C276=""),"",'MPTO_working_3-way'!F275)</f>
        <v>4.7308770781069747</v>
      </c>
      <c r="J276" s="46">
        <f>IF(OR($A276="",$B276="",$C276=""),"",'MPTO_working_3-way'!G275)</f>
        <v>8.5650521962046273</v>
      </c>
      <c r="K276" s="44">
        <f>IF(OR($A276="",$B276="",$C276=""),"",'OddsRatio_working_3-way'!H275)</f>
        <v>1.4945087980914824</v>
      </c>
      <c r="L276" s="45">
        <f>IF(OR($A276="",$B276="",$C276=""),"",'OddsRatio_working_3-way'!I275)</f>
        <v>4.7351196451590711</v>
      </c>
      <c r="M276" s="46">
        <f>IF(OR($A276="",$B276="",$C276=""),"",'OddsRatio_working_3-way'!J275)</f>
        <v>8.3545031886371568</v>
      </c>
      <c r="N276" s="47">
        <f t="shared" si="55"/>
        <v>66.354495394089611</v>
      </c>
      <c r="O276" s="48">
        <f t="shared" si="56"/>
        <v>21.437606204244336</v>
      </c>
      <c r="P276" s="48">
        <f t="shared" si="57"/>
        <v>12.207898401666046</v>
      </c>
      <c r="Q276" t="s">
        <v>98</v>
      </c>
      <c r="R276" t="s">
        <v>141</v>
      </c>
      <c r="S276" s="38">
        <v>44259</v>
      </c>
      <c r="T276" s="50">
        <v>100</v>
      </c>
      <c r="U276" s="50">
        <f t="shared" si="58"/>
        <v>31.972789115646258</v>
      </c>
      <c r="V276" s="50">
        <f t="shared" si="59"/>
        <v>78.021978021978015</v>
      </c>
      <c r="W276" s="50">
        <f t="shared" si="60"/>
        <v>87.484355444305379</v>
      </c>
      <c r="X276" s="50">
        <f t="shared" si="61"/>
        <v>34.493666533716592</v>
      </c>
      <c r="Y276" s="50">
        <f t="shared" si="62"/>
        <v>80.542855440048356</v>
      </c>
      <c r="Z276" s="50">
        <f t="shared" si="63"/>
        <v>90.005232862375721</v>
      </c>
      <c r="AA276" s="50">
        <f t="shared" si="64"/>
        <v>-2.5208774180703344</v>
      </c>
      <c r="AB276" s="50">
        <f t="shared" si="65"/>
        <v>-2.5208774180703415</v>
      </c>
      <c r="AC276" s="50">
        <f t="shared" si="66"/>
        <v>-2.5208774180703415</v>
      </c>
      <c r="AF276">
        <v>1.79</v>
      </c>
      <c r="AG276">
        <v>2.13</v>
      </c>
      <c r="AH276" s="66"/>
      <c r="AJ276" t="s">
        <v>441</v>
      </c>
    </row>
    <row r="277" spans="1:36" ht="15" x14ac:dyDescent="0.25">
      <c r="A277">
        <v>2.77</v>
      </c>
      <c r="B277">
        <v>3.41</v>
      </c>
      <c r="C277">
        <v>2.72</v>
      </c>
      <c r="D277" s="43">
        <f t="shared" si="67"/>
        <v>2.1913021113248554E-2</v>
      </c>
      <c r="E277" s="44">
        <f>IF(OR($A277="",$B277="",$C277=""),"",A277*'MPTO_working_3-way'!$I276)</f>
        <v>2.8306990684836983</v>
      </c>
      <c r="F277" s="45">
        <f>IF(OR($A277="",$B277="",$C277=""),"",B277*'MPTO_working_3-way'!$I276)</f>
        <v>3.4847234019961779</v>
      </c>
      <c r="G277" s="46">
        <f>IF(OR($A277="",$B277="",$C277=""),"",C277*'MPTO_working_3-way'!$I276)</f>
        <v>2.7796034174280364</v>
      </c>
      <c r="H277" s="44">
        <f>IF(OR($A277="",$B277="",$C277=""),"",'MPTO_working_3-way'!E276)</f>
        <v>2.8272028600055958</v>
      </c>
      <c r="I277" s="45">
        <f>IF(OR($A277="",$B277="",$C277=""),"",'MPTO_working_3-way'!F276)</f>
        <v>3.4971051992077755</v>
      </c>
      <c r="J277" s="46">
        <f>IF(OR($A277="",$B277="",$C277=""),"",'MPTO_working_3-way'!G276)</f>
        <v>2.7751358603683491</v>
      </c>
      <c r="K277" s="44">
        <f>IF(OR($A277="",$B277="",$C277=""),"",'OddsRatio_working_3-way'!H276)</f>
        <v>2.8291240541644975</v>
      </c>
      <c r="L277" s="45">
        <f>IF(OR($A277="",$B277="",$C277=""),"",'OddsRatio_working_3-way'!I276)</f>
        <v>3.4905022432409267</v>
      </c>
      <c r="M277" s="46">
        <f>IF(OR($A277="",$B277="",$C277=""),"",'OddsRatio_working_3-way'!J276)</f>
        <v>2.7774538831429019</v>
      </c>
      <c r="N277" s="47">
        <f t="shared" si="55"/>
        <v>35.326962556131527</v>
      </c>
      <c r="O277" s="48">
        <f t="shared" si="56"/>
        <v>28.696682193690414</v>
      </c>
      <c r="P277" s="48">
        <f t="shared" si="57"/>
        <v>35.976355250178052</v>
      </c>
      <c r="Q277" t="s">
        <v>347</v>
      </c>
      <c r="R277" t="s">
        <v>103</v>
      </c>
      <c r="S277" s="38">
        <v>44259</v>
      </c>
      <c r="T277" s="50">
        <v>100</v>
      </c>
      <c r="U277" s="50">
        <f t="shared" si="58"/>
        <v>63.898916967509031</v>
      </c>
      <c r="V277" s="50">
        <f t="shared" si="59"/>
        <v>70.674486803519059</v>
      </c>
      <c r="W277" s="50">
        <f t="shared" si="60"/>
        <v>63.235294117647051</v>
      </c>
      <c r="X277" s="50">
        <f t="shared" si="61"/>
        <v>66.090219078833883</v>
      </c>
      <c r="Y277" s="50">
        <f t="shared" si="62"/>
        <v>72.865788914843918</v>
      </c>
      <c r="Z277" s="50">
        <f t="shared" si="63"/>
        <v>65.426596228971917</v>
      </c>
      <c r="AA277" s="50">
        <f t="shared" si="64"/>
        <v>-2.1913021113248519</v>
      </c>
      <c r="AB277" s="50">
        <f t="shared" si="65"/>
        <v>-2.191302111324859</v>
      </c>
      <c r="AC277" s="50">
        <f t="shared" si="66"/>
        <v>-2.1913021113248661</v>
      </c>
      <c r="AF277">
        <v>2.0499999999999998</v>
      </c>
      <c r="AG277">
        <v>1.86</v>
      </c>
      <c r="AH277" s="66"/>
      <c r="AJ277" t="s">
        <v>441</v>
      </c>
    </row>
    <row r="278" spans="1:36" ht="15" x14ac:dyDescent="0.25">
      <c r="A278">
        <v>2.62</v>
      </c>
      <c r="B278">
        <v>3.34</v>
      </c>
      <c r="C278">
        <v>2.94</v>
      </c>
      <c r="D278" s="43">
        <f t="shared" si="67"/>
        <v>2.1216641339536269E-2</v>
      </c>
      <c r="E278" s="44">
        <f>IF(OR($A278="",$B278="",$C278=""),"",A278*'MPTO_working_3-way'!$I277)</f>
        <v>2.6755876003095853</v>
      </c>
      <c r="F278" s="45">
        <f>IF(OR($A278="",$B278="",$C278=""),"",B278*'MPTO_working_3-way'!$I277)</f>
        <v>3.4108635820740512</v>
      </c>
      <c r="G278" s="46">
        <f>IF(OR($A278="",$B278="",$C278=""),"",C278*'MPTO_working_3-way'!$I277)</f>
        <v>3.0023769255382367</v>
      </c>
      <c r="H278" s="44">
        <f>IF(OR($A278="",$B278="",$C278=""),"",'MPTO_working_3-way'!E277)</f>
        <v>2.6694630143611766</v>
      </c>
      <c r="I278" s="45">
        <f>IF(OR($A278="",$B278="",$C278=""),"",'MPTO_working_3-way'!F277)</f>
        <v>3.4208034623033781</v>
      </c>
      <c r="J278" s="46">
        <f>IF(OR($A278="",$B278="",$C278=""),"",'MPTO_working_3-way'!G277)</f>
        <v>3.0024273967197161</v>
      </c>
      <c r="K278" s="44">
        <f>IF(OR($A278="",$B278="",$C278=""),"",'OddsRatio_working_3-way'!H277)</f>
        <v>2.6723752408920616</v>
      </c>
      <c r="L278" s="45">
        <f>IF(OR($A278="",$B278="",$C278=""),"",'OddsRatio_working_3-way'!I277)</f>
        <v>3.4156531257329776</v>
      </c>
      <c r="M278" s="46">
        <f>IF(OR($A278="",$B278="",$C278=""),"",'OddsRatio_working_3-way'!J277)</f>
        <v>3.0027209674880235</v>
      </c>
      <c r="N278" s="47">
        <f t="shared" si="55"/>
        <v>37.374967647640936</v>
      </c>
      <c r="O278" s="48">
        <f t="shared" si="56"/>
        <v>29.318088394257263</v>
      </c>
      <c r="P278" s="48">
        <f t="shared" si="57"/>
        <v>33.30694395810179</v>
      </c>
      <c r="Q278" t="s">
        <v>95</v>
      </c>
      <c r="R278" t="s">
        <v>142</v>
      </c>
      <c r="S278" s="38">
        <v>44259</v>
      </c>
      <c r="T278" s="50">
        <v>100</v>
      </c>
      <c r="U278" s="50">
        <f t="shared" si="58"/>
        <v>61.832061068702288</v>
      </c>
      <c r="V278" s="50">
        <f t="shared" si="59"/>
        <v>70.059880239520965</v>
      </c>
      <c r="W278" s="50">
        <f t="shared" si="60"/>
        <v>65.986394557823132</v>
      </c>
      <c r="X278" s="50">
        <f t="shared" si="61"/>
        <v>63.953725202655917</v>
      </c>
      <c r="Y278" s="50">
        <f t="shared" si="62"/>
        <v>72.181544373474566</v>
      </c>
      <c r="Z278" s="50">
        <f t="shared" si="63"/>
        <v>68.108058691776748</v>
      </c>
      <c r="AA278" s="50">
        <f t="shared" si="64"/>
        <v>-2.1216641339536295</v>
      </c>
      <c r="AB278" s="50">
        <f t="shared" si="65"/>
        <v>-2.1216641339536011</v>
      </c>
      <c r="AC278" s="50">
        <f t="shared" si="66"/>
        <v>-2.1216641339536153</v>
      </c>
      <c r="AF278">
        <v>2.21</v>
      </c>
      <c r="AG278">
        <v>1.73</v>
      </c>
      <c r="AH278" s="66"/>
      <c r="AJ278" t="s">
        <v>441</v>
      </c>
    </row>
    <row r="279" spans="1:36" ht="15" x14ac:dyDescent="0.25">
      <c r="A279">
        <v>3.41</v>
      </c>
      <c r="B279">
        <v>3.01</v>
      </c>
      <c r="C279">
        <v>2.52</v>
      </c>
      <c r="D279" s="43">
        <f t="shared" si="67"/>
        <v>2.2306442411468508E-2</v>
      </c>
      <c r="E279" s="44">
        <f>IF(OR($A279="",$B279="",$C279=""),"",A279*'MPTO_working_3-way'!$I278)</f>
        <v>3.4860649686231078</v>
      </c>
      <c r="F279" s="45">
        <f>IF(OR($A279="",$B279="",$C279=""),"",B279*'MPTO_working_3-way'!$I278)</f>
        <v>3.0771423916585201</v>
      </c>
      <c r="G279" s="46">
        <f>IF(OR($A279="",$B279="",$C279=""),"",C279*'MPTO_working_3-way'!$I278)</f>
        <v>2.5762122348769005</v>
      </c>
      <c r="H279" s="44">
        <f>IF(OR($A279="",$B279="",$C279=""),"",'MPTO_working_3-way'!E278)</f>
        <v>3.4987097490954353</v>
      </c>
      <c r="I279" s="45">
        <f>IF(OR($A279="",$B279="",$C279=""),"",'MPTO_working_3-way'!F278)</f>
        <v>3.0789084251200425</v>
      </c>
      <c r="J279" s="46">
        <f>IF(OR($A279="",$B279="",$C279=""),"",'MPTO_working_3-way'!G278)</f>
        <v>2.5681199200458891</v>
      </c>
      <c r="K279" s="44">
        <f>IF(OR($A279="",$B279="",$C279=""),"",'OddsRatio_working_3-way'!H278)</f>
        <v>3.4922227685705649</v>
      </c>
      <c r="L279" s="45">
        <f>IF(OR($A279="",$B279="",$C279=""),"",'OddsRatio_working_3-way'!I278)</f>
        <v>3.0785758360277318</v>
      </c>
      <c r="M279" s="46">
        <f>IF(OR($A279="",$B279="",$C279=""),"",'OddsRatio_working_3-way'!J278)</f>
        <v>2.5718583436627629</v>
      </c>
      <c r="N279" s="47">
        <f t="shared" si="55"/>
        <v>28.685638649900731</v>
      </c>
      <c r="O279" s="48">
        <f t="shared" si="56"/>
        <v>32.497683653209805</v>
      </c>
      <c r="P279" s="48">
        <f t="shared" si="57"/>
        <v>38.816677696889485</v>
      </c>
      <c r="Q279" t="s">
        <v>96</v>
      </c>
      <c r="R279" t="s">
        <v>94</v>
      </c>
      <c r="S279" s="38">
        <v>44259</v>
      </c>
      <c r="T279" s="50">
        <v>100</v>
      </c>
      <c r="U279" s="50">
        <f t="shared" si="58"/>
        <v>70.674486803519059</v>
      </c>
      <c r="V279" s="50">
        <f t="shared" si="59"/>
        <v>66.777408637873762</v>
      </c>
      <c r="W279" s="50">
        <f t="shared" si="60"/>
        <v>60.317460317460316</v>
      </c>
      <c r="X279" s="50">
        <f t="shared" si="61"/>
        <v>72.905131044665922</v>
      </c>
      <c r="Y279" s="50">
        <f t="shared" si="62"/>
        <v>69.00805287902061</v>
      </c>
      <c r="Z279" s="50">
        <f t="shared" si="63"/>
        <v>62.548104558607179</v>
      </c>
      <c r="AA279" s="50">
        <f t="shared" si="64"/>
        <v>-2.2306442411468623</v>
      </c>
      <c r="AB279" s="50">
        <f t="shared" si="65"/>
        <v>-2.2306442411468481</v>
      </c>
      <c r="AC279" s="50">
        <f t="shared" si="66"/>
        <v>-2.2306442411468623</v>
      </c>
      <c r="AF279">
        <v>2.31</v>
      </c>
      <c r="AG279">
        <v>1.68</v>
      </c>
      <c r="AH279" s="66"/>
      <c r="AJ279" t="s">
        <v>441</v>
      </c>
    </row>
    <row r="280" spans="1:36" ht="15" x14ac:dyDescent="0.25">
      <c r="A280">
        <v>1.47</v>
      </c>
      <c r="B280">
        <v>4.66</v>
      </c>
      <c r="C280">
        <v>7.73</v>
      </c>
      <c r="D280" s="43">
        <f t="shared" si="67"/>
        <v>2.423048960185592E-2</v>
      </c>
      <c r="E280" s="44">
        <f>IF(OR($A280="",$B280="",$C280=""),"",A280*'MPTO_working_3-way'!$I279)</f>
        <v>1.5056188197147282</v>
      </c>
      <c r="F280" s="45">
        <f>IF(OR($A280="",$B280="",$C280=""),"",B280*'MPTO_working_3-way'!$I279)</f>
        <v>4.7729140815446485</v>
      </c>
      <c r="G280" s="46">
        <f>IF(OR($A280="",$B280="",$C280=""),"",C280*'MPTO_working_3-way'!$I279)</f>
        <v>7.9173016846223465</v>
      </c>
      <c r="H280" s="44">
        <f>IF(OR($A280="",$B280="",$C280=""),"",'MPTO_working_3-way'!E279)</f>
        <v>1.4876629325974913</v>
      </c>
      <c r="I280" s="45">
        <f>IF(OR($A280="",$B280="",$C280=""),"",'MPTO_working_3-way'!F279)</f>
        <v>4.84225284416876</v>
      </c>
      <c r="J280" s="46">
        <f>IF(OR($A280="",$B280="",$C280=""),"",'MPTO_working_3-way'!G279)</f>
        <v>8.2447519782747616</v>
      </c>
      <c r="K280" s="44">
        <f>IF(OR($A280="",$B280="",$C280=""),"",'OddsRatio_working_3-way'!H279)</f>
        <v>1.493521208749105</v>
      </c>
      <c r="L280" s="45">
        <f>IF(OR($A280="",$B280="",$C280=""),"",'OddsRatio_working_3-way'!I279)</f>
        <v>4.843165157493031</v>
      </c>
      <c r="M280" s="46">
        <f>IF(OR($A280="",$B280="",$C280=""),"",'OddsRatio_working_3-way'!J279)</f>
        <v>8.0668036912371868</v>
      </c>
      <c r="N280" s="47">
        <f t="shared" si="55"/>
        <v>66.417873296075797</v>
      </c>
      <c r="O280" s="48">
        <f t="shared" si="56"/>
        <v>20.95156088953464</v>
      </c>
      <c r="P280" s="48">
        <f t="shared" si="57"/>
        <v>12.630565814389575</v>
      </c>
      <c r="Q280" t="s">
        <v>51</v>
      </c>
      <c r="R280" t="s">
        <v>413</v>
      </c>
      <c r="S280" s="38">
        <v>44259</v>
      </c>
      <c r="T280" s="50">
        <v>100</v>
      </c>
      <c r="U280" s="50">
        <f t="shared" si="58"/>
        <v>31.972789115646258</v>
      </c>
      <c r="V280" s="50">
        <f t="shared" si="59"/>
        <v>78.540772532188839</v>
      </c>
      <c r="W280" s="50">
        <f t="shared" si="60"/>
        <v>87.0633893919793</v>
      </c>
      <c r="X280" s="50">
        <f t="shared" si="61"/>
        <v>34.395838075831861</v>
      </c>
      <c r="Y280" s="50">
        <f t="shared" si="62"/>
        <v>80.96382149237445</v>
      </c>
      <c r="Z280" s="50">
        <f t="shared" si="63"/>
        <v>89.486438352164896</v>
      </c>
      <c r="AA280" s="50">
        <f t="shared" si="64"/>
        <v>-2.4230489601856036</v>
      </c>
      <c r="AB280" s="50">
        <f t="shared" si="65"/>
        <v>-2.4230489601856107</v>
      </c>
      <c r="AC280" s="50">
        <f t="shared" si="66"/>
        <v>-2.4230489601855965</v>
      </c>
      <c r="AF280">
        <v>1.7</v>
      </c>
      <c r="AG280">
        <v>2.2599999999999998</v>
      </c>
      <c r="AH280" s="66"/>
      <c r="AJ280" t="s">
        <v>441</v>
      </c>
    </row>
    <row r="281" spans="1:36" ht="15" x14ac:dyDescent="0.25">
      <c r="A281">
        <v>1.23</v>
      </c>
      <c r="B281">
        <v>6.8</v>
      </c>
      <c r="C281">
        <v>14.28</v>
      </c>
      <c r="D281" s="43">
        <f t="shared" si="67"/>
        <v>3.0094964815194469E-2</v>
      </c>
      <c r="E281" s="44">
        <f>IF(OR($A281="",$B281="",$C281=""),"",A281*'MPTO_working_3-way'!$I280)</f>
        <v>1.2670168067226892</v>
      </c>
      <c r="F281" s="45">
        <f>IF(OR($A281="",$B281="",$C281=""),"",B281*'MPTO_working_3-way'!$I280)</f>
        <v>7.0046457607433226</v>
      </c>
      <c r="G281" s="46">
        <f>IF(OR($A281="",$B281="",$C281=""),"",C281*'MPTO_working_3-way'!$I280)</f>
        <v>14.709756097560977</v>
      </c>
      <c r="H281" s="44">
        <f>IF(OR($A281="",$B281="",$C281=""),"",'MPTO_working_3-way'!E280)</f>
        <v>1.2453664969724472</v>
      </c>
      <c r="I281" s="45">
        <f>IF(OR($A281="",$B281="",$C281=""),"",'MPTO_working_3-way'!F280)</f>
        <v>7.2978228352999848</v>
      </c>
      <c r="J281" s="46">
        <f>IF(OR($A281="",$B281="",$C281=""),"",'MPTO_working_3-way'!G280)</f>
        <v>16.667678876447152</v>
      </c>
      <c r="K281" s="44">
        <f>IF(OR($A281="",$B281="",$C281=""),"",'OddsRatio_working_3-way'!H280)</f>
        <v>1.2512533228016816</v>
      </c>
      <c r="L281" s="45">
        <f>IF(OR($A281="",$B281="",$C281=""),"",'OddsRatio_working_3-way'!I280)</f>
        <v>7.335953357607619</v>
      </c>
      <c r="M281" s="46">
        <f>IF(OR($A281="",$B281="",$C281=""),"",'OddsRatio_working_3-way'!J280)</f>
        <v>15.507148377418822</v>
      </c>
      <c r="N281" s="47">
        <f t="shared" si="55"/>
        <v>78.925551318189349</v>
      </c>
      <c r="O281" s="48">
        <f t="shared" si="56"/>
        <v>14.276239429613661</v>
      </c>
      <c r="P281" s="48">
        <f t="shared" si="57"/>
        <v>6.7982092521969824</v>
      </c>
      <c r="Q281" t="s">
        <v>97</v>
      </c>
      <c r="R281" t="s">
        <v>414</v>
      </c>
      <c r="S281" s="38">
        <v>44259</v>
      </c>
      <c r="T281" s="50">
        <v>100</v>
      </c>
      <c r="U281" s="50">
        <f t="shared" si="58"/>
        <v>18.699186991869919</v>
      </c>
      <c r="V281" s="50">
        <f t="shared" si="59"/>
        <v>85.294117647058826</v>
      </c>
      <c r="W281" s="50">
        <f t="shared" si="60"/>
        <v>92.997198879551817</v>
      </c>
      <c r="X281" s="50">
        <f t="shared" si="61"/>
        <v>21.708683473389357</v>
      </c>
      <c r="Y281" s="50">
        <f t="shared" si="62"/>
        <v>88.303614128578261</v>
      </c>
      <c r="Z281" s="50">
        <f t="shared" si="63"/>
        <v>96.006695361071266</v>
      </c>
      <c r="AA281" s="50">
        <f t="shared" si="64"/>
        <v>-3.009496481519438</v>
      </c>
      <c r="AB281" s="50">
        <f t="shared" si="65"/>
        <v>-3.0094964815194345</v>
      </c>
      <c r="AC281" s="50">
        <f t="shared" si="66"/>
        <v>-3.0094964815194487</v>
      </c>
      <c r="AF281">
        <v>1.51</v>
      </c>
      <c r="AG281">
        <v>2.67</v>
      </c>
      <c r="AH281" s="66"/>
      <c r="AJ281" t="s">
        <v>441</v>
      </c>
    </row>
    <row r="282" spans="1:36" ht="15" x14ac:dyDescent="0.25">
      <c r="A282">
        <v>4.6900000000000004</v>
      </c>
      <c r="B282">
        <v>4.45</v>
      </c>
      <c r="C282">
        <v>1.64</v>
      </c>
      <c r="D282" s="43">
        <f t="shared" si="67"/>
        <v>4.7694814889261972E-2</v>
      </c>
      <c r="E282" s="44">
        <f>IF(OR($A282="",$B282="",$C282=""),"",A282*'MPTO_working_3-way'!$I281)</f>
        <v>4.9136886818306387</v>
      </c>
      <c r="F282" s="45">
        <f>IF(OR($A282="",$B282="",$C282=""),"",B282*'MPTO_working_3-way'!$I281)</f>
        <v>4.6622419262572157</v>
      </c>
      <c r="G282" s="46">
        <f>IF(OR($A282="",$B282="",$C282=""),"",C282*'MPTO_working_3-way'!$I281)</f>
        <v>1.7182194964183894</v>
      </c>
      <c r="H282" s="44">
        <f>IF(OR($A282="",$B282="",$C282=""),"",'MPTO_working_3-way'!E281)</f>
        <v>5.0678754604787803</v>
      </c>
      <c r="I282" s="45">
        <f>IF(OR($A282="",$B282="",$C282=""),"",'MPTO_working_3-way'!F281)</f>
        <v>4.7887943095709806</v>
      </c>
      <c r="J282" s="46">
        <f>IF(OR($A282="",$B282="",$C282=""),"",'MPTO_working_3-way'!G281)</f>
        <v>1.6839047265764522</v>
      </c>
      <c r="K282" s="44">
        <f>IF(OR($A282="",$B282="",$C282=""),"",'OddsRatio_working_3-way'!H281)</f>
        <v>5.0097119514983683</v>
      </c>
      <c r="L282" s="45">
        <f>IF(OR($A282="",$B282="",$C282=""),"",'OddsRatio_working_3-way'!I281)</f>
        <v>4.748917678230181</v>
      </c>
      <c r="M282" s="46">
        <f>IF(OR($A282="",$B282="",$C282=""),"",'OddsRatio_working_3-way'!J281)</f>
        <v>1.6954513953818307</v>
      </c>
      <c r="N282" s="47">
        <f t="shared" si="55"/>
        <v>20.351309672867615</v>
      </c>
      <c r="O282" s="48">
        <f t="shared" si="56"/>
        <v>21.448908396797556</v>
      </c>
      <c r="P282" s="48">
        <f t="shared" si="57"/>
        <v>58.199781930334836</v>
      </c>
      <c r="Q282" t="s">
        <v>101</v>
      </c>
      <c r="R282" t="s">
        <v>102</v>
      </c>
      <c r="S282" s="38">
        <v>44259</v>
      </c>
      <c r="T282" s="50">
        <v>100</v>
      </c>
      <c r="U282" s="50">
        <f t="shared" si="58"/>
        <v>78.678038379530932</v>
      </c>
      <c r="V282" s="50">
        <f t="shared" si="59"/>
        <v>77.528089887640448</v>
      </c>
      <c r="W282" s="50">
        <f t="shared" si="60"/>
        <v>39.024390243902438</v>
      </c>
      <c r="X282" s="50">
        <f t="shared" si="61"/>
        <v>83.447519868457107</v>
      </c>
      <c r="Y282" s="50">
        <f t="shared" si="62"/>
        <v>82.297571376566637</v>
      </c>
      <c r="Z282" s="50">
        <f t="shared" si="63"/>
        <v>43.793871732828634</v>
      </c>
      <c r="AA282" s="50">
        <f t="shared" si="64"/>
        <v>-4.769481488926175</v>
      </c>
      <c r="AB282" s="50">
        <f t="shared" si="65"/>
        <v>-4.7694814889261892</v>
      </c>
      <c r="AC282" s="50">
        <f t="shared" si="66"/>
        <v>-4.7694814889261963</v>
      </c>
      <c r="AF282">
        <v>1.55</v>
      </c>
      <c r="AG282">
        <v>2.48</v>
      </c>
      <c r="AH282" s="66"/>
      <c r="AJ282" t="s">
        <v>441</v>
      </c>
    </row>
    <row r="283" spans="1:36" ht="15" x14ac:dyDescent="0.25">
      <c r="A283">
        <v>6.41</v>
      </c>
      <c r="B283">
        <v>4.4400000000000004</v>
      </c>
      <c r="C283">
        <v>1.55</v>
      </c>
      <c r="D283" s="43">
        <f t="shared" si="67"/>
        <v>2.6392755797415735E-2</v>
      </c>
      <c r="E283" s="44">
        <f>IF(OR($A283="",$B283="",$C283=""),"",A283*'MPTO_working_3-way'!$I282)</f>
        <v>6.5791775646614354</v>
      </c>
      <c r="F283" s="45">
        <f>IF(OR($A283="",$B283="",$C283=""),"",B283*'MPTO_working_3-way'!$I282)</f>
        <v>4.5571838357405259</v>
      </c>
      <c r="G283" s="46">
        <f>IF(OR($A283="",$B283="",$C283=""),"",C283*'MPTO_working_3-way'!$I282)</f>
        <v>1.5909087714859944</v>
      </c>
      <c r="H283" s="44">
        <f>IF(OR($A283="",$B283="",$C283=""),"",'MPTO_working_3-way'!E282)</f>
        <v>6.7930788451943656</v>
      </c>
      <c r="I283" s="45">
        <f>IF(OR($A283="",$B283="",$C283=""),"",'MPTO_working_3-way'!F282)</f>
        <v>4.6204819319172881</v>
      </c>
      <c r="J283" s="46">
        <f>IF(OR($A283="",$B283="",$C283=""),"",'MPTO_working_3-way'!G282)</f>
        <v>1.5714284017985936</v>
      </c>
      <c r="K283" s="44">
        <f>IF(OR($A283="",$B283="",$C283=""),"",'OddsRatio_working_3-way'!H282)</f>
        <v>6.6851128223369987</v>
      </c>
      <c r="L283" s="45">
        <f>IF(OR($A283="",$B283="",$C283=""),"",'OddsRatio_working_3-way'!I282)</f>
        <v>4.6149331069943225</v>
      </c>
      <c r="M283" s="46">
        <f>IF(OR($A283="",$B283="",$C283=""),"",'OddsRatio_working_3-way'!J282)</f>
        <v>1.5779689560601384</v>
      </c>
      <c r="N283" s="47">
        <f t="shared" si="55"/>
        <v>15.199468173214747</v>
      </c>
      <c r="O283" s="48">
        <f t="shared" si="56"/>
        <v>21.94337634916814</v>
      </c>
      <c r="P283" s="48">
        <f t="shared" si="57"/>
        <v>62.85715547761712</v>
      </c>
      <c r="Q283" t="s">
        <v>104</v>
      </c>
      <c r="R283" t="s">
        <v>53</v>
      </c>
      <c r="S283" s="38">
        <v>44259</v>
      </c>
      <c r="T283" s="50">
        <v>100</v>
      </c>
      <c r="U283" s="50">
        <f t="shared" si="58"/>
        <v>84.399375975039007</v>
      </c>
      <c r="V283" s="50">
        <f t="shared" si="59"/>
        <v>77.477477477477478</v>
      </c>
      <c r="W283" s="50">
        <f t="shared" si="60"/>
        <v>35.483870967741936</v>
      </c>
      <c r="X283" s="50">
        <f t="shared" si="61"/>
        <v>87.038651554780586</v>
      </c>
      <c r="Y283" s="50">
        <f t="shared" si="62"/>
        <v>80.116753057219057</v>
      </c>
      <c r="Z283" s="50">
        <f t="shared" si="63"/>
        <v>38.123146547483522</v>
      </c>
      <c r="AA283" s="50">
        <f t="shared" si="64"/>
        <v>-2.6392755797415788</v>
      </c>
      <c r="AB283" s="50">
        <f t="shared" si="65"/>
        <v>-2.6392755797415788</v>
      </c>
      <c r="AC283" s="50">
        <f t="shared" si="66"/>
        <v>-2.6392755797415859</v>
      </c>
      <c r="AF283">
        <v>1.65</v>
      </c>
      <c r="AG283">
        <v>2.36</v>
      </c>
      <c r="AH283" s="66"/>
      <c r="AJ283" t="s">
        <v>441</v>
      </c>
    </row>
    <row r="284" spans="1:36" ht="15" x14ac:dyDescent="0.25">
      <c r="A284">
        <v>7.68</v>
      </c>
      <c r="B284">
        <v>4.7</v>
      </c>
      <c r="C284">
        <v>1.47</v>
      </c>
      <c r="D284" s="43">
        <f t="shared" si="67"/>
        <v>2.3246399623679359E-2</v>
      </c>
      <c r="E284" s="44">
        <f>IF(OR($A284="",$B284="",$C284=""),"",A284*'MPTO_working_3-way'!$I283)</f>
        <v>7.8585323491098569</v>
      </c>
      <c r="F284" s="45">
        <f>IF(OR($A284="",$B284="",$C284=""),"",B284*'MPTO_working_3-way'!$I283)</f>
        <v>4.8092580782312933</v>
      </c>
      <c r="G284" s="46">
        <f>IF(OR($A284="",$B284="",$C284=""),"",C284*'MPTO_working_3-way'!$I283)</f>
        <v>1.5041722074468087</v>
      </c>
      <c r="H284" s="44">
        <f>IF(OR($A284="",$B284="",$C284=""),"",'MPTO_working_3-way'!E283)</f>
        <v>8.1659628430370734</v>
      </c>
      <c r="I284" s="45">
        <f>IF(OR($A284="",$B284="",$C284=""),"",'MPTO_working_3-way'!F283)</f>
        <v>4.8776405440485968</v>
      </c>
      <c r="J284" s="46">
        <f>IF(OR($A284="",$B284="",$C284=""),"",'MPTO_working_3-way'!G283)</f>
        <v>1.4869373100734093</v>
      </c>
      <c r="K284" s="44">
        <f>IF(OR($A284="",$B284="",$C284=""),"",'OddsRatio_working_3-way'!H283)</f>
        <v>8.000621254701235</v>
      </c>
      <c r="L284" s="45">
        <f>IF(OR($A284="",$B284="",$C284=""),"",'OddsRatio_working_3-way'!I283)</f>
        <v>4.8775896171249364</v>
      </c>
      <c r="M284" s="46">
        <f>IF(OR($A284="",$B284="",$C284=""),"",'OddsRatio_working_3-way'!J283)</f>
        <v>1.4925586810942491</v>
      </c>
      <c r="N284" s="47">
        <f t="shared" si="55"/>
        <v>12.725022377916034</v>
      </c>
      <c r="O284" s="48">
        <f t="shared" si="56"/>
        <v>20.793228055828752</v>
      </c>
      <c r="P284" s="48">
        <f t="shared" si="57"/>
        <v>66.481749566255203</v>
      </c>
      <c r="Q284" t="s">
        <v>100</v>
      </c>
      <c r="R284" t="s">
        <v>143</v>
      </c>
      <c r="S284" s="38">
        <v>44259</v>
      </c>
      <c r="T284" s="50">
        <v>100</v>
      </c>
      <c r="U284" s="50">
        <f t="shared" si="58"/>
        <v>86.979166666666671</v>
      </c>
      <c r="V284" s="50">
        <f t="shared" si="59"/>
        <v>78.723404255319153</v>
      </c>
      <c r="W284" s="50">
        <f t="shared" si="60"/>
        <v>31.972789115646258</v>
      </c>
      <c r="X284" s="50">
        <f t="shared" si="61"/>
        <v>89.303806629034582</v>
      </c>
      <c r="Y284" s="50">
        <f t="shared" si="62"/>
        <v>81.048044217687078</v>
      </c>
      <c r="Z284" s="50">
        <f t="shared" si="63"/>
        <v>34.297429078014183</v>
      </c>
      <c r="AA284" s="50">
        <f t="shared" si="64"/>
        <v>-2.324639962367911</v>
      </c>
      <c r="AB284" s="50">
        <f t="shared" si="65"/>
        <v>-2.3246399623679252</v>
      </c>
      <c r="AC284" s="50">
        <f t="shared" si="66"/>
        <v>-2.3246399623679252</v>
      </c>
      <c r="AF284">
        <v>1.6</v>
      </c>
      <c r="AG284">
        <v>2.48</v>
      </c>
      <c r="AH284" s="66"/>
      <c r="AJ284" t="s">
        <v>441</v>
      </c>
    </row>
    <row r="285" spans="1:36" ht="15" x14ac:dyDescent="0.25">
      <c r="A285">
        <v>3.72</v>
      </c>
      <c r="B285">
        <v>3.75</v>
      </c>
      <c r="C285">
        <v>2.0299999999999998</v>
      </c>
      <c r="D285" s="43">
        <f t="shared" si="67"/>
        <v>2.8094708406165569E-2</v>
      </c>
      <c r="E285" s="44">
        <f>IF(OR($A285="",$B285="",$C285=""),"",A285*'MPTO_working_3-way'!$I284)</f>
        <v>3.8245123152709359</v>
      </c>
      <c r="F285" s="45">
        <f>IF(OR($A285="",$B285="",$C285=""),"",B285*'MPTO_working_3-way'!$I284)</f>
        <v>3.855355156523121</v>
      </c>
      <c r="G285" s="46">
        <f>IF(OR($A285="",$B285="",$C285=""),"",C285*'MPTO_working_3-way'!$I284)</f>
        <v>2.0870322580645158</v>
      </c>
      <c r="H285" s="44">
        <f>IF(OR($A285="",$B285="",$C285=""),"",'MPTO_working_3-way'!E284)</f>
        <v>3.854272998244253</v>
      </c>
      <c r="I285" s="45">
        <f>IF(OR($A285="",$B285="",$C285=""),"",'MPTO_working_3-way'!F284)</f>
        <v>3.8864871541501977</v>
      </c>
      <c r="J285" s="46">
        <f>IF(OR($A285="",$B285="",$C285=""),"",'MPTO_working_3-way'!G284)</f>
        <v>2.0693397053665379</v>
      </c>
      <c r="K285" s="44">
        <f>IF(OR($A285="",$B285="",$C285=""),"",'OddsRatio_working_3-way'!H284)</f>
        <v>3.8424725262094577</v>
      </c>
      <c r="L285" s="45">
        <f>IF(OR($A285="",$B285="",$C285=""),"",'OddsRatio_working_3-way'!I284)</f>
        <v>3.8738233261308848</v>
      </c>
      <c r="M285" s="46">
        <f>IF(OR($A285="",$B285="",$C285=""),"",'OddsRatio_working_3-way'!J284)</f>
        <v>2.0763774639690218</v>
      </c>
      <c r="N285" s="47">
        <f t="shared" si="55"/>
        <v>26.147124589116615</v>
      </c>
      <c r="O285" s="48">
        <f t="shared" si="56"/>
        <v>25.937947592403681</v>
      </c>
      <c r="P285" s="48">
        <f t="shared" si="57"/>
        <v>47.914927818479711</v>
      </c>
      <c r="Q285" t="s">
        <v>361</v>
      </c>
      <c r="R285" t="s">
        <v>357</v>
      </c>
      <c r="S285" s="38">
        <v>44259</v>
      </c>
      <c r="T285" s="50">
        <v>100</v>
      </c>
      <c r="U285" s="50">
        <f t="shared" si="58"/>
        <v>73.118279569892465</v>
      </c>
      <c r="V285" s="50">
        <f t="shared" si="59"/>
        <v>73.333333333333329</v>
      </c>
      <c r="W285" s="50">
        <f t="shared" si="60"/>
        <v>50.73891625615763</v>
      </c>
      <c r="X285" s="50">
        <f t="shared" si="61"/>
        <v>75.927750410509034</v>
      </c>
      <c r="Y285" s="50">
        <f t="shared" si="62"/>
        <v>76.142804173949898</v>
      </c>
      <c r="Z285" s="50">
        <f t="shared" si="63"/>
        <v>53.548387096774185</v>
      </c>
      <c r="AA285" s="50">
        <f t="shared" si="64"/>
        <v>-2.8094708406165694</v>
      </c>
      <c r="AB285" s="50">
        <f t="shared" si="65"/>
        <v>-2.8094708406165694</v>
      </c>
      <c r="AC285" s="50">
        <f t="shared" si="66"/>
        <v>-2.8094708406165552</v>
      </c>
      <c r="AF285">
        <v>1.79</v>
      </c>
      <c r="AG285">
        <v>2.11</v>
      </c>
      <c r="AH285" s="66"/>
      <c r="AJ285" t="s">
        <v>448</v>
      </c>
    </row>
    <row r="286" spans="1:36" ht="15" x14ac:dyDescent="0.25">
      <c r="A286">
        <v>2.77</v>
      </c>
      <c r="B286">
        <v>3.54</v>
      </c>
      <c r="C286">
        <v>2.6</v>
      </c>
      <c r="D286" s="43">
        <f t="shared" si="67"/>
        <v>2.8112090646509102E-2</v>
      </c>
      <c r="E286" s="44">
        <f>IF(OR($A286="",$B286="",$C286=""),"",A286*'MPTO_working_3-way'!$I285)</f>
        <v>2.8478704910908301</v>
      </c>
      <c r="F286" s="45">
        <f>IF(OR($A286="",$B286="",$C286=""),"",B286*'MPTO_working_3-way'!$I285)</f>
        <v>3.639516800888642</v>
      </c>
      <c r="G286" s="46">
        <f>IF(OR($A286="",$B286="",$C286=""),"",C286*'MPTO_working_3-way'!$I285)</f>
        <v>2.6730914356809237</v>
      </c>
      <c r="H286" s="44">
        <f>IF(OR($A286="",$B286="",$C286=""),"",'MPTO_working_3-way'!E285)</f>
        <v>2.8438164614757686</v>
      </c>
      <c r="I286" s="45">
        <f>IF(OR($A286="",$B286="",$C286=""),"",'MPTO_working_3-way'!F285)</f>
        <v>3.6614588918335147</v>
      </c>
      <c r="J286" s="46">
        <f>IF(OR($A286="",$B286="",$C286=""),"",'MPTO_working_3-way'!G285)</f>
        <v>2.6649277996200791</v>
      </c>
      <c r="K286" s="44">
        <f>IF(OR($A286="",$B286="",$C286=""),"",'OddsRatio_working_3-way'!H285)</f>
        <v>2.846356209843051</v>
      </c>
      <c r="L286" s="45">
        <f>IF(OR($A286="",$B286="",$C286=""),"",'OddsRatio_working_3-way'!I285)</f>
        <v>3.6495733180798582</v>
      </c>
      <c r="M286" s="46">
        <f>IF(OR($A286="",$B286="",$C286=""),"",'OddsRatio_working_3-way'!J285)</f>
        <v>2.6690225625699893</v>
      </c>
      <c r="N286" s="47">
        <f t="shared" si="55"/>
        <v>35.113956309753625</v>
      </c>
      <c r="O286" s="48">
        <f t="shared" si="56"/>
        <v>27.476174852547324</v>
      </c>
      <c r="P286" s="48">
        <f t="shared" si="57"/>
        <v>37.409868837699051</v>
      </c>
      <c r="Q286" t="s">
        <v>420</v>
      </c>
      <c r="R286" t="s">
        <v>362</v>
      </c>
      <c r="S286" s="38">
        <v>44259</v>
      </c>
      <c r="T286" s="50">
        <v>100</v>
      </c>
      <c r="U286" s="50">
        <f t="shared" si="58"/>
        <v>63.898916967509031</v>
      </c>
      <c r="V286" s="50">
        <f t="shared" si="59"/>
        <v>71.751412429378533</v>
      </c>
      <c r="W286" s="50">
        <f t="shared" si="60"/>
        <v>61.538461538461533</v>
      </c>
      <c r="X286" s="50">
        <f t="shared" si="61"/>
        <v>66.710126032159934</v>
      </c>
      <c r="Y286" s="50">
        <f t="shared" si="62"/>
        <v>74.562621494029429</v>
      </c>
      <c r="Z286" s="50">
        <f t="shared" si="63"/>
        <v>64.349670603112457</v>
      </c>
      <c r="AA286" s="50">
        <f t="shared" si="64"/>
        <v>-2.8112090646509031</v>
      </c>
      <c r="AB286" s="50">
        <f t="shared" si="65"/>
        <v>-2.811209064650896</v>
      </c>
      <c r="AC286" s="50">
        <f t="shared" si="66"/>
        <v>-2.8112090646509245</v>
      </c>
      <c r="AF286">
        <v>1.93</v>
      </c>
      <c r="AG286">
        <v>1.96</v>
      </c>
      <c r="AH286" s="66"/>
      <c r="AJ286" t="s">
        <v>448</v>
      </c>
    </row>
    <row r="287" spans="1:36" ht="15" x14ac:dyDescent="0.25">
      <c r="A287">
        <v>5.88</v>
      </c>
      <c r="B287">
        <v>4.66</v>
      </c>
      <c r="C287">
        <v>1.55</v>
      </c>
      <c r="D287" s="43">
        <f t="shared" si="67"/>
        <v>2.9821592211576542E-2</v>
      </c>
      <c r="E287" s="44">
        <f>IF(OR($A287="",$B287="",$C287=""),"",A287*'MPTO_working_3-way'!$I286)</f>
        <v>6.05535096220407</v>
      </c>
      <c r="F287" s="45">
        <f>IF(OR($A287="",$B287="",$C287=""),"",B287*'MPTO_working_3-way'!$I286)</f>
        <v>4.7989686197059465</v>
      </c>
      <c r="G287" s="46">
        <f>IF(OR($A287="",$B287="",$C287=""),"",C287*'MPTO_working_3-way'!$I286)</f>
        <v>1.5962234679279437</v>
      </c>
      <c r="H287" s="44">
        <f>IF(OR($A287="",$B287="",$C287=""),"",'MPTO_working_3-way'!E286)</f>
        <v>6.2450236344280388</v>
      </c>
      <c r="I287" s="45">
        <f>IF(OR($A287="",$B287="",$C287=""),"",'MPTO_working_3-way'!F286)</f>
        <v>4.8863497605409538</v>
      </c>
      <c r="J287" s="46">
        <f>IF(OR($A287="",$B287="",$C287=""),"",'MPTO_working_3-way'!G286)</f>
        <v>1.5742558550081152</v>
      </c>
      <c r="K287" s="44">
        <f>IF(OR($A287="",$B287="",$C287=""),"",'OddsRatio_working_3-way'!H286)</f>
        <v>6.1596567211256588</v>
      </c>
      <c r="L287" s="45">
        <f>IF(OR($A287="",$B287="",$C287=""),"",'OddsRatio_working_3-way'!I286)</f>
        <v>4.8697425408442445</v>
      </c>
      <c r="M287" s="46">
        <f>IF(OR($A287="",$B287="",$C287=""),"",'OddsRatio_working_3-way'!J286)</f>
        <v>1.5815186878317857</v>
      </c>
      <c r="N287" s="47">
        <f t="shared" si="55"/>
        <v>16.514319421644437</v>
      </c>
      <c r="O287" s="48">
        <f t="shared" si="56"/>
        <v>20.837810772375384</v>
      </c>
      <c r="P287" s="48">
        <f t="shared" si="57"/>
        <v>62.647869805980186</v>
      </c>
      <c r="Q287" t="s">
        <v>424</v>
      </c>
      <c r="R287" t="s">
        <v>426</v>
      </c>
      <c r="S287" s="38">
        <v>44259</v>
      </c>
      <c r="T287" s="50">
        <v>100</v>
      </c>
      <c r="U287" s="50">
        <f t="shared" si="58"/>
        <v>82.993197278911566</v>
      </c>
      <c r="V287" s="50">
        <f t="shared" si="59"/>
        <v>78.540772532188839</v>
      </c>
      <c r="W287" s="50">
        <f t="shared" si="60"/>
        <v>35.483870967741936</v>
      </c>
      <c r="X287" s="50">
        <f t="shared" si="61"/>
        <v>85.975356500069225</v>
      </c>
      <c r="Y287" s="50">
        <f t="shared" si="62"/>
        <v>81.522931753346498</v>
      </c>
      <c r="Z287" s="50">
        <f t="shared" si="63"/>
        <v>38.466030188899595</v>
      </c>
      <c r="AA287" s="50">
        <f t="shared" si="64"/>
        <v>-2.9821592211576586</v>
      </c>
      <c r="AB287" s="50">
        <f t="shared" si="65"/>
        <v>-2.9821592211576586</v>
      </c>
      <c r="AC287" s="50">
        <f t="shared" si="66"/>
        <v>-2.9821592211576586</v>
      </c>
      <c r="AF287">
        <v>1.48</v>
      </c>
      <c r="AG287">
        <v>2.76</v>
      </c>
      <c r="AH287" s="66"/>
      <c r="AJ287" t="s">
        <v>448</v>
      </c>
    </row>
    <row r="288" spans="1:36" ht="15" x14ac:dyDescent="0.25">
      <c r="A288">
        <v>2.16</v>
      </c>
      <c r="B288">
        <v>3.41</v>
      </c>
      <c r="C288">
        <v>3.69</v>
      </c>
      <c r="D288" s="43">
        <f t="shared" si="67"/>
        <v>2.7220804954872557E-2</v>
      </c>
      <c r="E288" s="44">
        <f>IF(OR($A288="",$B288="",$C288=""),"",A288*'MPTO_working_3-way'!$I287)</f>
        <v>2.2187969387025248</v>
      </c>
      <c r="F288" s="45">
        <f>IF(OR($A288="",$B288="",$C288=""),"",B288*'MPTO_working_3-way'!$I287)</f>
        <v>3.5028229448961157</v>
      </c>
      <c r="G288" s="46">
        <f>IF(OR($A288="",$B288="",$C288=""),"",C288*'MPTO_working_3-way'!$I287)</f>
        <v>3.7904447702834796</v>
      </c>
      <c r="H288" s="44">
        <f>IF(OR($A288="",$B288="",$C288=""),"",'MPTO_working_3-way'!E287)</f>
        <v>2.203180081398878</v>
      </c>
      <c r="I288" s="45">
        <f>IF(OR($A288="",$B288="",$C288=""),"",'MPTO_working_3-way'!F287)</f>
        <v>3.5188775248621531</v>
      </c>
      <c r="J288" s="46">
        <f>IF(OR($A288="",$B288="",$C288=""),"",'MPTO_working_3-way'!G287)</f>
        <v>3.8178269158481513</v>
      </c>
      <c r="K288" s="44">
        <f>IF(OR($A288="",$B288="",$C288=""),"",'OddsRatio_working_3-way'!H287)</f>
        <v>2.2096643861680545</v>
      </c>
      <c r="L288" s="45">
        <f>IF(OR($A288="",$B288="",$C288=""),"",'OddsRatio_working_3-way'!I287)</f>
        <v>3.5131820436767338</v>
      </c>
      <c r="M288" s="46">
        <f>IF(OR($A288="",$B288="",$C288=""),"",'OddsRatio_working_3-way'!J287)</f>
        <v>3.8051699989586778</v>
      </c>
      <c r="N288" s="47">
        <f t="shared" si="55"/>
        <v>45.069469069340123</v>
      </c>
      <c r="O288" s="48">
        <f t="shared" si="56"/>
        <v>28.548402694948582</v>
      </c>
      <c r="P288" s="48">
        <f t="shared" si="57"/>
        <v>26.382128235711296</v>
      </c>
      <c r="Q288" t="s">
        <v>429</v>
      </c>
      <c r="R288" t="s">
        <v>359</v>
      </c>
      <c r="S288" s="38">
        <v>44259</v>
      </c>
      <c r="T288" s="50">
        <v>100</v>
      </c>
      <c r="U288" s="50">
        <f t="shared" si="58"/>
        <v>53.703703703703695</v>
      </c>
      <c r="V288" s="50">
        <f t="shared" si="59"/>
        <v>70.674486803519059</v>
      </c>
      <c r="W288" s="50">
        <f t="shared" si="60"/>
        <v>72.899728997289984</v>
      </c>
      <c r="X288" s="50">
        <f t="shared" si="61"/>
        <v>56.425784199190964</v>
      </c>
      <c r="Y288" s="50">
        <f t="shared" si="62"/>
        <v>73.396567299006321</v>
      </c>
      <c r="Z288" s="50">
        <f t="shared" si="63"/>
        <v>75.621809492777231</v>
      </c>
      <c r="AA288" s="50">
        <f t="shared" si="64"/>
        <v>-2.722080495487269</v>
      </c>
      <c r="AB288" s="50">
        <f t="shared" si="65"/>
        <v>-2.7220804954872619</v>
      </c>
      <c r="AC288" s="50">
        <f t="shared" si="66"/>
        <v>-2.7220804954872477</v>
      </c>
      <c r="AF288">
        <v>2.04</v>
      </c>
      <c r="AG288">
        <v>1.85</v>
      </c>
      <c r="AH288" s="66"/>
      <c r="AJ288" t="s">
        <v>448</v>
      </c>
    </row>
    <row r="289" spans="1:36" ht="15" x14ac:dyDescent="0.25">
      <c r="A289">
        <v>2.13</v>
      </c>
      <c r="B289">
        <v>3.33</v>
      </c>
      <c r="C289">
        <v>3.85</v>
      </c>
      <c r="D289" s="43">
        <f t="shared" si="67"/>
        <v>2.9524128115677506E-2</v>
      </c>
      <c r="E289" s="44">
        <f>IF(OR($A289="",$B289="",$C289=""),"",A289*'MPTO_working_3-way'!$I288)</f>
        <v>2.1928863928863929</v>
      </c>
      <c r="F289" s="45">
        <f>IF(OR($A289="",$B289="",$C289=""),"",B289*'MPTO_working_3-way'!$I288)</f>
        <v>3.4283153466252063</v>
      </c>
      <c r="G289" s="46">
        <f>IF(OR($A289="",$B289="",$C289=""),"",C289*'MPTO_working_3-way'!$I288)</f>
        <v>3.9636678932453586</v>
      </c>
      <c r="H289" s="44">
        <f>IF(OR($A289="",$B289="",$C289=""),"",'MPTO_working_3-way'!E288)</f>
        <v>2.1756053237176793</v>
      </c>
      <c r="I289" s="45">
        <f>IF(OR($A289="",$B289="",$C289=""),"",'MPTO_working_3-way'!F288)</f>
        <v>3.4428275961625143</v>
      </c>
      <c r="J289" s="46">
        <f>IF(OR($A289="",$B289="",$C289=""),"",'MPTO_working_3-way'!G288)</f>
        <v>4.001618515405938</v>
      </c>
      <c r="K289" s="44">
        <f>IF(OR($A289="",$B289="",$C289=""),"",'OddsRatio_working_3-way'!H288)</f>
        <v>2.1827571849123273</v>
      </c>
      <c r="L289" s="45">
        <f>IF(OR($A289="",$B289="",$C289=""),"",'OddsRatio_working_3-way'!I288)</f>
        <v>3.4387825140227624</v>
      </c>
      <c r="M289" s="46">
        <f>IF(OR($A289="",$B289="",$C289=""),"",'OddsRatio_working_3-way'!J288)</f>
        <v>3.9830601566372859</v>
      </c>
      <c r="N289" s="47">
        <f t="shared" si="55"/>
        <v>45.60199758838155</v>
      </c>
      <c r="O289" s="48">
        <f t="shared" si="56"/>
        <v>29.168845304280083</v>
      </c>
      <c r="P289" s="48">
        <f t="shared" si="57"/>
        <v>25.229157107338356</v>
      </c>
      <c r="Q289" t="s">
        <v>144</v>
      </c>
      <c r="R289" t="s">
        <v>171</v>
      </c>
      <c r="S289" s="38">
        <v>44259</v>
      </c>
      <c r="T289" s="50">
        <v>100</v>
      </c>
      <c r="U289" s="50">
        <f t="shared" si="58"/>
        <v>53.051643192488264</v>
      </c>
      <c r="V289" s="50">
        <f t="shared" si="59"/>
        <v>69.969969969969966</v>
      </c>
      <c r="W289" s="50">
        <f t="shared" si="60"/>
        <v>74.025974025974023</v>
      </c>
      <c r="X289" s="50">
        <f t="shared" si="61"/>
        <v>56.004056004056004</v>
      </c>
      <c r="Y289" s="50">
        <f t="shared" si="62"/>
        <v>72.922382781537706</v>
      </c>
      <c r="Z289" s="50">
        <f t="shared" si="63"/>
        <v>76.978386837541763</v>
      </c>
      <c r="AA289" s="50">
        <f t="shared" si="64"/>
        <v>-2.9524128115677399</v>
      </c>
      <c r="AB289" s="50">
        <f t="shared" si="65"/>
        <v>-2.9524128115677399</v>
      </c>
      <c r="AC289" s="50">
        <f t="shared" si="66"/>
        <v>-2.9524128115677399</v>
      </c>
      <c r="AF289">
        <v>2.5</v>
      </c>
      <c r="AG289">
        <v>1.58</v>
      </c>
      <c r="AH289" s="66"/>
      <c r="AJ289" t="s">
        <v>435</v>
      </c>
    </row>
    <row r="290" spans="1:36" ht="15" x14ac:dyDescent="0.25">
      <c r="A290">
        <v>1.28</v>
      </c>
      <c r="B290">
        <v>5.71</v>
      </c>
      <c r="C290">
        <v>13.24</v>
      </c>
      <c r="D290" s="43">
        <f t="shared" si="67"/>
        <v>3.1910049417728015E-2</v>
      </c>
      <c r="E290" s="44">
        <f>IF(OR($A290="",$B290="",$C290=""),"",A290*'MPTO_working_3-way'!$I289)</f>
        <v>1.3208448632546919</v>
      </c>
      <c r="F290" s="45">
        <f>IF(OR($A290="",$B290="",$C290=""),"",B290*'MPTO_working_3-way'!$I289)</f>
        <v>5.8922063821752273</v>
      </c>
      <c r="G290" s="46">
        <f>IF(OR($A290="",$B290="",$C290=""),"",C290*'MPTO_working_3-way'!$I289)</f>
        <v>13.662489054290718</v>
      </c>
      <c r="H290" s="44">
        <f>IF(OR($A290="",$B290="",$C290=""),"",'MPTO_working_3-way'!E289)</f>
        <v>1.2976676864003516</v>
      </c>
      <c r="I290" s="45">
        <f>IF(OR($A290="",$B290="",$C290=""),"",'MPTO_working_3-way'!F289)</f>
        <v>6.079224500914191</v>
      </c>
      <c r="J290" s="46">
        <f>IF(OR($A290="",$B290="",$C290=""),"",'MPTO_working_3-way'!G289)</f>
        <v>15.41021583870319</v>
      </c>
      <c r="K290" s="44">
        <f>IF(OR($A290="",$B290="",$C290=""),"",'OddsRatio_working_3-way'!H289)</f>
        <v>1.304336458366613</v>
      </c>
      <c r="L290" s="45">
        <f>IF(OR($A290="",$B290="",$C290=""),"",'OddsRatio_working_3-way'!I289)</f>
        <v>6.1193739960955265</v>
      </c>
      <c r="M290" s="46">
        <f>IF(OR($A290="",$B290="",$C290=""),"",'OddsRatio_working_3-way'!J289)</f>
        <v>14.303850894311942</v>
      </c>
      <c r="N290" s="47">
        <f t="shared" si="55"/>
        <v>75.709118293869992</v>
      </c>
      <c r="O290" s="48">
        <f t="shared" si="56"/>
        <v>16.971571176209036</v>
      </c>
      <c r="P290" s="48">
        <f t="shared" si="57"/>
        <v>7.3193105299209664</v>
      </c>
      <c r="Q290" t="s">
        <v>147</v>
      </c>
      <c r="R290" t="s">
        <v>173</v>
      </c>
      <c r="S290" s="38">
        <v>44259</v>
      </c>
      <c r="T290" s="50">
        <v>100</v>
      </c>
      <c r="U290" s="50">
        <f t="shared" si="58"/>
        <v>21.875</v>
      </c>
      <c r="V290" s="50">
        <f t="shared" si="59"/>
        <v>82.486865148861654</v>
      </c>
      <c r="W290" s="50">
        <f t="shared" si="60"/>
        <v>92.447129909365557</v>
      </c>
      <c r="X290" s="50">
        <f t="shared" si="61"/>
        <v>25.066004941772796</v>
      </c>
      <c r="Y290" s="50">
        <f t="shared" si="62"/>
        <v>85.677870090634443</v>
      </c>
      <c r="Z290" s="50">
        <f t="shared" si="63"/>
        <v>95.638134851138361</v>
      </c>
      <c r="AA290" s="50">
        <f t="shared" si="64"/>
        <v>-3.1910049417727961</v>
      </c>
      <c r="AB290" s="50">
        <f t="shared" si="65"/>
        <v>-3.191004941772789</v>
      </c>
      <c r="AC290" s="50">
        <f t="shared" si="66"/>
        <v>-3.1910049417728032</v>
      </c>
      <c r="AF290">
        <v>1.9</v>
      </c>
      <c r="AG290">
        <v>1.99</v>
      </c>
      <c r="AH290" s="66"/>
      <c r="AJ290" t="s">
        <v>435</v>
      </c>
    </row>
    <row r="291" spans="1:36" ht="15" x14ac:dyDescent="0.25">
      <c r="A291">
        <v>1.91</v>
      </c>
      <c r="B291">
        <v>3.77</v>
      </c>
      <c r="C291">
        <v>3.96</v>
      </c>
      <c r="D291" s="43">
        <f t="shared" si="67"/>
        <v>4.1337451339256814E-2</v>
      </c>
      <c r="E291" s="44">
        <f>IF(OR($A291="",$B291="",$C291=""),"",A291*'MPTO_working_3-way'!$I290)</f>
        <v>1.9889545320579805</v>
      </c>
      <c r="F291" s="45">
        <f>IF(OR($A291="",$B291="",$C291=""),"",B291*'MPTO_working_3-way'!$I290)</f>
        <v>3.9258421915489983</v>
      </c>
      <c r="G291" s="46">
        <f>IF(OR($A291="",$B291="",$C291=""),"",C291*'MPTO_working_3-way'!$I290)</f>
        <v>4.1236963073034572</v>
      </c>
      <c r="H291" s="44">
        <f>IF(OR($A291="",$B291="",$C291=""),"",'MPTO_working_3-way'!E290)</f>
        <v>1.9616264323461519</v>
      </c>
      <c r="I291" s="45">
        <f>IF(OR($A291="",$B291="",$C291=""),"",'MPTO_working_3-way'!F290)</f>
        <v>3.976572596075358</v>
      </c>
      <c r="J291" s="46">
        <f>IF(OR($A291="",$B291="",$C291=""),"",'MPTO_working_3-way'!G290)</f>
        <v>4.1885500592164711</v>
      </c>
      <c r="K291" s="44">
        <f>IF(OR($A291="",$B291="",$C291=""),"",'OddsRatio_working_3-way'!H290)</f>
        <v>1.9719907581887055</v>
      </c>
      <c r="L291" s="45">
        <f>IF(OR($A291="",$B291="",$C291=""),"",'OddsRatio_working_3-way'!I290)</f>
        <v>3.9586971430579263</v>
      </c>
      <c r="M291" s="46">
        <f>IF(OR($A291="",$B291="",$C291=""),"",'OddsRatio_working_3-way'!J290)</f>
        <v>4.1616402683940308</v>
      </c>
      <c r="N291" s="47">
        <f t="shared" si="55"/>
        <v>50.277670197181202</v>
      </c>
      <c r="O291" s="48">
        <f t="shared" si="56"/>
        <v>25.47224139963291</v>
      </c>
      <c r="P291" s="48">
        <f t="shared" si="57"/>
        <v>24.250088403185881</v>
      </c>
      <c r="Q291" t="s">
        <v>377</v>
      </c>
      <c r="R291" t="s">
        <v>372</v>
      </c>
      <c r="S291" s="38">
        <v>44259</v>
      </c>
      <c r="T291" s="50">
        <v>100</v>
      </c>
      <c r="U291" s="50">
        <f t="shared" si="58"/>
        <v>47.643979057591622</v>
      </c>
      <c r="V291" s="50">
        <f t="shared" si="59"/>
        <v>73.474801061007966</v>
      </c>
      <c r="W291" s="50">
        <f t="shared" si="60"/>
        <v>74.747474747474755</v>
      </c>
      <c r="X291" s="50">
        <f t="shared" si="61"/>
        <v>51.777724191517294</v>
      </c>
      <c r="Y291" s="50">
        <f t="shared" si="62"/>
        <v>77.608546194933623</v>
      </c>
      <c r="Z291" s="50">
        <f t="shared" si="63"/>
        <v>78.881219881400426</v>
      </c>
      <c r="AA291" s="50">
        <f t="shared" si="64"/>
        <v>-4.1337451339256717</v>
      </c>
      <c r="AB291" s="50">
        <f t="shared" si="65"/>
        <v>-4.1337451339256575</v>
      </c>
      <c r="AC291" s="50">
        <f t="shared" si="66"/>
        <v>-4.1337451339256717</v>
      </c>
      <c r="AF291">
        <v>2</v>
      </c>
      <c r="AG291">
        <v>1.85</v>
      </c>
      <c r="AH291" s="66"/>
      <c r="AJ291" t="s">
        <v>450</v>
      </c>
    </row>
    <row r="292" spans="1:36" ht="15" x14ac:dyDescent="0.25">
      <c r="A292">
        <v>3.99</v>
      </c>
      <c r="B292">
        <v>3.6</v>
      </c>
      <c r="C292">
        <v>1.95</v>
      </c>
      <c r="D292" s="43">
        <f t="shared" si="67"/>
        <v>4.1224857014330762E-2</v>
      </c>
      <c r="E292" s="44">
        <f>IF(OR($A292="",$B292="",$C292=""),"",A292*'MPTO_working_3-way'!$I291)</f>
        <v>4.1544871794871803</v>
      </c>
      <c r="F292" s="45">
        <f>IF(OR($A292="",$B292="",$C292=""),"",B292*'MPTO_working_3-way'!$I291)</f>
        <v>3.748409485251591</v>
      </c>
      <c r="G292" s="46">
        <f>IF(OR($A292="",$B292="",$C292=""),"",C292*'MPTO_working_3-way'!$I291)</f>
        <v>2.030388471177945</v>
      </c>
      <c r="H292" s="44">
        <f>IF(OR($A292="",$B292="",$C292=""),"",'MPTO_working_3-way'!E291)</f>
        <v>4.2214586065017867</v>
      </c>
      <c r="I292" s="45">
        <f>IF(OR($A292="",$B292="",$C292=""),"",'MPTO_working_3-way'!F291)</f>
        <v>3.7873600519227657</v>
      </c>
      <c r="J292" s="46">
        <f>IF(OR($A292="",$B292="",$C292=""),"",'MPTO_working_3-way'!G291)</f>
        <v>2.0036912247569583</v>
      </c>
      <c r="K292" s="44">
        <f>IF(OR($A292="",$B292="",$C292=""),"",'OddsRatio_working_3-way'!H291)</f>
        <v>4.191410596315321</v>
      </c>
      <c r="L292" s="45">
        <f>IF(OR($A292="",$B292="",$C292=""),"",'OddsRatio_working_3-way'!I291)</f>
        <v>3.7751396489698439</v>
      </c>
      <c r="M292" s="46">
        <f>IF(OR($A292="",$B292="",$C292=""),"",'OddsRatio_working_3-way'!J291)</f>
        <v>2.0139933332774427</v>
      </c>
      <c r="N292" s="47">
        <f t="shared" si="55"/>
        <v>24.070359512420918</v>
      </c>
      <c r="O292" s="48">
        <f t="shared" si="56"/>
        <v>26.677981792933185</v>
      </c>
      <c r="P292" s="48">
        <f t="shared" si="57"/>
        <v>49.251658694645883</v>
      </c>
      <c r="Q292" t="s">
        <v>474</v>
      </c>
      <c r="R292" t="s">
        <v>373</v>
      </c>
      <c r="S292" s="38">
        <v>44259</v>
      </c>
      <c r="T292" s="50">
        <v>100</v>
      </c>
      <c r="U292" s="50">
        <f t="shared" si="58"/>
        <v>74.937343358395992</v>
      </c>
      <c r="V292" s="50">
        <f t="shared" si="59"/>
        <v>72.222222222222229</v>
      </c>
      <c r="W292" s="50">
        <f t="shared" si="60"/>
        <v>48.717948717948723</v>
      </c>
      <c r="X292" s="50">
        <f t="shared" si="61"/>
        <v>79.05982905982907</v>
      </c>
      <c r="Y292" s="50">
        <f t="shared" si="62"/>
        <v>76.344707923655292</v>
      </c>
      <c r="Z292" s="50">
        <f t="shared" si="63"/>
        <v>52.840434419381786</v>
      </c>
      <c r="AA292" s="50">
        <f t="shared" si="64"/>
        <v>-4.122485701433078</v>
      </c>
      <c r="AB292" s="50">
        <f t="shared" si="65"/>
        <v>-4.1224857014330638</v>
      </c>
      <c r="AC292" s="50">
        <f t="shared" si="66"/>
        <v>-4.1224857014330638</v>
      </c>
      <c r="AF292">
        <v>1.84</v>
      </c>
      <c r="AG292">
        <v>2.02</v>
      </c>
      <c r="AH292" s="66"/>
      <c r="AJ292" t="s">
        <v>450</v>
      </c>
    </row>
    <row r="293" spans="1:36" s="50" customFormat="1" ht="15" x14ac:dyDescent="0.25">
      <c r="A293">
        <v>4.07</v>
      </c>
      <c r="B293">
        <v>4</v>
      </c>
      <c r="C293">
        <v>1.79</v>
      </c>
      <c r="D293" s="43">
        <f t="shared" si="67"/>
        <v>5.4359463577340561E-2</v>
      </c>
      <c r="E293" s="44">
        <f>IF(OR($A293="",$B293="",$C293=""),"",A293*'MPTO_working_3-way'!$I292)</f>
        <v>4.2912430167597764</v>
      </c>
      <c r="F293" s="45">
        <f>IF(OR($A293="",$B293="",$C293=""),"",B293*'MPTO_working_3-way'!$I292)</f>
        <v>4.2174378543093622</v>
      </c>
      <c r="G293" s="46">
        <f>IF(OR($A293="",$B293="",$C293=""),"",C293*'MPTO_working_3-way'!$I292)</f>
        <v>1.8873034398034396</v>
      </c>
      <c r="H293" s="44">
        <f>IF(OR($A293="",$B293="",$C293=""),"",'MPTO_working_3-way'!E292)</f>
        <v>4.3940510356405085</v>
      </c>
      <c r="I293" s="45">
        <f>IF(OR($A293="",$B293="",$C293=""),"",'MPTO_working_3-way'!F292)</f>
        <v>4.3125721445554905</v>
      </c>
      <c r="J293" s="46">
        <f>IF(OR($A293="",$B293="",$C293=""),"",'MPTO_working_3-way'!G292)</f>
        <v>1.8500039148550762</v>
      </c>
      <c r="K293" s="44">
        <f>IF(OR($A293="",$B293="",$C293=""),"",'OddsRatio_working_3-way'!H292)</f>
        <v>4.3551047369873608</v>
      </c>
      <c r="L293" s="45">
        <f>IF(OR($A293="",$B293="",$C293=""),"",'OddsRatio_working_3-way'!I292)</f>
        <v>4.2786039775120788</v>
      </c>
      <c r="M293" s="46">
        <f>IF(OR($A293="",$B293="",$C293=""),"",'OddsRatio_working_3-way'!J292)</f>
        <v>1.8633657140781803</v>
      </c>
      <c r="N293" s="47">
        <f t="shared" si="55"/>
        <v>23.303271245520794</v>
      </c>
      <c r="O293" s="48">
        <f t="shared" si="56"/>
        <v>23.711078492317409</v>
      </c>
      <c r="P293" s="48">
        <f t="shared" si="57"/>
        <v>52.985650262161812</v>
      </c>
      <c r="Q293" t="s">
        <v>507</v>
      </c>
      <c r="R293" t="s">
        <v>509</v>
      </c>
      <c r="S293" s="38">
        <v>44259</v>
      </c>
      <c r="T293" s="50">
        <v>100</v>
      </c>
      <c r="U293" s="50">
        <f t="shared" si="58"/>
        <v>75.429975429975428</v>
      </c>
      <c r="V293" s="50">
        <f t="shared" si="59"/>
        <v>75</v>
      </c>
      <c r="W293" s="50">
        <f t="shared" si="60"/>
        <v>44.134078212290497</v>
      </c>
      <c r="X293" s="50">
        <f t="shared" si="61"/>
        <v>80.865921787709496</v>
      </c>
      <c r="Y293" s="50">
        <f t="shared" si="62"/>
        <v>80.435946357734053</v>
      </c>
      <c r="Z293" s="50">
        <f t="shared" si="63"/>
        <v>49.570024570024565</v>
      </c>
      <c r="AA293" s="50">
        <f t="shared" si="64"/>
        <v>-5.4359463577340676</v>
      </c>
      <c r="AB293" s="50">
        <f t="shared" si="65"/>
        <v>-5.4359463577340534</v>
      </c>
      <c r="AC293" s="50">
        <f t="shared" si="66"/>
        <v>-5.4359463577340676</v>
      </c>
      <c r="AD293" s="51"/>
      <c r="AF293">
        <v>1.78</v>
      </c>
      <c r="AG293">
        <v>2.04</v>
      </c>
      <c r="AH293" s="66"/>
      <c r="AI293" s="51"/>
      <c r="AJ293" t="s">
        <v>513</v>
      </c>
    </row>
    <row r="294" spans="1:36" ht="15" x14ac:dyDescent="0.25">
      <c r="A294">
        <v>1.91</v>
      </c>
      <c r="B294">
        <v>3.89</v>
      </c>
      <c r="C294">
        <v>3.7</v>
      </c>
      <c r="D294" s="43">
        <f t="shared" si="67"/>
        <v>5.0899888434713825E-2</v>
      </c>
      <c r="E294" s="44">
        <f>IF(OR($A294="",$B294="",$C294=""),"",A294*'MPTO_working_3-way'!$I293)</f>
        <v>2.0072187869103035</v>
      </c>
      <c r="F294" s="45">
        <f>IF(OR($A294="",$B294="",$C294=""),"",B294*'MPTO_working_3-way'!$I293)</f>
        <v>4.0880005660110372</v>
      </c>
      <c r="G294" s="46">
        <f>IF(OR($A294="",$B294="",$C294=""),"",C294*'MPTO_working_3-way'!$I293)</f>
        <v>3.8883295872084411</v>
      </c>
      <c r="H294" s="44">
        <f>IF(OR($A294="",$B294="",$C294=""),"",'MPTO_working_3-way'!E293)</f>
        <v>1.973968955759168</v>
      </c>
      <c r="I294" s="45">
        <f>IF(OR($A294="",$B294="",$C294=""),"",'MPTO_working_3-way'!F293)</f>
        <v>4.1648830682975673</v>
      </c>
      <c r="J294" s="46">
        <f>IF(OR($A294="",$B294="",$C294=""),"",'MPTO_working_3-way'!G293)</f>
        <v>3.947831136075227</v>
      </c>
      <c r="K294" s="44">
        <f>IF(OR($A294="",$B294="",$C294=""),"",'OddsRatio_working_3-way'!H293)</f>
        <v>1.9865072278688354</v>
      </c>
      <c r="L294" s="45">
        <f>IF(OR($A294="",$B294="",$C294=""),"",'OddsRatio_working_3-way'!I293)</f>
        <v>4.1329735038911366</v>
      </c>
      <c r="M294" s="46">
        <f>IF(OR($A294="",$B294="",$C294=""),"",'OddsRatio_working_3-way'!J293)</f>
        <v>3.9269994673031388</v>
      </c>
      <c r="N294" s="47">
        <f t="shared" si="55"/>
        <v>49.820179370645107</v>
      </c>
      <c r="O294" s="48">
        <f t="shared" si="56"/>
        <v>24.461836143427288</v>
      </c>
      <c r="P294" s="48">
        <f t="shared" si="57"/>
        <v>25.717984485927609</v>
      </c>
      <c r="Q294" t="s">
        <v>508</v>
      </c>
      <c r="R294" t="s">
        <v>511</v>
      </c>
      <c r="S294" s="38">
        <v>44259</v>
      </c>
      <c r="T294" s="50">
        <v>100</v>
      </c>
      <c r="U294" s="50">
        <f t="shared" si="58"/>
        <v>47.643979057591622</v>
      </c>
      <c r="V294" s="50">
        <f t="shared" si="59"/>
        <v>74.293059125964007</v>
      </c>
      <c r="W294" s="50">
        <f t="shared" si="60"/>
        <v>72.972972972972968</v>
      </c>
      <c r="X294" s="50">
        <f t="shared" si="61"/>
        <v>52.733967901063018</v>
      </c>
      <c r="Y294" s="50">
        <f t="shared" si="62"/>
        <v>79.38304796943541</v>
      </c>
      <c r="Z294" s="50">
        <f t="shared" si="63"/>
        <v>78.062961816444371</v>
      </c>
      <c r="AA294" s="50">
        <f t="shared" si="64"/>
        <v>-5.0899888434713958</v>
      </c>
      <c r="AB294" s="50">
        <f t="shared" si="65"/>
        <v>-5.0899888434714029</v>
      </c>
      <c r="AC294" s="50">
        <f t="shared" si="66"/>
        <v>-5.0899888434714029</v>
      </c>
      <c r="AF294">
        <v>1.88</v>
      </c>
      <c r="AG294">
        <v>1.93</v>
      </c>
      <c r="AH294" s="66"/>
      <c r="AJ294" t="s">
        <v>513</v>
      </c>
    </row>
    <row r="295" spans="1:36" ht="15" x14ac:dyDescent="0.25">
      <c r="A295">
        <v>1.55</v>
      </c>
      <c r="B295">
        <v>4.17</v>
      </c>
      <c r="C295">
        <v>5.87</v>
      </c>
      <c r="D295" s="43">
        <f t="shared" si="67"/>
        <v>5.532719507748185E-2</v>
      </c>
      <c r="E295" s="44">
        <f>IF(OR($A295="",$B295="",$C295=""),"",A295*'MPTO_working_3-way'!$I294)</f>
        <v>1.6357571523700969</v>
      </c>
      <c r="F295" s="45">
        <f>IF(OR($A295="",$B295="",$C295=""),"",B295*'MPTO_working_3-way'!$I294)</f>
        <v>4.4007144034730992</v>
      </c>
      <c r="G295" s="46">
        <f>IF(OR($A295="",$B295="",$C295=""),"",C295*'MPTO_working_3-way'!$I294)</f>
        <v>6.1947706351048186</v>
      </c>
      <c r="H295" s="44">
        <f>IF(OR($A295="",$B295="",$C295=""),"",'MPTO_working_3-way'!E294)</f>
        <v>1.595611705380612</v>
      </c>
      <c r="I295" s="45">
        <f>IF(OR($A295="",$B295="",$C295=""),"",'MPTO_working_3-way'!F294)</f>
        <v>4.5174105609365158</v>
      </c>
      <c r="J295" s="46">
        <f>IF(OR($A295="",$B295="",$C295=""),"",'MPTO_working_3-way'!G294)</f>
        <v>6.5826131512615103</v>
      </c>
      <c r="K295" s="44">
        <f>IF(OR($A295="",$B295="",$C295=""),"",'OddsRatio_working_3-way'!H294)</f>
        <v>1.6086234945674456</v>
      </c>
      <c r="L295" s="45">
        <f>IF(OR($A295="",$B295="",$C295=""),"",'OddsRatio_working_3-way'!I294)</f>
        <v>4.5078845050523668</v>
      </c>
      <c r="M295" s="46">
        <f>IF(OR($A295="",$B295="",$C295=""),"",'OddsRatio_working_3-way'!J294)</f>
        <v>6.389084397351743</v>
      </c>
      <c r="N295" s="47">
        <f t="shared" si="55"/>
        <v>61.133769065357313</v>
      </c>
      <c r="O295" s="48">
        <f t="shared" si="56"/>
        <v>22.723583225732334</v>
      </c>
      <c r="P295" s="48">
        <f t="shared" si="57"/>
        <v>16.142647708910363</v>
      </c>
      <c r="Q295" t="s">
        <v>510</v>
      </c>
      <c r="R295" t="s">
        <v>512</v>
      </c>
      <c r="S295" s="38">
        <v>44259</v>
      </c>
      <c r="T295" s="50">
        <v>100</v>
      </c>
      <c r="U295" s="50">
        <f t="shared" si="58"/>
        <v>35.483870967741936</v>
      </c>
      <c r="V295" s="50">
        <f t="shared" si="59"/>
        <v>76.019184652278184</v>
      </c>
      <c r="W295" s="50">
        <f t="shared" si="60"/>
        <v>82.964224872231682</v>
      </c>
      <c r="X295" s="50">
        <f t="shared" si="61"/>
        <v>41.016590475490133</v>
      </c>
      <c r="Y295" s="50">
        <f t="shared" si="62"/>
        <v>81.551904160026382</v>
      </c>
      <c r="Z295" s="50">
        <f t="shared" si="63"/>
        <v>88.49694437997988</v>
      </c>
      <c r="AA295" s="50">
        <f t="shared" si="64"/>
        <v>-5.5327195077481974</v>
      </c>
      <c r="AB295" s="50">
        <f t="shared" si="65"/>
        <v>-5.5327195077481974</v>
      </c>
      <c r="AC295" s="50">
        <f t="shared" si="66"/>
        <v>-5.5327195077481974</v>
      </c>
      <c r="AF295">
        <v>1.95</v>
      </c>
      <c r="AG295">
        <v>1.86</v>
      </c>
      <c r="AH295" s="66"/>
      <c r="AJ295" t="s">
        <v>513</v>
      </c>
    </row>
    <row r="296" spans="1:36" ht="15" x14ac:dyDescent="0.25">
      <c r="A296">
        <v>3.91</v>
      </c>
      <c r="B296">
        <v>3.37</v>
      </c>
      <c r="C296">
        <v>2.12</v>
      </c>
      <c r="D296" s="43">
        <f t="shared" si="67"/>
        <v>2.4188493955382251E-2</v>
      </c>
      <c r="E296" s="44">
        <f>IF(OR($A296="",$B296="",$C296=""),"",A296*'MPTO_working_3-way'!$I295)</f>
        <v>4.0045770113655443</v>
      </c>
      <c r="F296" s="45">
        <f>IF(OR($A296="",$B296="",$C296=""),"",B296*'MPTO_working_3-way'!$I295)</f>
        <v>3.4515152246296381</v>
      </c>
      <c r="G296" s="46">
        <f>IF(OR($A296="",$B296="",$C296=""),"",C296*'MPTO_working_3-way'!$I295)</f>
        <v>2.1712796071854106</v>
      </c>
      <c r="H296" s="44">
        <f>IF(OR($A296="",$B296="",$C296=""),"",'MPTO_working_3-way'!E295)</f>
        <v>4.0372778923708745</v>
      </c>
      <c r="I296" s="45">
        <f>IF(OR($A296="",$B296="",$C296=""),"",'MPTO_working_3-way'!F295)</f>
        <v>3.4641263457394662</v>
      </c>
      <c r="J296" s="46">
        <f>IF(OR($A296="",$B296="",$C296=""),"",'MPTO_working_3-way'!G295)</f>
        <v>2.156867777459667</v>
      </c>
      <c r="K296" s="44">
        <f>IF(OR($A296="",$B296="",$C296=""),"",'OddsRatio_working_3-way'!H295)</f>
        <v>4.02127561544585</v>
      </c>
      <c r="L296" s="45">
        <f>IF(OR($A296="",$B296="",$C296=""),"",'OddsRatio_working_3-way'!I295)</f>
        <v>3.4606265321672396</v>
      </c>
      <c r="M296" s="46">
        <f>IF(OR($A296="",$B296="",$C296=""),"",'OddsRatio_working_3-way'!J295)</f>
        <v>2.1628277282815644</v>
      </c>
      <c r="N296" s="47">
        <f t="shared" si="55"/>
        <v>24.971426374417611</v>
      </c>
      <c r="O296" s="48">
        <f t="shared" si="56"/>
        <v>28.972782529368796</v>
      </c>
      <c r="P296" s="48">
        <f t="shared" si="57"/>
        <v>46.055791096213596</v>
      </c>
      <c r="Q296" t="s">
        <v>177</v>
      </c>
      <c r="R296" t="s">
        <v>113</v>
      </c>
      <c r="S296" s="38">
        <v>44259</v>
      </c>
      <c r="T296" s="50">
        <v>100</v>
      </c>
      <c r="U296" s="50">
        <f t="shared" si="58"/>
        <v>74.424552429667528</v>
      </c>
      <c r="V296" s="50">
        <f t="shared" si="59"/>
        <v>70.326409495548958</v>
      </c>
      <c r="W296" s="50">
        <f t="shared" si="60"/>
        <v>52.830188679245275</v>
      </c>
      <c r="X296" s="50">
        <f t="shared" si="61"/>
        <v>76.843401825205746</v>
      </c>
      <c r="Y296" s="50">
        <f t="shared" si="62"/>
        <v>72.74525889108719</v>
      </c>
      <c r="Z296" s="50">
        <f t="shared" si="63"/>
        <v>55.24903807478352</v>
      </c>
      <c r="AA296" s="50">
        <f t="shared" si="64"/>
        <v>-2.4188493955382171</v>
      </c>
      <c r="AB296" s="50">
        <f t="shared" si="65"/>
        <v>-2.4188493955382313</v>
      </c>
      <c r="AC296" s="50">
        <f t="shared" si="66"/>
        <v>-2.4188493955382455</v>
      </c>
      <c r="AF296">
        <v>2.13</v>
      </c>
      <c r="AG296">
        <v>1.78</v>
      </c>
      <c r="AH296" s="66"/>
      <c r="AJ296" t="s">
        <v>436</v>
      </c>
    </row>
    <row r="297" spans="1:36" ht="15" x14ac:dyDescent="0.25">
      <c r="A297">
        <v>1.36</v>
      </c>
      <c r="B297">
        <v>5.26</v>
      </c>
      <c r="C297">
        <v>9.6999999999999993</v>
      </c>
      <c r="D297" s="43">
        <f t="shared" si="67"/>
        <v>2.850096959327808E-2</v>
      </c>
      <c r="E297" s="44">
        <f>IF(OR($A297="",$B297="",$C297=""),"",A297*'MPTO_working_3-way'!$I296)</f>
        <v>1.3987613186468584</v>
      </c>
      <c r="F297" s="45">
        <f>IF(OR($A297="",$B297="",$C297=""),"",B297*'MPTO_working_3-way'!$I296)</f>
        <v>5.4099151000606422</v>
      </c>
      <c r="G297" s="46">
        <f>IF(OR($A297="",$B297="",$C297=""),"",C297*'MPTO_working_3-way'!$I296)</f>
        <v>9.976459405054797</v>
      </c>
      <c r="H297" s="44">
        <f>IF(OR($A297="",$B297="",$C297=""),"",'MPTO_working_3-way'!E296)</f>
        <v>1.3778018049310496</v>
      </c>
      <c r="I297" s="45">
        <f>IF(OR($A297="",$B297="",$C297=""),"",'MPTO_working_3-way'!F296)</f>
        <v>5.5366771706820943</v>
      </c>
      <c r="J297" s="46">
        <f>IF(OR($A297="",$B297="",$C297=""),"",'MPTO_working_3-way'!G296)</f>
        <v>10.684621354280011</v>
      </c>
      <c r="K297" s="44">
        <f>IF(OR($A297="",$B297="",$C297=""),"",'OddsRatio_working_3-way'!H296)</f>
        <v>1.3841715594562001</v>
      </c>
      <c r="L297" s="45">
        <f>IF(OR($A297="",$B297="",$C297=""),"",'OddsRatio_working_3-way'!I296)</f>
        <v>5.5460301202316948</v>
      </c>
      <c r="M297" s="46">
        <f>IF(OR($A297="",$B297="",$C297=""),"",'OddsRatio_working_3-way'!J296)</f>
        <v>10.284146020191489</v>
      </c>
      <c r="N297" s="47">
        <f t="shared" si="55"/>
        <v>71.491825422180369</v>
      </c>
      <c r="O297" s="48">
        <f t="shared" si="56"/>
        <v>18.4845784361531</v>
      </c>
      <c r="P297" s="48">
        <f t="shared" si="57"/>
        <v>10.023596141666527</v>
      </c>
      <c r="Q297" t="s">
        <v>178</v>
      </c>
      <c r="R297" t="s">
        <v>150</v>
      </c>
      <c r="S297" s="38">
        <v>44259</v>
      </c>
      <c r="T297" s="50">
        <v>100</v>
      </c>
      <c r="U297" s="50">
        <f t="shared" si="58"/>
        <v>26.470588235294116</v>
      </c>
      <c r="V297" s="50">
        <f t="shared" si="59"/>
        <v>80.98859315589354</v>
      </c>
      <c r="W297" s="50">
        <f t="shared" si="60"/>
        <v>89.69072164948453</v>
      </c>
      <c r="X297" s="50">
        <f t="shared" si="61"/>
        <v>29.32068519462193</v>
      </c>
      <c r="Y297" s="50">
        <f t="shared" si="62"/>
        <v>83.83869011522134</v>
      </c>
      <c r="Z297" s="50">
        <f t="shared" si="63"/>
        <v>92.54081860881233</v>
      </c>
      <c r="AA297" s="50">
        <f t="shared" si="64"/>
        <v>-2.8500969593278143</v>
      </c>
      <c r="AB297" s="50">
        <f t="shared" si="65"/>
        <v>-2.8500969593278001</v>
      </c>
      <c r="AC297" s="50">
        <f t="shared" si="66"/>
        <v>-2.8500969593278001</v>
      </c>
      <c r="AF297">
        <v>1.81</v>
      </c>
      <c r="AG297">
        <v>2.1</v>
      </c>
      <c r="AH297" s="66"/>
      <c r="AJ297" t="s">
        <v>436</v>
      </c>
    </row>
    <row r="298" spans="1:36" ht="15" x14ac:dyDescent="0.25">
      <c r="A298">
        <v>2.81</v>
      </c>
      <c r="B298">
        <v>2.81</v>
      </c>
      <c r="C298">
        <v>3.23</v>
      </c>
      <c r="D298" s="43">
        <f t="shared" si="67"/>
        <v>2.1341295461807075E-2</v>
      </c>
      <c r="E298" s="44">
        <f>IF(OR($A298="",$B298="",$C298=""),"",A298*'MPTO_working_3-way'!$I297)</f>
        <v>2.8699690402476778</v>
      </c>
      <c r="F298" s="45">
        <f>IF(OR($A298="",$B298="",$C298=""),"",B298*'MPTO_working_3-way'!$I297)</f>
        <v>2.8699690402476778</v>
      </c>
      <c r="G298" s="46">
        <f>IF(OR($A298="",$B298="",$C298=""),"",C298*'MPTO_working_3-way'!$I297)</f>
        <v>3.2989323843416369</v>
      </c>
      <c r="H298" s="44">
        <f>IF(OR($A298="",$B298="",$C298=""),"",'MPTO_working_3-way'!E297)</f>
        <v>2.8673167444162462</v>
      </c>
      <c r="I298" s="45">
        <f>IF(OR($A298="",$B298="",$C298=""),"",'MPTO_working_3-way'!F297)</f>
        <v>2.8673167444162462</v>
      </c>
      <c r="J298" s="46">
        <f>IF(OR($A298="",$B298="",$C298=""),"",'MPTO_working_3-way'!G297)</f>
        <v>3.3059626288503332</v>
      </c>
      <c r="K298" s="44">
        <f>IF(OR($A298="",$B298="",$C298=""),"",'OddsRatio_working_3-way'!H297)</f>
        <v>2.8686922172826965</v>
      </c>
      <c r="L298" s="45">
        <f>IF(OR($A298="",$B298="",$C298=""),"",'OddsRatio_working_3-way'!I297)</f>
        <v>2.8686922172826965</v>
      </c>
      <c r="M298" s="46">
        <f>IF(OR($A298="",$B298="",$C298=""),"",'OddsRatio_working_3-way'!J297)</f>
        <v>3.3023114058234326</v>
      </c>
      <c r="N298" s="47">
        <f t="shared" si="55"/>
        <v>34.843581445523199</v>
      </c>
      <c r="O298" s="48">
        <f t="shared" si="56"/>
        <v>34.843581445523199</v>
      </c>
      <c r="P298" s="48">
        <f t="shared" si="57"/>
        <v>30.312837108953616</v>
      </c>
      <c r="Q298" t="s">
        <v>111</v>
      </c>
      <c r="R298" t="s">
        <v>112</v>
      </c>
      <c r="S298" s="38">
        <v>44259</v>
      </c>
      <c r="T298" s="50">
        <v>100</v>
      </c>
      <c r="U298" s="50">
        <f t="shared" si="58"/>
        <v>64.412811387900362</v>
      </c>
      <c r="V298" s="50">
        <f t="shared" si="59"/>
        <v>64.412811387900362</v>
      </c>
      <c r="W298" s="50">
        <f t="shared" si="60"/>
        <v>69.040247678018574</v>
      </c>
      <c r="X298" s="50">
        <f t="shared" si="61"/>
        <v>66.546940934081064</v>
      </c>
      <c r="Y298" s="50">
        <f t="shared" si="62"/>
        <v>66.546940934081064</v>
      </c>
      <c r="Z298" s="50">
        <f t="shared" si="63"/>
        <v>71.17437722419929</v>
      </c>
      <c r="AA298" s="50">
        <f t="shared" si="64"/>
        <v>-2.1341295461807022</v>
      </c>
      <c r="AB298" s="50">
        <f t="shared" si="65"/>
        <v>-2.1341295461807022</v>
      </c>
      <c r="AC298" s="50">
        <f t="shared" si="66"/>
        <v>-2.1341295461807164</v>
      </c>
      <c r="AF298">
        <v>3.2</v>
      </c>
      <c r="AG298">
        <v>1.39</v>
      </c>
      <c r="AH298" s="66"/>
      <c r="AJ298" t="s">
        <v>436</v>
      </c>
    </row>
    <row r="299" spans="1:36" ht="15" x14ac:dyDescent="0.25">
      <c r="A299">
        <v>3.82</v>
      </c>
      <c r="B299">
        <v>3.17</v>
      </c>
      <c r="C299">
        <v>2.19</v>
      </c>
      <c r="D299" s="43">
        <f t="shared" si="67"/>
        <v>3.3858522527463242E-2</v>
      </c>
      <c r="E299" s="44">
        <f>IF(OR($A299="",$B299="",$C299=""),"",A299*'MPTO_working_3-way'!$I298)</f>
        <v>3.9493395560549094</v>
      </c>
      <c r="F299" s="45">
        <f>IF(OR($A299="",$B299="",$C299=""),"",B299*'MPTO_working_3-way'!$I298)</f>
        <v>3.2773315164120582</v>
      </c>
      <c r="G299" s="46">
        <f>IF(OR($A299="",$B299="",$C299=""),"",C299*'MPTO_working_3-way'!$I298)</f>
        <v>2.2641501643351445</v>
      </c>
      <c r="H299" s="44">
        <f>IF(OR($A299="",$B299="",$C299=""),"",'MPTO_working_3-way'!E298)</f>
        <v>3.9921126945445184</v>
      </c>
      <c r="I299" s="45">
        <f>IF(OR($A299="",$B299="",$C299=""),"",'MPTO_working_3-way'!F298)</f>
        <v>3.2876218114715323</v>
      </c>
      <c r="J299" s="46">
        <f>IF(OR($A299="",$B299="",$C299=""),"",'MPTO_working_3-way'!G298)</f>
        <v>2.245501433434661</v>
      </c>
      <c r="K299" s="44">
        <f>IF(OR($A299="",$B299="",$C299=""),"",'OddsRatio_working_3-way'!H298)</f>
        <v>3.970264923669081</v>
      </c>
      <c r="L299" s="45">
        <f>IF(OR($A299="",$B299="",$C299=""),"",'OddsRatio_working_3-way'!I298)</f>
        <v>3.2856293916176975</v>
      </c>
      <c r="M299" s="46">
        <f>IF(OR($A299="",$B299="",$C299=""),"",'OddsRatio_working_3-way'!J298)</f>
        <v>2.2534096663709953</v>
      </c>
      <c r="N299" s="47">
        <f t="shared" si="55"/>
        <v>25.320689340749524</v>
      </c>
      <c r="O299" s="48">
        <f t="shared" si="56"/>
        <v>30.512628795477344</v>
      </c>
      <c r="P299" s="48">
        <f t="shared" si="57"/>
        <v>44.166681863773135</v>
      </c>
      <c r="Q299" t="s">
        <v>237</v>
      </c>
      <c r="R299" t="s">
        <v>162</v>
      </c>
      <c r="S299" s="38">
        <v>44259</v>
      </c>
      <c r="T299" s="50">
        <v>100</v>
      </c>
      <c r="U299" s="50">
        <f t="shared" si="58"/>
        <v>73.821989528795811</v>
      </c>
      <c r="V299" s="50">
        <f t="shared" si="59"/>
        <v>68.454258675078862</v>
      </c>
      <c r="W299" s="50">
        <f t="shared" si="60"/>
        <v>54.337899543379002</v>
      </c>
      <c r="X299" s="50">
        <f t="shared" si="61"/>
        <v>77.207841781542143</v>
      </c>
      <c r="Y299" s="50">
        <f t="shared" si="62"/>
        <v>71.840110927825194</v>
      </c>
      <c r="Z299" s="50">
        <f t="shared" si="63"/>
        <v>57.72375179612532</v>
      </c>
      <c r="AA299" s="50">
        <f t="shared" si="64"/>
        <v>-3.3858522527463322</v>
      </c>
      <c r="AB299" s="50">
        <f t="shared" si="65"/>
        <v>-3.3858522527463322</v>
      </c>
      <c r="AC299" s="50">
        <f t="shared" si="66"/>
        <v>-3.385852252746318</v>
      </c>
      <c r="AF299">
        <v>2.88</v>
      </c>
      <c r="AG299">
        <v>1.43</v>
      </c>
      <c r="AH299" s="66"/>
      <c r="AJ299" t="s">
        <v>437</v>
      </c>
    </row>
    <row r="300" spans="1:36" ht="15" x14ac:dyDescent="0.25">
      <c r="A300">
        <v>2.34</v>
      </c>
      <c r="B300">
        <v>3.14</v>
      </c>
      <c r="C300">
        <v>3.49</v>
      </c>
      <c r="D300" s="43">
        <f t="shared" si="67"/>
        <v>3.2354716219443524E-2</v>
      </c>
      <c r="E300" s="44">
        <f>IF(OR($A300="",$B300="",$C300=""),"",A300*'MPTO_working_3-way'!$I299)</f>
        <v>2.4157100359534978</v>
      </c>
      <c r="F300" s="45">
        <f>IF(OR($A300="",$B300="",$C300=""),"",B300*'MPTO_working_3-way'!$I299)</f>
        <v>3.2415938089290526</v>
      </c>
      <c r="G300" s="46">
        <f>IF(OR($A300="",$B300="",$C300=""),"",C300*'MPTO_working_3-way'!$I299)</f>
        <v>3.602917959605858</v>
      </c>
      <c r="H300" s="44">
        <f>IF(OR($A300="",$B300="",$C300=""),"",'MPTO_working_3-way'!E299)</f>
        <v>2.4005827350602527</v>
      </c>
      <c r="I300" s="45">
        <f>IF(OR($A300="",$B300="",$C300=""),"",'MPTO_working_3-way'!F299)</f>
        <v>3.2500620613563331</v>
      </c>
      <c r="J300" s="46">
        <f>IF(OR($A300="",$B300="",$C300=""),"",'MPTO_working_3-way'!G299)</f>
        <v>3.6264989541380142</v>
      </c>
      <c r="K300" s="44">
        <f>IF(OR($A300="",$B300="",$C300=""),"",'OddsRatio_working_3-way'!H299)</f>
        <v>2.4072036514086763</v>
      </c>
      <c r="L300" s="45">
        <f>IF(OR($A300="",$B300="",$C300=""),"",'OddsRatio_working_3-way'!I299)</f>
        <v>3.2473252343392298</v>
      </c>
      <c r="M300" s="46">
        <f>IF(OR($A300="",$B300="",$C300=""),"",'OddsRatio_working_3-way'!J299)</f>
        <v>3.6148784268713468</v>
      </c>
      <c r="N300" s="47">
        <f t="shared" si="55"/>
        <v>41.395696715118916</v>
      </c>
      <c r="O300" s="48">
        <f t="shared" si="56"/>
        <v>30.849022392795622</v>
      </c>
      <c r="P300" s="48">
        <f t="shared" si="57"/>
        <v>27.755280892085459</v>
      </c>
      <c r="Q300" t="s">
        <v>160</v>
      </c>
      <c r="R300" t="s">
        <v>122</v>
      </c>
      <c r="S300" s="38">
        <v>44259</v>
      </c>
      <c r="T300" s="50">
        <v>100</v>
      </c>
      <c r="U300" s="50">
        <f t="shared" si="58"/>
        <v>57.264957264957268</v>
      </c>
      <c r="V300" s="50">
        <f t="shared" si="59"/>
        <v>68.152866242038215</v>
      </c>
      <c r="W300" s="50">
        <f t="shared" si="60"/>
        <v>71.346704871060169</v>
      </c>
      <c r="X300" s="50">
        <f t="shared" si="61"/>
        <v>60.500428886901616</v>
      </c>
      <c r="Y300" s="50">
        <f t="shared" si="62"/>
        <v>71.388337863982571</v>
      </c>
      <c r="Z300" s="50">
        <f t="shared" si="63"/>
        <v>74.582176493004511</v>
      </c>
      <c r="AA300" s="50">
        <f t="shared" si="64"/>
        <v>-3.2354716219443489</v>
      </c>
      <c r="AB300" s="50">
        <f t="shared" si="65"/>
        <v>-3.235471621944356</v>
      </c>
      <c r="AC300" s="50">
        <f t="shared" si="66"/>
        <v>-3.2354716219443418</v>
      </c>
      <c r="AF300">
        <v>2.59</v>
      </c>
      <c r="AG300">
        <v>1.53</v>
      </c>
      <c r="AH300" s="66"/>
      <c r="AJ300" t="s">
        <v>437</v>
      </c>
    </row>
    <row r="301" spans="1:36" s="50" customFormat="1" ht="15" x14ac:dyDescent="0.25">
      <c r="A301">
        <v>3.42</v>
      </c>
      <c r="B301">
        <v>3.14</v>
      </c>
      <c r="C301">
        <v>2.36</v>
      </c>
      <c r="D301" s="43">
        <f t="shared" si="67"/>
        <v>3.4597811957653324E-2</v>
      </c>
      <c r="E301" s="44">
        <f>IF(OR($A301="",$B301="",$C301=""),"",A301*'MPTO_working_3-way'!$I300)</f>
        <v>3.5383245168951745</v>
      </c>
      <c r="F301" s="45">
        <f>IF(OR($A301="",$B301="",$C301=""),"",B301*'MPTO_working_3-way'!$I300)</f>
        <v>3.2486371295470318</v>
      </c>
      <c r="G301" s="46">
        <f>IF(OR($A301="",$B301="",$C301=""),"",C301*'MPTO_working_3-way'!$I300)</f>
        <v>2.4416508362200617</v>
      </c>
      <c r="H301" s="44">
        <f>IF(OR($A301="",$B301="",$C301=""),"",'MPTO_working_3-way'!E300)</f>
        <v>3.5604286673340089</v>
      </c>
      <c r="I301" s="45">
        <f>IF(OR($A301="",$B301="",$C301=""),"",'MPTO_working_3-way'!F300)</f>
        <v>3.2579791683235659</v>
      </c>
      <c r="J301" s="46">
        <f>IF(OR($A301="",$B301="",$C301=""),"",'MPTO_working_3-way'!G300)</f>
        <v>2.4260291016136533</v>
      </c>
      <c r="K301" s="44">
        <f>IF(OR($A301="",$B301="",$C301=""),"",'OddsRatio_working_3-way'!H300)</f>
        <v>3.5496863004291233</v>
      </c>
      <c r="L301" s="45">
        <f>IF(OR($A301="",$B301="",$C301=""),"",'OddsRatio_working_3-way'!I300)</f>
        <v>3.2546812739331918</v>
      </c>
      <c r="M301" s="46">
        <f>IF(OR($A301="",$B301="",$C301=""),"",'OddsRatio_working_3-way'!J300)</f>
        <v>2.432881557265953</v>
      </c>
      <c r="N301" s="47">
        <f t="shared" si="55"/>
        <v>28.261963966987537</v>
      </c>
      <c r="O301" s="48">
        <f t="shared" si="56"/>
        <v>30.782139097801707</v>
      </c>
      <c r="P301" s="48">
        <f t="shared" si="57"/>
        <v>40.95589693521076</v>
      </c>
      <c r="Q301" t="s">
        <v>378</v>
      </c>
      <c r="R301" t="s">
        <v>118</v>
      </c>
      <c r="S301" s="38">
        <v>44259</v>
      </c>
      <c r="T301" s="50">
        <v>100</v>
      </c>
      <c r="U301" s="50">
        <f t="shared" si="58"/>
        <v>70.760233918128648</v>
      </c>
      <c r="V301" s="50">
        <f t="shared" si="59"/>
        <v>68.152866242038215</v>
      </c>
      <c r="W301" s="50">
        <f t="shared" si="60"/>
        <v>57.627118644067799</v>
      </c>
      <c r="X301" s="50">
        <f t="shared" si="61"/>
        <v>74.220015113893993</v>
      </c>
      <c r="Y301" s="50">
        <f t="shared" si="62"/>
        <v>71.61264743780356</v>
      </c>
      <c r="Z301" s="50">
        <f t="shared" si="63"/>
        <v>61.08689983983313</v>
      </c>
      <c r="AA301" s="50">
        <f t="shared" si="64"/>
        <v>-3.4597811957653448</v>
      </c>
      <c r="AB301" s="50">
        <f t="shared" si="65"/>
        <v>-3.4597811957653448</v>
      </c>
      <c r="AC301" s="50">
        <f t="shared" si="66"/>
        <v>-3.4597811957653306</v>
      </c>
      <c r="AD301" s="51"/>
      <c r="AF301">
        <v>2.76</v>
      </c>
      <c r="AG301">
        <v>1.48</v>
      </c>
      <c r="AH301" s="66"/>
      <c r="AI301" s="51"/>
      <c r="AJ301" t="s">
        <v>437</v>
      </c>
    </row>
    <row r="302" spans="1:36" ht="15" x14ac:dyDescent="0.25">
      <c r="A302">
        <v>2.7</v>
      </c>
      <c r="B302">
        <v>3.39</v>
      </c>
      <c r="C302">
        <v>2.77</v>
      </c>
      <c r="D302" s="43">
        <f t="shared" si="67"/>
        <v>2.6366451432743299E-2</v>
      </c>
      <c r="E302" s="44">
        <f>IF(OR($A302="",$B302="",$C302=""),"",A302*'MPTO_working_3-way'!$I301)</f>
        <v>2.7711894188684072</v>
      </c>
      <c r="F302" s="45">
        <f>IF(OR($A302="",$B302="",$C302=""),"",B302*'MPTO_working_3-way'!$I301)</f>
        <v>3.4793822703570001</v>
      </c>
      <c r="G302" s="46">
        <f>IF(OR($A302="",$B302="",$C302=""),"",C302*'MPTO_working_3-way'!$I301)</f>
        <v>2.8430350704686989</v>
      </c>
      <c r="H302" s="44">
        <f>IF(OR($A302="",$B302="",$C302=""),"",'MPTO_working_3-way'!E301)</f>
        <v>2.7656278122535451</v>
      </c>
      <c r="I302" s="45">
        <f>IF(OR($A302="",$B302="",$C302=""),"",'MPTO_working_3-way'!F301)</f>
        <v>3.4941036386964477</v>
      </c>
      <c r="J302" s="46">
        <f>IF(OR($A302="",$B302="",$C302=""),"",'MPTO_working_3-way'!G301)</f>
        <v>2.8391184042409048</v>
      </c>
      <c r="K302" s="44">
        <f>IF(OR($A302="",$B302="",$C302=""),"",'OddsRatio_working_3-way'!H301)</f>
        <v>2.7684793569930459</v>
      </c>
      <c r="L302" s="45">
        <f>IF(OR($A302="",$B302="",$C302=""),"",'OddsRatio_working_3-way'!I301)</f>
        <v>3.4862739195372825</v>
      </c>
      <c r="M302" s="46">
        <f>IF(OR($A302="",$B302="",$C302=""),"",'OddsRatio_working_3-way'!J301)</f>
        <v>2.8412990952221713</v>
      </c>
      <c r="N302" s="47">
        <f t="shared" si="55"/>
        <v>36.085588130180646</v>
      </c>
      <c r="O302" s="48">
        <f t="shared" si="56"/>
        <v>28.740733908993437</v>
      </c>
      <c r="P302" s="48">
        <f t="shared" si="57"/>
        <v>35.173677960825906</v>
      </c>
      <c r="Q302" t="s">
        <v>165</v>
      </c>
      <c r="R302" t="s">
        <v>130</v>
      </c>
      <c r="S302" s="38">
        <v>44259</v>
      </c>
      <c r="T302" s="50">
        <v>100</v>
      </c>
      <c r="U302" s="50">
        <f t="shared" si="58"/>
        <v>62.962962962962962</v>
      </c>
      <c r="V302" s="50">
        <f t="shared" si="59"/>
        <v>70.501474926253692</v>
      </c>
      <c r="W302" s="50">
        <f t="shared" si="60"/>
        <v>63.898916967509031</v>
      </c>
      <c r="X302" s="50">
        <f t="shared" si="61"/>
        <v>65.599608106237284</v>
      </c>
      <c r="Y302" s="50">
        <f t="shared" si="62"/>
        <v>73.138120069528014</v>
      </c>
      <c r="Z302" s="50">
        <f t="shared" si="63"/>
        <v>66.53556211078336</v>
      </c>
      <c r="AA302" s="50">
        <f t="shared" si="64"/>
        <v>-2.6366451432743219</v>
      </c>
      <c r="AB302" s="50">
        <f t="shared" si="65"/>
        <v>-2.6366451432743219</v>
      </c>
      <c r="AC302" s="50">
        <f t="shared" si="66"/>
        <v>-2.636645143274329</v>
      </c>
      <c r="AF302">
        <v>2.11</v>
      </c>
      <c r="AG302">
        <v>1.78</v>
      </c>
      <c r="AH302" s="66"/>
      <c r="AJ302" t="s">
        <v>442</v>
      </c>
    </row>
    <row r="303" spans="1:36" ht="15" x14ac:dyDescent="0.25">
      <c r="A303">
        <v>3.05</v>
      </c>
      <c r="B303">
        <v>3.17</v>
      </c>
      <c r="C303">
        <v>2.6</v>
      </c>
      <c r="D303" s="43">
        <f t="shared" si="67"/>
        <v>2.7941650323612288E-2</v>
      </c>
      <c r="E303" s="44">
        <f>IF(OR($A303="",$B303="",$C303=""),"",A303*'MPTO_working_3-way'!$I302)</f>
        <v>3.1352220334870173</v>
      </c>
      <c r="F303" s="45">
        <f>IF(OR($A303="",$B303="",$C303=""),"",B303*'MPTO_working_3-way'!$I302)</f>
        <v>3.2585750315258508</v>
      </c>
      <c r="G303" s="46">
        <f>IF(OR($A303="",$B303="",$C303=""),"",C303*'MPTO_working_3-way'!$I302)</f>
        <v>2.672648290841392</v>
      </c>
      <c r="H303" s="44">
        <f>IF(OR($A303="",$B303="",$C303=""),"",'MPTO_working_3-way'!E302)</f>
        <v>3.1391756439501148</v>
      </c>
      <c r="I303" s="45">
        <f>IF(OR($A303="",$B303="",$C303=""),"",'MPTO_working_3-way'!F302)</f>
        <v>3.2664417262946341</v>
      </c>
      <c r="J303" s="46">
        <f>IF(OR($A303="",$B303="",$C303=""),"",'MPTO_working_3-way'!G302)</f>
        <v>2.6645243807215464</v>
      </c>
      <c r="K303" s="44">
        <f>IF(OR($A303="",$B303="",$C303=""),"",'OddsRatio_working_3-way'!H302)</f>
        <v>3.1374952790170019</v>
      </c>
      <c r="L303" s="45">
        <f>IF(OR($A303="",$B303="",$C303=""),"",'OddsRatio_working_3-way'!I302)</f>
        <v>3.2626169538862912</v>
      </c>
      <c r="M303" s="46">
        <f>IF(OR($A303="",$B303="",$C303=""),"",'OddsRatio_working_3-way'!J302)</f>
        <v>2.6682889982571729</v>
      </c>
      <c r="N303" s="47">
        <f t="shared" si="55"/>
        <v>31.895667653489678</v>
      </c>
      <c r="O303" s="48">
        <f t="shared" si="56"/>
        <v>30.688260676070513</v>
      </c>
      <c r="P303" s="48">
        <f t="shared" si="57"/>
        <v>37.416071670439813</v>
      </c>
      <c r="Q303" t="s">
        <v>164</v>
      </c>
      <c r="R303" t="s">
        <v>251</v>
      </c>
      <c r="S303" s="38">
        <v>44259</v>
      </c>
      <c r="T303" s="50">
        <v>100</v>
      </c>
      <c r="U303" s="50">
        <f t="shared" si="58"/>
        <v>67.21311475409837</v>
      </c>
      <c r="V303" s="50">
        <f t="shared" si="59"/>
        <v>68.454258675078862</v>
      </c>
      <c r="W303" s="50">
        <f t="shared" si="60"/>
        <v>61.538461538461533</v>
      </c>
      <c r="X303" s="50">
        <f t="shared" si="61"/>
        <v>70.007279786459591</v>
      </c>
      <c r="Y303" s="50">
        <f t="shared" si="62"/>
        <v>71.248423707440097</v>
      </c>
      <c r="Z303" s="50">
        <f t="shared" si="63"/>
        <v>64.332626570822768</v>
      </c>
      <c r="AA303" s="50">
        <f t="shared" si="64"/>
        <v>-2.7941650323612208</v>
      </c>
      <c r="AB303" s="50">
        <f t="shared" si="65"/>
        <v>-2.794165032361235</v>
      </c>
      <c r="AC303" s="50">
        <f t="shared" si="66"/>
        <v>-2.794165032361235</v>
      </c>
      <c r="AF303">
        <v>1.94</v>
      </c>
      <c r="AG303">
        <v>1.94</v>
      </c>
      <c r="AH303" s="66"/>
      <c r="AJ303" t="s">
        <v>442</v>
      </c>
    </row>
    <row r="304" spans="1:36" s="50" customFormat="1" ht="15" x14ac:dyDescent="0.25">
      <c r="A304">
        <v>2.83</v>
      </c>
      <c r="B304">
        <v>3.14</v>
      </c>
      <c r="C304">
        <v>2.82</v>
      </c>
      <c r="D304" s="43">
        <f t="shared" si="67"/>
        <v>2.6438157116996042E-2</v>
      </c>
      <c r="E304" s="44">
        <f>IF(OR($A304="",$B304="",$C304=""),"",A304*'MPTO_working_3-way'!$I303)</f>
        <v>2.9048199846410987</v>
      </c>
      <c r="F304" s="45">
        <f>IF(OR($A304="",$B304="",$C304=""),"",B304*'MPTO_working_3-way'!$I303)</f>
        <v>3.2230158133473679</v>
      </c>
      <c r="G304" s="46">
        <f>IF(OR($A304="",$B304="",$C304=""),"",C304*'MPTO_working_3-way'!$I303)</f>
        <v>2.8945556030699287</v>
      </c>
      <c r="H304" s="44">
        <f>IF(OR($A304="",$B304="",$C304=""),"",'MPTO_working_3-way'!E303)</f>
        <v>2.9023854789867798</v>
      </c>
      <c r="I304" s="45">
        <f>IF(OR($A304="",$B304="",$C304=""),"",'MPTO_working_3-way'!F303)</f>
        <v>3.2293627243861973</v>
      </c>
      <c r="J304" s="46">
        <f>IF(OR($A304="",$B304="",$C304=""),"",'MPTO_working_3-way'!G303)</f>
        <v>2.891868329091412</v>
      </c>
      <c r="K304" s="44">
        <f>IF(OR($A304="",$B304="",$C304=""),"",'OddsRatio_working_3-way'!H303)</f>
        <v>2.9036378934670979</v>
      </c>
      <c r="L304" s="45">
        <f>IF(OR($A304="",$B304="",$C304=""),"",'OddsRatio_working_3-way'!I303)</f>
        <v>3.2261120721418521</v>
      </c>
      <c r="M304" s="46">
        <f>IF(OR($A304="",$B304="",$C304=""),"",'OddsRatio_working_3-way'!J303)</f>
        <v>2.8932355006066217</v>
      </c>
      <c r="N304" s="47">
        <f t="shared" si="55"/>
        <v>34.425541179397861</v>
      </c>
      <c r="O304" s="48">
        <f t="shared" si="56"/>
        <v>31.026841254043291</v>
      </c>
      <c r="P304" s="48">
        <f t="shared" si="57"/>
        <v>34.547617566558849</v>
      </c>
      <c r="Q304" t="s">
        <v>124</v>
      </c>
      <c r="R304" t="s">
        <v>126</v>
      </c>
      <c r="S304" s="38">
        <v>44259</v>
      </c>
      <c r="T304" s="50">
        <v>100</v>
      </c>
      <c r="U304" s="50">
        <f t="shared" si="58"/>
        <v>64.664310954063609</v>
      </c>
      <c r="V304" s="50">
        <f t="shared" si="59"/>
        <v>68.152866242038215</v>
      </c>
      <c r="W304" s="50">
        <f t="shared" si="60"/>
        <v>64.539007092198588</v>
      </c>
      <c r="X304" s="50">
        <f t="shared" si="61"/>
        <v>67.308126665763197</v>
      </c>
      <c r="Y304" s="50">
        <f t="shared" si="62"/>
        <v>70.796681953737817</v>
      </c>
      <c r="Z304" s="50">
        <f t="shared" si="63"/>
        <v>67.182822803898176</v>
      </c>
      <c r="AA304" s="50">
        <f t="shared" si="64"/>
        <v>-2.6438157116995882</v>
      </c>
      <c r="AB304" s="50">
        <f t="shared" si="65"/>
        <v>-2.6438157116996024</v>
      </c>
      <c r="AC304" s="50">
        <f t="shared" si="66"/>
        <v>-2.6438157116995882</v>
      </c>
      <c r="AD304" s="51"/>
      <c r="AF304">
        <v>2.33</v>
      </c>
      <c r="AG304">
        <v>1.65</v>
      </c>
      <c r="AH304" s="66"/>
      <c r="AI304" s="51"/>
      <c r="AJ304" t="s">
        <v>442</v>
      </c>
    </row>
    <row r="305" spans="1:36" ht="15" x14ac:dyDescent="0.25">
      <c r="A305">
        <v>3.57</v>
      </c>
      <c r="B305">
        <v>4.01</v>
      </c>
      <c r="C305">
        <v>2</v>
      </c>
      <c r="D305" s="43">
        <f t="shared" si="67"/>
        <v>2.9488603421418347E-2</v>
      </c>
      <c r="E305" s="44">
        <f>IF(OR($A305="",$B305="",$C305=""),"",A305*'MPTO_working_3-way'!$I304)</f>
        <v>3.6752743142144633</v>
      </c>
      <c r="F305" s="45">
        <f>IF(OR($A305="",$B305="",$C305=""),"",B305*'MPTO_working_3-way'!$I304)</f>
        <v>4.1282492997198874</v>
      </c>
      <c r="G305" s="46">
        <f>IF(OR($A305="",$B305="",$C305=""),"",C305*'MPTO_working_3-way'!$I304)</f>
        <v>2.0589772068428367</v>
      </c>
      <c r="H305" s="44">
        <f>IF(OR($A305="",$B305="",$C305=""),"",'MPTO_working_3-way'!E304)</f>
        <v>3.699832440977441</v>
      </c>
      <c r="I305" s="45">
        <f>IF(OR($A305="",$B305="",$C305=""),"",'MPTO_working_3-way'!F304)</f>
        <v>4.1745457019688264</v>
      </c>
      <c r="J305" s="46">
        <f>IF(OR($A305="",$B305="",$C305=""),"",'MPTO_working_3-way'!G304)</f>
        <v>2.0401065962358795</v>
      </c>
      <c r="K305" s="44">
        <f>IF(OR($A305="",$B305="",$C305=""),"",'OddsRatio_working_3-way'!H304)</f>
        <v>3.6922549915123954</v>
      </c>
      <c r="L305" s="45">
        <f>IF(OR($A305="",$B305="",$C305=""),"",'OddsRatio_working_3-way'!I304)</f>
        <v>4.1531858071798871</v>
      </c>
      <c r="M305" s="46">
        <f>IF(OR($A305="",$B305="",$C305=""),"",'OddsRatio_working_3-way'!J304)</f>
        <v>2.047570035607936</v>
      </c>
      <c r="N305" s="47">
        <f t="shared" si="55"/>
        <v>27.208853394491062</v>
      </c>
      <c r="O305" s="48">
        <f t="shared" si="56"/>
        <v>24.223343296342414</v>
      </c>
      <c r="P305" s="48">
        <f t="shared" si="57"/>
        <v>48.567803309166543</v>
      </c>
      <c r="Q305" t="s">
        <v>379</v>
      </c>
      <c r="R305" t="s">
        <v>129</v>
      </c>
      <c r="S305" s="38">
        <v>44259</v>
      </c>
      <c r="T305" s="50">
        <v>100</v>
      </c>
      <c r="U305" s="50">
        <f t="shared" si="58"/>
        <v>71.988795518207283</v>
      </c>
      <c r="V305" s="50">
        <f t="shared" si="59"/>
        <v>75.062344139650875</v>
      </c>
      <c r="W305" s="50">
        <f t="shared" si="60"/>
        <v>50</v>
      </c>
      <c r="X305" s="50">
        <f t="shared" si="61"/>
        <v>74.937655860349125</v>
      </c>
      <c r="Y305" s="50">
        <f t="shared" si="62"/>
        <v>78.011204481792717</v>
      </c>
      <c r="Z305" s="50">
        <f t="shared" si="63"/>
        <v>52.948860342141849</v>
      </c>
      <c r="AA305" s="50">
        <f t="shared" si="64"/>
        <v>-2.9488603421418418</v>
      </c>
      <c r="AB305" s="50">
        <f t="shared" si="65"/>
        <v>-2.9488603421418418</v>
      </c>
      <c r="AC305" s="50">
        <f t="shared" si="66"/>
        <v>-2.9488603421418489</v>
      </c>
      <c r="AF305">
        <v>1.71</v>
      </c>
      <c r="AG305">
        <v>2.23</v>
      </c>
      <c r="AH305" s="66"/>
      <c r="AJ305" t="s">
        <v>442</v>
      </c>
    </row>
    <row r="306" spans="1:36" ht="15" x14ac:dyDescent="0.25">
      <c r="A306">
        <v>1.99</v>
      </c>
      <c r="B306">
        <v>3.93</v>
      </c>
      <c r="C306">
        <v>3.54</v>
      </c>
      <c r="D306" s="43">
        <f t="shared" si="67"/>
        <v>3.9451364728936511E-2</v>
      </c>
      <c r="E306" s="44">
        <f>IF(OR($A306="",$B306="",$C306=""),"",A306*'MPTO_working_3-way'!$I305)</f>
        <v>2.0685082158105836</v>
      </c>
      <c r="F306" s="45">
        <f>IF(OR($A306="",$B306="",$C306=""),"",B306*'MPTO_working_3-way'!$I305)</f>
        <v>4.0850438633847208</v>
      </c>
      <c r="G306" s="46">
        <f>IF(OR($A306="",$B306="",$C306=""),"",C306*'MPTO_working_3-way'!$I305)</f>
        <v>3.6796578311404353</v>
      </c>
      <c r="H306" s="44">
        <f>IF(OR($A306="",$B306="",$C306=""),"",'MPTO_working_3-way'!E305)</f>
        <v>2.043476566426973</v>
      </c>
      <c r="I306" s="45">
        <f>IF(OR($A306="",$B306="",$C306=""),"",'MPTO_working_3-way'!F305)</f>
        <v>4.1441763717407891</v>
      </c>
      <c r="J306" s="46">
        <f>IF(OR($A306="",$B306="",$C306=""),"",'MPTO_working_3-way'!G305)</f>
        <v>3.7128425108085086</v>
      </c>
      <c r="K306" s="44">
        <f>IF(OR($A306="",$B306="",$C306=""),"",'OddsRatio_working_3-way'!H305)</f>
        <v>2.0532843657285436</v>
      </c>
      <c r="L306" s="45">
        <f>IF(OR($A306="",$B306="",$C306=""),"",'OddsRatio_working_3-way'!I305)</f>
        <v>4.1172961531157899</v>
      </c>
      <c r="M306" s="46">
        <f>IF(OR($A306="",$B306="",$C306=""),"",'OddsRatio_working_3-way'!J305)</f>
        <v>3.7023659484348479</v>
      </c>
      <c r="N306" s="47">
        <f t="shared" si="55"/>
        <v>48.344018764659886</v>
      </c>
      <c r="O306" s="48">
        <f t="shared" si="56"/>
        <v>24.479541308313781</v>
      </c>
      <c r="P306" s="48">
        <f t="shared" si="57"/>
        <v>27.176439927026319</v>
      </c>
      <c r="Q306" t="s">
        <v>387</v>
      </c>
      <c r="R306" t="s">
        <v>257</v>
      </c>
      <c r="S306" s="38">
        <v>44290</v>
      </c>
      <c r="T306" s="50">
        <v>100</v>
      </c>
      <c r="U306" s="50">
        <f t="shared" si="58"/>
        <v>49.748743718592962</v>
      </c>
      <c r="V306" s="50">
        <f t="shared" si="59"/>
        <v>74.554707379134854</v>
      </c>
      <c r="W306" s="50">
        <f t="shared" si="60"/>
        <v>71.751412429378533</v>
      </c>
      <c r="X306" s="50">
        <f t="shared" si="61"/>
        <v>53.693880191486606</v>
      </c>
      <c r="Y306" s="50">
        <f t="shared" si="62"/>
        <v>78.499843852028505</v>
      </c>
      <c r="Z306" s="50">
        <f t="shared" si="63"/>
        <v>75.69654890227217</v>
      </c>
      <c r="AA306" s="50">
        <f t="shared" si="64"/>
        <v>-3.945136472893644</v>
      </c>
      <c r="AB306" s="50">
        <f t="shared" si="65"/>
        <v>-3.9451364728936511</v>
      </c>
      <c r="AC306" s="50">
        <f t="shared" si="66"/>
        <v>-3.9451364728936369</v>
      </c>
      <c r="AF306">
        <v>1.74</v>
      </c>
      <c r="AG306">
        <v>2.13</v>
      </c>
      <c r="AH306" s="66"/>
      <c r="AJ306" t="s">
        <v>438</v>
      </c>
    </row>
    <row r="307" spans="1:36" ht="15" x14ac:dyDescent="0.25">
      <c r="A307">
        <v>2.79</v>
      </c>
      <c r="B307">
        <v>3.2</v>
      </c>
      <c r="C307">
        <v>2.72</v>
      </c>
      <c r="D307" s="43">
        <f t="shared" si="67"/>
        <v>3.8569997891629848E-2</v>
      </c>
      <c r="E307" s="44">
        <f>IF(OR($A307="",$B307="",$C307=""),"",A307*'MPTO_working_3-way'!$I306)</f>
        <v>2.8976102941176474</v>
      </c>
      <c r="F307" s="45">
        <f>IF(OR($A307="",$B307="",$C307=""),"",B307*'MPTO_working_3-way'!$I306)</f>
        <v>3.3234239932532157</v>
      </c>
      <c r="G307" s="46">
        <f>IF(OR($A307="",$B307="",$C307=""),"",C307*'MPTO_working_3-way'!$I306)</f>
        <v>2.8249103942652334</v>
      </c>
      <c r="H307" s="44">
        <f>IF(OR($A307="",$B307="",$C307=""),"",'MPTO_working_3-way'!E306)</f>
        <v>2.8938009228070629</v>
      </c>
      <c r="I307" s="45">
        <f>IF(OR($A307="",$B307="",$C307=""),"",'MPTO_working_3-way'!F306)</f>
        <v>3.3373010055996959</v>
      </c>
      <c r="J307" s="46">
        <f>IF(OR($A307="",$B307="",$C307=""),"",'MPTO_working_3-way'!G306)</f>
        <v>2.8185656097953529</v>
      </c>
      <c r="K307" s="44">
        <f>IF(OR($A307="",$B307="",$C307=""),"",'OddsRatio_working_3-way'!H306)</f>
        <v>2.8958740686198241</v>
      </c>
      <c r="L307" s="45">
        <f>IF(OR($A307="",$B307="",$C307=""),"",'OddsRatio_working_3-way'!I306)</f>
        <v>3.3301245536109567</v>
      </c>
      <c r="M307" s="46">
        <f>IF(OR($A307="",$B307="",$C307=""),"",'OddsRatio_working_3-way'!J306)</f>
        <v>2.8217337419140209</v>
      </c>
      <c r="N307" s="47">
        <f t="shared" si="55"/>
        <v>34.511197107149648</v>
      </c>
      <c r="O307" s="48">
        <f t="shared" si="56"/>
        <v>30.0894499777961</v>
      </c>
      <c r="P307" s="48">
        <f t="shared" si="57"/>
        <v>35.399352915054237</v>
      </c>
      <c r="Q307" t="s">
        <v>381</v>
      </c>
      <c r="R307" t="s">
        <v>385</v>
      </c>
      <c r="S307" s="38">
        <v>44290</v>
      </c>
      <c r="T307" s="50">
        <v>100</v>
      </c>
      <c r="U307" s="50">
        <f t="shared" si="58"/>
        <v>64.157706093189958</v>
      </c>
      <c r="V307" s="50">
        <f t="shared" si="59"/>
        <v>68.75</v>
      </c>
      <c r="W307" s="50">
        <f t="shared" si="60"/>
        <v>63.235294117647051</v>
      </c>
      <c r="X307" s="50">
        <f t="shared" si="61"/>
        <v>68.014705882352942</v>
      </c>
      <c r="Y307" s="50">
        <f t="shared" si="62"/>
        <v>72.60699978916297</v>
      </c>
      <c r="Z307" s="50">
        <f t="shared" si="63"/>
        <v>67.092293906810042</v>
      </c>
      <c r="AA307" s="50">
        <f t="shared" si="64"/>
        <v>-3.8569997891629839</v>
      </c>
      <c r="AB307" s="50">
        <f t="shared" si="65"/>
        <v>-3.8569997891629697</v>
      </c>
      <c r="AC307" s="50">
        <f t="shared" si="66"/>
        <v>-3.856999789162991</v>
      </c>
      <c r="AF307">
        <v>2</v>
      </c>
      <c r="AG307">
        <v>1.85</v>
      </c>
      <c r="AH307" s="66"/>
      <c r="AJ307" t="s">
        <v>438</v>
      </c>
    </row>
    <row r="308" spans="1:36" ht="15" x14ac:dyDescent="0.25">
      <c r="A308">
        <v>1.85</v>
      </c>
      <c r="B308">
        <v>3.67</v>
      </c>
      <c r="C308">
        <v>4.3899999999999997</v>
      </c>
      <c r="D308" s="43">
        <f t="shared" si="67"/>
        <v>4.0810537375060463E-2</v>
      </c>
      <c r="E308" s="44">
        <f>IF(OR($A308="",$B308="",$C308=""),"",A308*'MPTO_working_3-way'!$I307)</f>
        <v>1.9254994941438619</v>
      </c>
      <c r="F308" s="45">
        <f>IF(OR($A308="",$B308="",$C308=""),"",B308*'MPTO_working_3-way'!$I307)</f>
        <v>3.819774672166472</v>
      </c>
      <c r="G308" s="46">
        <f>IF(OR($A308="",$B308="",$C308=""),"",C308*'MPTO_working_3-way'!$I307)</f>
        <v>4.5691582590765147</v>
      </c>
      <c r="H308" s="44">
        <f>IF(OR($A308="",$B308="",$C308=""),"",'MPTO_working_3-way'!E307)</f>
        <v>1.8977599726471091</v>
      </c>
      <c r="I308" s="45">
        <f>IF(OR($A308="",$B308="",$C308=""),"",'MPTO_working_3-way'!F307)</f>
        <v>3.8628524883570381</v>
      </c>
      <c r="J308" s="46">
        <f>IF(OR($A308="",$B308="",$C308=""),"",'MPTO_working_3-way'!G307)</f>
        <v>4.6688191715740901</v>
      </c>
      <c r="K308" s="44">
        <f>IF(OR($A308="",$B308="",$C308=""),"",'OddsRatio_working_3-way'!H307)</f>
        <v>1.9081340618631057</v>
      </c>
      <c r="L308" s="45">
        <f>IF(OR($A308="",$B308="",$C308=""),"",'OddsRatio_working_3-way'!I307)</f>
        <v>3.8526093472641079</v>
      </c>
      <c r="M308" s="46">
        <f>IF(OR($A308="",$B308="",$C308=""),"",'OddsRatio_working_3-way'!J307)</f>
        <v>4.6218523173128565</v>
      </c>
      <c r="N308" s="47">
        <f t="shared" si="55"/>
        <v>51.934576095260496</v>
      </c>
      <c r="O308" s="48">
        <f t="shared" si="56"/>
        <v>26.179554707420145</v>
      </c>
      <c r="P308" s="48">
        <f t="shared" si="57"/>
        <v>21.885869197319348</v>
      </c>
      <c r="Q308" t="s">
        <v>259</v>
      </c>
      <c r="R308" t="s">
        <v>255</v>
      </c>
      <c r="S308" s="38">
        <v>44290</v>
      </c>
      <c r="T308" s="50">
        <v>100</v>
      </c>
      <c r="U308" s="50">
        <f t="shared" si="58"/>
        <v>45.945945945945937</v>
      </c>
      <c r="V308" s="50">
        <f t="shared" si="59"/>
        <v>72.752043596730246</v>
      </c>
      <c r="W308" s="50">
        <f t="shared" si="60"/>
        <v>77.220956719817764</v>
      </c>
      <c r="X308" s="50">
        <f t="shared" si="61"/>
        <v>50.02699968345199</v>
      </c>
      <c r="Y308" s="50">
        <f t="shared" si="62"/>
        <v>76.833097334236271</v>
      </c>
      <c r="Z308" s="50">
        <f t="shared" si="63"/>
        <v>81.302010457323803</v>
      </c>
      <c r="AA308" s="50">
        <f t="shared" si="64"/>
        <v>-4.0810537375060534</v>
      </c>
      <c r="AB308" s="50">
        <f t="shared" si="65"/>
        <v>-4.081053737506025</v>
      </c>
      <c r="AC308" s="50">
        <f t="shared" si="66"/>
        <v>-4.0810537375060392</v>
      </c>
      <c r="AF308">
        <v>2.0499999999999998</v>
      </c>
      <c r="AG308">
        <v>1.81</v>
      </c>
      <c r="AH308" s="66"/>
      <c r="AJ308" t="s">
        <v>438</v>
      </c>
    </row>
    <row r="309" spans="1:36" ht="15" x14ac:dyDescent="0.25">
      <c r="A309">
        <v>1.97</v>
      </c>
      <c r="B309">
        <v>3.71</v>
      </c>
      <c r="C309">
        <v>4.07</v>
      </c>
      <c r="D309" s="43">
        <f t="shared" si="67"/>
        <v>2.285623787395652E-2</v>
      </c>
      <c r="E309" s="44">
        <f>IF(OR($A309="",$B309="",$C309=""),"",A309*'MPTO_working_3-way'!$I308)</f>
        <v>2.0150267886116944</v>
      </c>
      <c r="F309" s="45">
        <f>IF(OR($A309="",$B309="",$C309=""),"",B309*'MPTO_working_3-way'!$I308)</f>
        <v>3.7947966425123787</v>
      </c>
      <c r="G309" s="46">
        <f>IF(OR($A309="",$B309="",$C309=""),"",C309*'MPTO_working_3-way'!$I308)</f>
        <v>4.1630248881470031</v>
      </c>
      <c r="H309" s="44">
        <f>IF(OR($A309="",$B309="",$C309=""),"",'MPTO_working_3-way'!E308)</f>
        <v>2.0000181312044325</v>
      </c>
      <c r="I309" s="45">
        <f>IF(OR($A309="",$B309="",$C309=""),"",'MPTO_working_3-way'!F308)</f>
        <v>3.8179154711155547</v>
      </c>
      <c r="J309" s="46">
        <f>IF(OR($A309="",$B309="",$C309=""),"",'MPTO_working_3-way'!G308)</f>
        <v>4.2002423585308799</v>
      </c>
      <c r="K309" s="44">
        <f>IF(OR($A309="",$B309="",$C309=""),"",'OddsRatio_working_3-way'!H308)</f>
        <v>2.0059054003517205</v>
      </c>
      <c r="L309" s="45">
        <f>IF(OR($A309="",$B309="",$C309=""),"",'OddsRatio_working_3-way'!I308)</f>
        <v>3.8103130257249087</v>
      </c>
      <c r="M309" s="46">
        <f>IF(OR($A309="",$B309="",$C309=""),"",'OddsRatio_working_3-way'!J308)</f>
        <v>4.1836387413193625</v>
      </c>
      <c r="N309" s="47">
        <f t="shared" si="55"/>
        <v>49.627131790589061</v>
      </c>
      <c r="O309" s="48">
        <f t="shared" si="56"/>
        <v>26.351873214948906</v>
      </c>
      <c r="P309" s="48">
        <f t="shared" si="57"/>
        <v>24.020994994462029</v>
      </c>
      <c r="Q309" t="s">
        <v>240</v>
      </c>
      <c r="R309" t="s">
        <v>267</v>
      </c>
      <c r="S309" s="38">
        <v>44290</v>
      </c>
      <c r="T309" s="50">
        <v>100</v>
      </c>
      <c r="U309" s="50">
        <f t="shared" si="58"/>
        <v>49.238578680203041</v>
      </c>
      <c r="V309" s="50">
        <f t="shared" si="59"/>
        <v>73.045822102425873</v>
      </c>
      <c r="W309" s="50">
        <f t="shared" si="60"/>
        <v>75.429975429975428</v>
      </c>
      <c r="X309" s="50">
        <f t="shared" si="61"/>
        <v>51.524202467598691</v>
      </c>
      <c r="Y309" s="50">
        <f t="shared" si="62"/>
        <v>75.331445889821524</v>
      </c>
      <c r="Z309" s="50">
        <f t="shared" si="63"/>
        <v>77.715599217371079</v>
      </c>
      <c r="AA309" s="50">
        <f t="shared" si="64"/>
        <v>-2.2856237873956502</v>
      </c>
      <c r="AB309" s="50">
        <f t="shared" si="65"/>
        <v>-2.2856237873956502</v>
      </c>
      <c r="AC309" s="50">
        <f t="shared" si="66"/>
        <v>-2.2856237873956502</v>
      </c>
      <c r="AF309">
        <v>1.83</v>
      </c>
      <c r="AG309">
        <v>2.0699999999999998</v>
      </c>
      <c r="AH309" s="66"/>
      <c r="AJ309" t="s">
        <v>230</v>
      </c>
    </row>
    <row r="310" spans="1:36" s="50" customFormat="1" ht="15" x14ac:dyDescent="0.25">
      <c r="A310">
        <v>2.56</v>
      </c>
      <c r="B310">
        <v>3.32</v>
      </c>
      <c r="C310">
        <v>3.03</v>
      </c>
      <c r="D310" s="43">
        <f t="shared" si="67"/>
        <v>2.1862822577438434E-2</v>
      </c>
      <c r="E310" s="44">
        <f>IF(OR($A310="",$B310="",$C310=""),"",A310*'MPTO_working_3-way'!$I309)</f>
        <v>2.6159688257982423</v>
      </c>
      <c r="F310" s="45">
        <f>IF(OR($A310="",$B310="",$C310=""),"",B310*'MPTO_working_3-way'!$I309)</f>
        <v>3.3925845709570956</v>
      </c>
      <c r="G310" s="46">
        <f>IF(OR($A310="",$B310="",$C310=""),"",C310*'MPTO_working_3-way'!$I309)</f>
        <v>3.0962443524096384</v>
      </c>
      <c r="H310" s="44">
        <f>IF(OR($A310="",$B310="",$C310=""),"",'MPTO_working_3-way'!E309)</f>
        <v>2.6086680288235566</v>
      </c>
      <c r="I310" s="45">
        <f>IF(OR($A310="",$B310="",$C310=""),"",'MPTO_working_3-way'!F309)</f>
        <v>3.4023186122429996</v>
      </c>
      <c r="J310" s="46">
        <f>IF(OR($A310="",$B310="",$C310=""),"",'MPTO_working_3-way'!G309)</f>
        <v>3.0984175548042203</v>
      </c>
      <c r="K310" s="44">
        <f>IF(OR($A310="",$B310="",$C310=""),"",'OddsRatio_working_3-way'!H309)</f>
        <v>2.612049951192037</v>
      </c>
      <c r="L310" s="45">
        <f>IF(OR($A310="",$B310="",$C310=""),"",'OddsRatio_working_3-way'!I309)</f>
        <v>3.3974076197214909</v>
      </c>
      <c r="M310" s="46">
        <f>IF(OR($A310="",$B310="",$C310=""),"",'OddsRatio_working_3-way'!J309)</f>
        <v>3.0977316672563053</v>
      </c>
      <c r="N310" s="47">
        <f t="shared" si="55"/>
        <v>38.226755232637679</v>
      </c>
      <c r="O310" s="48">
        <f t="shared" si="56"/>
        <v>29.476052227576037</v>
      </c>
      <c r="P310" s="48">
        <f t="shared" si="57"/>
        <v>32.297192539786288</v>
      </c>
      <c r="Q310" t="s">
        <v>265</v>
      </c>
      <c r="R310" t="s">
        <v>264</v>
      </c>
      <c r="S310" s="38">
        <v>44290</v>
      </c>
      <c r="T310" s="50">
        <v>100</v>
      </c>
      <c r="U310" s="50">
        <f t="shared" si="58"/>
        <v>60.9375</v>
      </c>
      <c r="V310" s="50">
        <f t="shared" si="59"/>
        <v>69.879518072289159</v>
      </c>
      <c r="W310" s="50">
        <f t="shared" si="60"/>
        <v>66.996699669967001</v>
      </c>
      <c r="X310" s="50">
        <f t="shared" si="61"/>
        <v>63.123782257743841</v>
      </c>
      <c r="Y310" s="50">
        <f t="shared" si="62"/>
        <v>72.065800330032999</v>
      </c>
      <c r="Z310" s="50">
        <f t="shared" si="63"/>
        <v>69.182981927710841</v>
      </c>
      <c r="AA310" s="50">
        <f t="shared" si="64"/>
        <v>-2.1862822577438408</v>
      </c>
      <c r="AB310" s="50">
        <f t="shared" si="65"/>
        <v>-2.1862822577438408</v>
      </c>
      <c r="AC310" s="50">
        <f t="shared" si="66"/>
        <v>-2.1862822577438408</v>
      </c>
      <c r="AD310" s="51"/>
      <c r="AF310">
        <v>2.14</v>
      </c>
      <c r="AG310">
        <v>1.78</v>
      </c>
      <c r="AH310" s="66"/>
      <c r="AI310" s="51"/>
      <c r="AJ310" t="s">
        <v>230</v>
      </c>
    </row>
    <row r="311" spans="1:36" s="50" customFormat="1" ht="15" x14ac:dyDescent="0.25">
      <c r="A311">
        <v>2.9</v>
      </c>
      <c r="B311">
        <v>3.39</v>
      </c>
      <c r="C311">
        <v>2.58</v>
      </c>
      <c r="D311" s="43">
        <f t="shared" si="67"/>
        <v>2.7409736169165866E-2</v>
      </c>
      <c r="E311" s="44">
        <f>IF(OR($A311="",$B311="",$C311=""),"",A311*'MPTO_working_3-way'!$I310)</f>
        <v>2.9794882348905811</v>
      </c>
      <c r="F311" s="45">
        <f>IF(OR($A311="",$B311="",$C311=""),"",B311*'MPTO_working_3-way'!$I310)</f>
        <v>3.4829190056134722</v>
      </c>
      <c r="G311" s="46">
        <f>IF(OR($A311="",$B311="",$C311=""),"",C311*'MPTO_working_3-way'!$I310)</f>
        <v>2.650717119316448</v>
      </c>
      <c r="H311" s="44">
        <f>IF(OR($A311="",$B311="",$C311=""),"",'MPTO_working_3-way'!E310)</f>
        <v>2.9789299615007878</v>
      </c>
      <c r="I311" s="45">
        <f>IF(OR($A311="",$B311="",$C311=""),"",'MPTO_working_3-way'!F310)</f>
        <v>3.498354541768157</v>
      </c>
      <c r="J311" s="46">
        <f>IF(OR($A311="",$B311="",$C311=""),"",'MPTO_working_3-way'!G310)</f>
        <v>2.6422849261297228</v>
      </c>
      <c r="K311" s="44">
        <f>IF(OR($A311="",$B311="",$C311=""),"",'OddsRatio_working_3-way'!H310)</f>
        <v>2.9797171808386045</v>
      </c>
      <c r="L311" s="45">
        <f>IF(OR($A311="",$B311="",$C311=""),"",'OddsRatio_working_3-way'!I310)</f>
        <v>3.4902758222127703</v>
      </c>
      <c r="M311" s="46">
        <f>IF(OR($A311="",$B311="",$C311=""),"",'OddsRatio_working_3-way'!J310)</f>
        <v>2.6462911293289455</v>
      </c>
      <c r="N311" s="47">
        <f t="shared" si="55"/>
        <v>33.56281083072389</v>
      </c>
      <c r="O311" s="48">
        <f t="shared" si="56"/>
        <v>28.711549088229877</v>
      </c>
      <c r="P311" s="48">
        <f t="shared" si="57"/>
        <v>37.72564008104623</v>
      </c>
      <c r="Q311" t="s">
        <v>276</v>
      </c>
      <c r="R311" t="s">
        <v>244</v>
      </c>
      <c r="S311" s="38">
        <v>44290</v>
      </c>
      <c r="T311" s="50">
        <v>100</v>
      </c>
      <c r="U311" s="50">
        <f t="shared" si="58"/>
        <v>65.517241379310349</v>
      </c>
      <c r="V311" s="50">
        <f t="shared" si="59"/>
        <v>70.501474926253692</v>
      </c>
      <c r="W311" s="50">
        <f t="shared" si="60"/>
        <v>61.240310077519375</v>
      </c>
      <c r="X311" s="50">
        <f t="shared" si="61"/>
        <v>68.258214996226926</v>
      </c>
      <c r="Y311" s="50">
        <f t="shared" si="62"/>
        <v>73.242448543170283</v>
      </c>
      <c r="Z311" s="50">
        <f t="shared" si="63"/>
        <v>63.981283694435966</v>
      </c>
      <c r="AA311" s="50">
        <f t="shared" si="64"/>
        <v>-2.7409736169165768</v>
      </c>
      <c r="AB311" s="50">
        <f t="shared" si="65"/>
        <v>-2.740973616916591</v>
      </c>
      <c r="AC311" s="50">
        <f t="shared" si="66"/>
        <v>-2.740973616916591</v>
      </c>
      <c r="AD311" s="51"/>
      <c r="AF311">
        <v>1.89</v>
      </c>
      <c r="AG311">
        <v>2</v>
      </c>
      <c r="AH311" s="66"/>
      <c r="AI311" s="51"/>
      <c r="AJ311" t="s">
        <v>231</v>
      </c>
    </row>
    <row r="312" spans="1:36" s="50" customFormat="1" ht="15" x14ac:dyDescent="0.25">
      <c r="A312">
        <v>3.1</v>
      </c>
      <c r="B312">
        <v>3.56</v>
      </c>
      <c r="C312">
        <v>2.3199999999999998</v>
      </c>
      <c r="D312" s="43">
        <f t="shared" si="67"/>
        <v>3.4514004324405434E-2</v>
      </c>
      <c r="E312" s="44">
        <f>IF(OR($A312="",$B312="",$C312=""),"",A312*'MPTO_working_3-way'!$I311)</f>
        <v>3.206993413405657</v>
      </c>
      <c r="F312" s="45">
        <f>IF(OR($A312="",$B312="",$C312=""),"",B312*'MPTO_working_3-way'!$I311)</f>
        <v>3.6828698553948835</v>
      </c>
      <c r="G312" s="46">
        <f>IF(OR($A312="",$B312="",$C312=""),"",C312*'MPTO_working_3-way'!$I311)</f>
        <v>2.4000724900326205</v>
      </c>
      <c r="H312" s="44">
        <f>IF(OR($A312="",$B312="",$C312=""),"",'MPTO_working_3-way'!E311)</f>
        <v>3.2146487474637904</v>
      </c>
      <c r="I312" s="45">
        <f>IF(OR($A312="",$B312="",$C312=""),"",'MPTO_working_3-way'!F311)</f>
        <v>3.7120322902410172</v>
      </c>
      <c r="J312" s="46">
        <f>IF(OR($A312="",$B312="",$C312=""),"",'MPTO_working_3-way'!G311)</f>
        <v>2.3836208180653617</v>
      </c>
      <c r="K312" s="44">
        <f>IF(OR($A312="",$B312="",$C312=""),"",'OddsRatio_working_3-way'!H311)</f>
        <v>3.2126628559894721</v>
      </c>
      <c r="L312" s="45">
        <f>IF(OR($A312="",$B312="",$C312=""),"",'OddsRatio_working_3-way'!I311)</f>
        <v>3.6973413863490703</v>
      </c>
      <c r="M312" s="46">
        <f>IF(OR($A312="",$B312="",$C312=""),"",'OddsRatio_working_3-way'!J311)</f>
        <v>2.3908166523362393</v>
      </c>
      <c r="N312" s="47">
        <f t="shared" si="55"/>
        <v>31.181853876589443</v>
      </c>
      <c r="O312" s="48">
        <f t="shared" si="56"/>
        <v>27.152737926243621</v>
      </c>
      <c r="P312" s="48">
        <f t="shared" si="57"/>
        <v>41.66540819716694</v>
      </c>
      <c r="Q312" t="s">
        <v>232</v>
      </c>
      <c r="R312" t="s">
        <v>271</v>
      </c>
      <c r="S312" s="38">
        <v>44290</v>
      </c>
      <c r="T312" s="50">
        <v>100</v>
      </c>
      <c r="U312" s="50">
        <f t="shared" si="58"/>
        <v>67.741935483870961</v>
      </c>
      <c r="V312" s="50">
        <f t="shared" si="59"/>
        <v>71.910112359550567</v>
      </c>
      <c r="W312" s="50">
        <f t="shared" si="60"/>
        <v>56.896551724137922</v>
      </c>
      <c r="X312" s="50">
        <f t="shared" si="61"/>
        <v>71.193335916311511</v>
      </c>
      <c r="Y312" s="50">
        <f t="shared" si="62"/>
        <v>75.361512791991103</v>
      </c>
      <c r="Z312" s="50">
        <f t="shared" si="63"/>
        <v>60.347952156578465</v>
      </c>
      <c r="AA312" s="50">
        <f t="shared" si="64"/>
        <v>-3.4514004324405505</v>
      </c>
      <c r="AB312" s="50">
        <f t="shared" si="65"/>
        <v>-3.4514004324405363</v>
      </c>
      <c r="AC312" s="50">
        <f t="shared" si="66"/>
        <v>-3.4514004324405434</v>
      </c>
      <c r="AD312" s="51"/>
      <c r="AF312">
        <v>1.83</v>
      </c>
      <c r="AG312">
        <v>2.06</v>
      </c>
      <c r="AH312" s="66"/>
      <c r="AI312" s="51"/>
      <c r="AJ312" t="s">
        <v>231</v>
      </c>
    </row>
    <row r="313" spans="1:36" ht="15" x14ac:dyDescent="0.25">
      <c r="A313">
        <v>2.71</v>
      </c>
      <c r="B313">
        <v>3.54</v>
      </c>
      <c r="C313">
        <v>2.66</v>
      </c>
      <c r="D313" s="43">
        <f t="shared" si="67"/>
        <v>2.7429415367175025E-2</v>
      </c>
      <c r="E313" s="44">
        <f>IF(OR($A313="",$B313="",$C313=""),"",A313*'MPTO_working_3-way'!$I312)</f>
        <v>2.7843337156450443</v>
      </c>
      <c r="F313" s="45">
        <f>IF(OR($A313="",$B313="",$C313=""),"",B313*'MPTO_working_3-way'!$I312)</f>
        <v>3.6371001303997996</v>
      </c>
      <c r="G313" s="46">
        <f>IF(OR($A313="",$B313="",$C313=""),"",C313*'MPTO_working_3-way'!$I312)</f>
        <v>2.7329622448766857</v>
      </c>
      <c r="H313" s="44">
        <f>IF(OR($A313="",$B313="",$C313=""),"",'MPTO_working_3-way'!E312)</f>
        <v>2.778854185617579</v>
      </c>
      <c r="I313" s="45">
        <f>IF(OR($A313="",$B313="",$C313=""),"",'MPTO_working_3-way'!F312)</f>
        <v>3.658410719300019</v>
      </c>
      <c r="J313" s="46">
        <f>IF(OR($A313="",$B313="",$C313=""),"",'MPTO_working_3-way'!G312)</f>
        <v>2.7263057970578886</v>
      </c>
      <c r="K313" s="44">
        <f>IF(OR($A313="",$B313="",$C313=""),"",'OddsRatio_working_3-way'!H312)</f>
        <v>2.781919305192643</v>
      </c>
      <c r="L313" s="45">
        <f>IF(OR($A313="",$B313="",$C313=""),"",'OddsRatio_working_3-way'!I312)</f>
        <v>3.646827505958663</v>
      </c>
      <c r="M313" s="46">
        <f>IF(OR($A313="",$B313="",$C313=""),"",'OddsRatio_working_3-way'!J312)</f>
        <v>2.7298164015320401</v>
      </c>
      <c r="N313" s="47">
        <f t="shared" si="55"/>
        <v>35.915235102065729</v>
      </c>
      <c r="O313" s="48">
        <f t="shared" si="56"/>
        <v>27.494431391694384</v>
      </c>
      <c r="P313" s="48">
        <f t="shared" si="57"/>
        <v>36.590333506239894</v>
      </c>
      <c r="Q313" t="s">
        <v>394</v>
      </c>
      <c r="R313" t="s">
        <v>272</v>
      </c>
      <c r="S313" s="38">
        <v>44290</v>
      </c>
      <c r="T313" s="50">
        <v>100</v>
      </c>
      <c r="U313" s="50">
        <f t="shared" si="58"/>
        <v>63.099630996309962</v>
      </c>
      <c r="V313" s="50">
        <f t="shared" si="59"/>
        <v>71.751412429378533</v>
      </c>
      <c r="W313" s="50">
        <f t="shared" si="60"/>
        <v>62.406015037593981</v>
      </c>
      <c r="X313" s="50">
        <f t="shared" si="61"/>
        <v>65.842572533027479</v>
      </c>
      <c r="Y313" s="50">
        <f t="shared" si="62"/>
        <v>74.494353966096043</v>
      </c>
      <c r="Z313" s="50">
        <f t="shared" si="63"/>
        <v>65.148956574311498</v>
      </c>
      <c r="AA313" s="50">
        <f t="shared" si="64"/>
        <v>-2.7429415367175167</v>
      </c>
      <c r="AB313" s="50">
        <f t="shared" si="65"/>
        <v>-2.7429415367175096</v>
      </c>
      <c r="AC313" s="50">
        <f t="shared" si="66"/>
        <v>-2.7429415367175167</v>
      </c>
      <c r="AF313">
        <v>1.85</v>
      </c>
      <c r="AG313">
        <v>2.0499999999999998</v>
      </c>
      <c r="AH313" s="66"/>
      <c r="AJ313" t="s">
        <v>231</v>
      </c>
    </row>
    <row r="314" spans="1:36" ht="15" x14ac:dyDescent="0.25">
      <c r="A314">
        <v>2.2400000000000002</v>
      </c>
      <c r="B314">
        <v>3.32</v>
      </c>
      <c r="C314">
        <v>3.48</v>
      </c>
      <c r="D314" s="43">
        <f t="shared" si="67"/>
        <v>3.4989712544760243E-2</v>
      </c>
      <c r="E314" s="44">
        <f>IF(OR($A314="",$B314="",$C314=""),"",A314*'MPTO_working_3-way'!$I313)</f>
        <v>2.3183769561002632</v>
      </c>
      <c r="F314" s="45">
        <f>IF(OR($A314="",$B314="",$C314=""),"",B314*'MPTO_working_3-way'!$I313)</f>
        <v>3.4361658456486039</v>
      </c>
      <c r="G314" s="46">
        <f>IF(OR($A314="",$B314="",$C314=""),"",C314*'MPTO_working_3-way'!$I313)</f>
        <v>3.6017641996557654</v>
      </c>
      <c r="H314" s="44">
        <f>IF(OR($A314="",$B314="",$C314=""),"",'MPTO_working_3-way'!E313)</f>
        <v>2.3000913872277819</v>
      </c>
      <c r="I314" s="45">
        <f>IF(OR($A314="",$B314="",$C314=""),"",'MPTO_working_3-way'!F313)</f>
        <v>3.4537353630309946</v>
      </c>
      <c r="J314" s="46">
        <f>IF(OR($A314="",$B314="",$C314=""),"",'MPTO_working_3-way'!G313)</f>
        <v>3.6272219248858568</v>
      </c>
      <c r="K314" s="44">
        <f>IF(OR($A314="",$B314="",$C314=""),"",'OddsRatio_working_3-way'!H313)</f>
        <v>2.3078245040447936</v>
      </c>
      <c r="L314" s="45">
        <f>IF(OR($A314="",$B314="",$C314=""),"",'OddsRatio_working_3-way'!I313)</f>
        <v>3.446897459180581</v>
      </c>
      <c r="M314" s="46">
        <f>IF(OR($A314="",$B314="",$C314=""),"",'OddsRatio_working_3-way'!J313)</f>
        <v>3.6156490080895871</v>
      </c>
      <c r="N314" s="47">
        <f t="shared" si="55"/>
        <v>43.133624036795887</v>
      </c>
      <c r="O314" s="48">
        <f t="shared" si="56"/>
        <v>29.102204169404462</v>
      </c>
      <c r="P314" s="48">
        <f t="shared" si="57"/>
        <v>27.764171793799658</v>
      </c>
      <c r="Q314" t="s">
        <v>275</v>
      </c>
      <c r="R314" t="s">
        <v>242</v>
      </c>
      <c r="S314" s="38">
        <v>44290</v>
      </c>
      <c r="T314" s="50">
        <v>100</v>
      </c>
      <c r="U314" s="50">
        <f t="shared" si="58"/>
        <v>55.357142857142868</v>
      </c>
      <c r="V314" s="50">
        <f t="shared" si="59"/>
        <v>69.879518072289159</v>
      </c>
      <c r="W314" s="50">
        <f t="shared" si="60"/>
        <v>71.264367816091948</v>
      </c>
      <c r="X314" s="50">
        <f t="shared" si="61"/>
        <v>58.856114111618886</v>
      </c>
      <c r="Y314" s="50">
        <f t="shared" si="62"/>
        <v>73.378489326765191</v>
      </c>
      <c r="Z314" s="50">
        <f t="shared" si="63"/>
        <v>74.76333907056798</v>
      </c>
      <c r="AA314" s="50">
        <f t="shared" si="64"/>
        <v>-3.4989712544760181</v>
      </c>
      <c r="AB314" s="50">
        <f t="shared" si="65"/>
        <v>-3.4989712544760323</v>
      </c>
      <c r="AC314" s="50">
        <f t="shared" si="66"/>
        <v>-3.4989712544760323</v>
      </c>
      <c r="AF314">
        <v>2.02</v>
      </c>
      <c r="AG314">
        <v>1.87</v>
      </c>
      <c r="AH314" s="66"/>
      <c r="AJ314" t="s">
        <v>231</v>
      </c>
    </row>
    <row r="315" spans="1:36" ht="15" x14ac:dyDescent="0.25">
      <c r="A315">
        <v>2.2200000000000002</v>
      </c>
      <c r="B315">
        <v>3.4</v>
      </c>
      <c r="C315">
        <v>3.54</v>
      </c>
      <c r="D315" s="43">
        <f t="shared" si="67"/>
        <v>2.7053973215488636E-2</v>
      </c>
      <c r="E315" s="44">
        <f>IF(OR($A315="",$B315="",$C315=""),"",A315*'MPTO_working_3-way'!$I314)</f>
        <v>2.2800598205383849</v>
      </c>
      <c r="F315" s="45">
        <f>IF(OR($A315="",$B315="",$C315=""),"",B315*'MPTO_working_3-way'!$I314)</f>
        <v>3.4919835089326612</v>
      </c>
      <c r="G315" s="46">
        <f>IF(OR($A315="",$B315="",$C315=""),"",C315*'MPTO_working_3-way'!$I314)</f>
        <v>3.6357710651828299</v>
      </c>
      <c r="H315" s="44">
        <f>IF(OR($A315="",$B315="",$C315=""),"",'MPTO_working_3-way'!E314)</f>
        <v>2.265352215846661</v>
      </c>
      <c r="I315" s="45">
        <f>IF(OR($A315="",$B315="",$C315=""),"",'MPTO_working_3-way'!F314)</f>
        <v>3.5075454459531832</v>
      </c>
      <c r="J315" s="46">
        <f>IF(OR($A315="",$B315="",$C315=""),"",'MPTO_working_3-way'!G314)</f>
        <v>3.6567365171122646</v>
      </c>
      <c r="K315" s="44">
        <f>IF(OR($A315="",$B315="",$C315=""),"",'OddsRatio_working_3-way'!H314)</f>
        <v>2.2715515444579895</v>
      </c>
      <c r="L315" s="45">
        <f>IF(OR($A315="",$B315="",$C315=""),"",'OddsRatio_working_3-way'!I314)</f>
        <v>3.5014128743435862</v>
      </c>
      <c r="M315" s="46">
        <f>IF(OR($A315="",$B315="",$C315=""),"",'OddsRatio_working_3-way'!J314)</f>
        <v>3.6473286253469621</v>
      </c>
      <c r="N315" s="47">
        <f t="shared" ref="N315:N351" si="68">(1/E315)* 100</f>
        <v>43.85849840395295</v>
      </c>
      <c r="O315" s="48">
        <f t="shared" ref="O315:O351" si="69">(1/F315)* 100</f>
        <v>28.637019546110459</v>
      </c>
      <c r="P315" s="48">
        <f t="shared" ref="P315:P351" si="70">(1/G315)* 100</f>
        <v>27.504482049936595</v>
      </c>
      <c r="Q315" t="s">
        <v>228</v>
      </c>
      <c r="R315" t="s">
        <v>243</v>
      </c>
      <c r="S315" s="38">
        <v>44290</v>
      </c>
      <c r="T315" s="50">
        <v>100</v>
      </c>
      <c r="U315" s="50">
        <f t="shared" ref="U315:U351" si="71">(1/A315)*((T315*A315)-T315)</f>
        <v>54.954954954954964</v>
      </c>
      <c r="V315" s="50">
        <f t="shared" ref="V315:V351" si="72">(1/B315)*((T315*B315)-T315)</f>
        <v>70.588235294117652</v>
      </c>
      <c r="W315" s="50">
        <f t="shared" ref="W315:W351" si="73">(1/C315)*((T315*C315)-T315)</f>
        <v>71.751412429378533</v>
      </c>
      <c r="X315" s="50">
        <f t="shared" ref="X315:X351" si="74">((1/B315)+(1/C315))*T315</f>
        <v>57.660352276503822</v>
      </c>
      <c r="Y315" s="50">
        <f t="shared" ref="Y315:Y351" si="75">((1/A315)+(1/C315))*T315</f>
        <v>73.29363261566651</v>
      </c>
      <c r="Z315" s="50">
        <f t="shared" ref="Z315:Z351" si="76">((1/A315)+(1/B315))*T315</f>
        <v>74.456809750927391</v>
      </c>
      <c r="AA315" s="50">
        <f t="shared" ref="AA315:AA351" si="77">U315-X315</f>
        <v>-2.7053973215488583</v>
      </c>
      <c r="AB315" s="50">
        <f t="shared" ref="AB315:AB351" si="78">V315-Y315</f>
        <v>-2.7053973215488583</v>
      </c>
      <c r="AC315" s="50">
        <f t="shared" ref="AC315:AC351" si="79">W315-Z315</f>
        <v>-2.7053973215488583</v>
      </c>
      <c r="AF315">
        <v>1.91</v>
      </c>
      <c r="AG315">
        <v>1.98</v>
      </c>
      <c r="AH315" s="66"/>
      <c r="AJ315" t="s">
        <v>231</v>
      </c>
    </row>
    <row r="316" spans="1:36" ht="15" x14ac:dyDescent="0.25">
      <c r="A316">
        <v>2.11</v>
      </c>
      <c r="B316">
        <v>3.36</v>
      </c>
      <c r="C316">
        <v>3.97</v>
      </c>
      <c r="D316" s="43">
        <f t="shared" si="67"/>
        <v>2.3441865673890394E-2</v>
      </c>
      <c r="E316" s="44">
        <f>IF(OR($A316="",$B316="",$C316=""),"",A316*'MPTO_working_3-way'!$I315)</f>
        <v>2.1594623365719086</v>
      </c>
      <c r="F316" s="45">
        <f>IF(OR($A316="",$B316="",$C316=""),"",B316*'MPTO_working_3-way'!$I315)</f>
        <v>3.4387646686642714</v>
      </c>
      <c r="G316" s="46">
        <f>IF(OR($A316="",$B316="",$C316=""),"",C316*'MPTO_working_3-way'!$I315)</f>
        <v>4.0630642067253451</v>
      </c>
      <c r="H316" s="44">
        <f>IF(OR($A316="",$B316="",$C316=""),"",'MPTO_working_3-way'!E315)</f>
        <v>2.1453716990161955</v>
      </c>
      <c r="I316" s="45">
        <f>IF(OR($A316="",$B316="",$C316=""),"",'MPTO_working_3-way'!F315)</f>
        <v>3.4505949903703725</v>
      </c>
      <c r="J316" s="46">
        <f>IF(OR($A316="",$B316="",$C316=""),"",'MPTO_working_3-way'!G315)</f>
        <v>4.0970977162806266</v>
      </c>
      <c r="K316" s="44">
        <f>IF(OR($A316="",$B316="",$C316=""),"",'OddsRatio_working_3-way'!H315)</f>
        <v>2.1511959164641583</v>
      </c>
      <c r="L316" s="45">
        <f>IF(OR($A316="",$B316="",$C316=""),"",'OddsRatio_working_3-way'!I315)</f>
        <v>3.4475877142841576</v>
      </c>
      <c r="M316" s="46">
        <f>IF(OR($A316="",$B316="",$C316=""),"",'OddsRatio_working_3-way'!J315)</f>
        <v>4.0802269116203158</v>
      </c>
      <c r="N316" s="47">
        <f t="shared" si="68"/>
        <v>46.307823158771761</v>
      </c>
      <c r="O316" s="48">
        <f t="shared" si="69"/>
        <v>29.080210376490601</v>
      </c>
      <c r="P316" s="48">
        <f t="shared" si="70"/>
        <v>24.61196646473763</v>
      </c>
      <c r="Q316" t="s">
        <v>135</v>
      </c>
      <c r="R316" t="s">
        <v>73</v>
      </c>
      <c r="S316" s="38">
        <v>44290</v>
      </c>
      <c r="T316" s="50">
        <v>100</v>
      </c>
      <c r="U316" s="50">
        <f t="shared" si="71"/>
        <v>52.606635071090047</v>
      </c>
      <c r="V316" s="50">
        <f t="shared" si="72"/>
        <v>70.238095238095241</v>
      </c>
      <c r="W316" s="50">
        <f t="shared" si="73"/>
        <v>74.811083123425689</v>
      </c>
      <c r="X316" s="50">
        <f t="shared" si="74"/>
        <v>54.950821638479063</v>
      </c>
      <c r="Y316" s="50">
        <f t="shared" si="75"/>
        <v>72.582281805484257</v>
      </c>
      <c r="Z316" s="50">
        <f t="shared" si="76"/>
        <v>77.15526969081472</v>
      </c>
      <c r="AA316" s="50">
        <f t="shared" si="77"/>
        <v>-2.3441865673890163</v>
      </c>
      <c r="AB316" s="50">
        <f t="shared" si="78"/>
        <v>-2.3441865673890163</v>
      </c>
      <c r="AC316" s="50">
        <f t="shared" si="79"/>
        <v>-2.3441865673890305</v>
      </c>
      <c r="AF316">
        <v>2.1800000000000002</v>
      </c>
      <c r="AG316">
        <v>1.75</v>
      </c>
      <c r="AH316" s="66"/>
      <c r="AJ316" t="s">
        <v>443</v>
      </c>
    </row>
    <row r="317" spans="1:36" ht="15" x14ac:dyDescent="0.25">
      <c r="A317">
        <v>5.66</v>
      </c>
      <c r="B317">
        <v>4.17</v>
      </c>
      <c r="C317">
        <v>1.65</v>
      </c>
      <c r="D317" s="43">
        <f t="shared" si="67"/>
        <v>2.2547204767506379E-2</v>
      </c>
      <c r="E317" s="44">
        <f>IF(OR($A317="",$B317="",$C317=""),"",A317*'MPTO_working_3-way'!$I316)</f>
        <v>5.7876171789840862</v>
      </c>
      <c r="F317" s="45">
        <f>IF(OR($A317="",$B317="",$C317=""),"",B317*'MPTO_working_3-way'!$I316)</f>
        <v>4.2640218438805011</v>
      </c>
      <c r="G317" s="46">
        <f>IF(OR($A317="",$B317="",$C317=""),"",C317*'MPTO_working_3-way'!$I316)</f>
        <v>1.6872028878663854</v>
      </c>
      <c r="H317" s="44">
        <f>IF(OR($A317="",$B317="",$C317=""),"",'MPTO_working_3-way'!E316)</f>
        <v>5.9114683028199071</v>
      </c>
      <c r="I317" s="45">
        <f>IF(OR($A317="",$B317="",$C317=""),"",'MPTO_working_3-way'!F316)</f>
        <v>4.3049188011465453</v>
      </c>
      <c r="J317" s="46">
        <f>IF(OR($A317="",$B317="",$C317=""),"",'MPTO_working_3-way'!G316)</f>
        <v>1.6707185178924824</v>
      </c>
      <c r="K317" s="44">
        <f>IF(OR($A317="",$B317="",$C317=""),"",'OddsRatio_working_3-way'!H316)</f>
        <v>5.8501637551932033</v>
      </c>
      <c r="L317" s="45">
        <f>IF(OR($A317="",$B317="",$C317=""),"",'OddsRatio_working_3-way'!I316)</f>
        <v>4.2993603227387247</v>
      </c>
      <c r="M317" s="46">
        <f>IF(OR($A317="",$B317="",$C317=""),"",'OddsRatio_working_3-way'!J316)</f>
        <v>1.6765249873123564</v>
      </c>
      <c r="N317" s="47">
        <f t="shared" si="68"/>
        <v>17.278267879070956</v>
      </c>
      <c r="O317" s="48">
        <f t="shared" si="69"/>
        <v>23.452037456964419</v>
      </c>
      <c r="P317" s="48">
        <f t="shared" si="70"/>
        <v>59.269694663964621</v>
      </c>
      <c r="Q317" t="s">
        <v>69</v>
      </c>
      <c r="R317" t="s">
        <v>133</v>
      </c>
      <c r="S317" s="38">
        <v>44290</v>
      </c>
      <c r="T317" s="50">
        <v>100</v>
      </c>
      <c r="U317" s="50">
        <f t="shared" si="71"/>
        <v>82.332155477031804</v>
      </c>
      <c r="V317" s="50">
        <f t="shared" si="72"/>
        <v>76.019184652278184</v>
      </c>
      <c r="W317" s="50">
        <f t="shared" si="73"/>
        <v>39.393939393939398</v>
      </c>
      <c r="X317" s="50">
        <f t="shared" si="74"/>
        <v>84.586875953782425</v>
      </c>
      <c r="Y317" s="50">
        <f t="shared" si="75"/>
        <v>78.273905129028805</v>
      </c>
      <c r="Z317" s="50">
        <f t="shared" si="76"/>
        <v>41.648659870690018</v>
      </c>
      <c r="AA317" s="50">
        <f t="shared" si="77"/>
        <v>-2.2547204767506202</v>
      </c>
      <c r="AB317" s="50">
        <f t="shared" si="78"/>
        <v>-2.2547204767506202</v>
      </c>
      <c r="AC317" s="50">
        <f t="shared" si="79"/>
        <v>-2.2547204767506202</v>
      </c>
      <c r="AF317">
        <v>1.94</v>
      </c>
      <c r="AG317">
        <v>1.96</v>
      </c>
      <c r="AH317" s="66"/>
      <c r="AJ317" t="s">
        <v>443</v>
      </c>
    </row>
    <row r="318" spans="1:36" ht="15" x14ac:dyDescent="0.25">
      <c r="A318">
        <v>2.3199999999999998</v>
      </c>
      <c r="B318">
        <v>3.36</v>
      </c>
      <c r="C318">
        <v>3.4</v>
      </c>
      <c r="D318" s="43">
        <f t="shared" si="67"/>
        <v>2.2771177436491818E-2</v>
      </c>
      <c r="E318" s="44">
        <f>IF(OR($A318="",$B318="",$C318=""),"",A318*'MPTO_working_3-way'!$I317)</f>
        <v>2.3728291316526611</v>
      </c>
      <c r="F318" s="45">
        <f>IF(OR($A318="",$B318="",$C318=""),"",B318*'MPTO_working_3-way'!$I317)</f>
        <v>3.4365111561866124</v>
      </c>
      <c r="G318" s="46">
        <f>IF(OR($A318="",$B318="",$C318=""),"",C318*'MPTO_working_3-way'!$I317)</f>
        <v>3.4774220032840719</v>
      </c>
      <c r="H318" s="44">
        <f>IF(OR($A318="",$B318="",$C318=""),"",'MPTO_working_3-way'!E317)</f>
        <v>2.3615868610641169</v>
      </c>
      <c r="I318" s="45">
        <f>IF(OR($A318="",$B318="",$C318=""),"",'MPTO_working_3-way'!F317)</f>
        <v>3.4479351687388986</v>
      </c>
      <c r="J318" s="46">
        <f>IF(OR($A318="",$B318="",$C318=""),"",'MPTO_working_3-way'!G317)</f>
        <v>3.490069387869764</v>
      </c>
      <c r="K318" s="44">
        <f>IF(OR($A318="",$B318="",$C318=""),"",'OddsRatio_working_3-way'!H317)</f>
        <v>2.3664568441425997</v>
      </c>
      <c r="L318" s="45">
        <f>IF(OR($A318="",$B318="",$C318=""),"",'OddsRatio_working_3-way'!I317)</f>
        <v>3.4430592061943446</v>
      </c>
      <c r="M318" s="46">
        <f>IF(OR($A318="",$B318="",$C318=""),"",'OddsRatio_working_3-way'!J317)</f>
        <v>3.4844669893501812</v>
      </c>
      <c r="N318" s="47">
        <f t="shared" si="68"/>
        <v>42.143784677133752</v>
      </c>
      <c r="O318" s="48">
        <f t="shared" si="69"/>
        <v>29.099279896116165</v>
      </c>
      <c r="P318" s="48">
        <f t="shared" si="70"/>
        <v>28.75693542675009</v>
      </c>
      <c r="Q318" t="s">
        <v>136</v>
      </c>
      <c r="R318" t="s">
        <v>41</v>
      </c>
      <c r="S318" s="38">
        <v>44290</v>
      </c>
      <c r="T318" s="50">
        <v>100</v>
      </c>
      <c r="U318" s="50">
        <f t="shared" si="71"/>
        <v>56.896551724137922</v>
      </c>
      <c r="V318" s="50">
        <f t="shared" si="72"/>
        <v>70.238095238095241</v>
      </c>
      <c r="W318" s="50">
        <f t="shared" si="73"/>
        <v>70.588235294117652</v>
      </c>
      <c r="X318" s="50">
        <f t="shared" si="74"/>
        <v>59.173669467787114</v>
      </c>
      <c r="Y318" s="50">
        <f t="shared" si="75"/>
        <v>72.515212981744426</v>
      </c>
      <c r="Z318" s="50">
        <f t="shared" si="76"/>
        <v>72.865353037766837</v>
      </c>
      <c r="AA318" s="50">
        <f t="shared" si="77"/>
        <v>-2.2771177436491925</v>
      </c>
      <c r="AB318" s="50">
        <f t="shared" si="78"/>
        <v>-2.2771177436491854</v>
      </c>
      <c r="AC318" s="50">
        <f t="shared" si="79"/>
        <v>-2.2771177436491854</v>
      </c>
      <c r="AF318">
        <v>2.2999999999999998</v>
      </c>
      <c r="AG318">
        <v>1.68</v>
      </c>
      <c r="AH318" s="66"/>
      <c r="AJ318" t="s">
        <v>443</v>
      </c>
    </row>
    <row r="319" spans="1:36" s="50" customFormat="1" ht="15" x14ac:dyDescent="0.25">
      <c r="A319">
        <v>1.67</v>
      </c>
      <c r="B319">
        <v>4.04</v>
      </c>
      <c r="C319">
        <v>5.59</v>
      </c>
      <c r="D319" s="43">
        <f t="shared" si="67"/>
        <v>2.521802425012365E-2</v>
      </c>
      <c r="E319" s="44">
        <f>IF(OR($A319="",$B319="",$C319=""),"",A319*'MPTO_working_3-way'!$I318)</f>
        <v>1.7121141004977065</v>
      </c>
      <c r="F319" s="45">
        <f>IF(OR($A319="",$B319="",$C319=""),"",B319*'MPTO_working_3-way'!$I318)</f>
        <v>4.1418808179704998</v>
      </c>
      <c r="G319" s="46">
        <f>IF(OR($A319="",$B319="",$C319=""),"",C319*'MPTO_working_3-way'!$I318)</f>
        <v>5.730968755558191</v>
      </c>
      <c r="H319" s="44">
        <f>IF(OR($A319="",$B319="",$C319=""),"",'MPTO_working_3-way'!E318)</f>
        <v>1.693777302512921</v>
      </c>
      <c r="I319" s="45">
        <f>IF(OR($A319="",$B319="",$C319=""),"",'MPTO_working_3-way'!F318)</f>
        <v>4.1820226287286726</v>
      </c>
      <c r="J319" s="46">
        <f>IF(OR($A319="",$B319="",$C319=""),"",'MPTO_working_3-way'!G318)</f>
        <v>5.8656232010763274</v>
      </c>
      <c r="K319" s="44">
        <f>IF(OR($A319="",$B319="",$C319=""),"",'OddsRatio_working_3-way'!H318)</f>
        <v>1.7002951447042824</v>
      </c>
      <c r="L319" s="45">
        <f>IF(OR($A319="",$B319="",$C319=""),"",'OddsRatio_working_3-way'!I318)</f>
        <v>4.1774585670164477</v>
      </c>
      <c r="M319" s="46">
        <f>IF(OR($A319="",$B319="",$C319=""),"",'OddsRatio_working_3-way'!J318)</f>
        <v>5.7975443495412806</v>
      </c>
      <c r="N319" s="47">
        <f t="shared" si="68"/>
        <v>58.407322252021807</v>
      </c>
      <c r="O319" s="48">
        <f t="shared" si="69"/>
        <v>24.143620831900105</v>
      </c>
      <c r="P319" s="48">
        <f t="shared" si="70"/>
        <v>17.449056916078074</v>
      </c>
      <c r="Q319" t="s">
        <v>137</v>
      </c>
      <c r="R319" t="s">
        <v>74</v>
      </c>
      <c r="S319" s="38">
        <v>44290</v>
      </c>
      <c r="T319" s="50">
        <v>100</v>
      </c>
      <c r="U319" s="50">
        <f t="shared" si="71"/>
        <v>40.119760479041922</v>
      </c>
      <c r="V319" s="50">
        <f t="shared" si="72"/>
        <v>75.247524752475243</v>
      </c>
      <c r="W319" s="50">
        <f t="shared" si="73"/>
        <v>82.110912343470488</v>
      </c>
      <c r="X319" s="50">
        <f t="shared" si="74"/>
        <v>42.641562904054268</v>
      </c>
      <c r="Y319" s="50">
        <f t="shared" si="75"/>
        <v>77.769327177487611</v>
      </c>
      <c r="Z319" s="50">
        <f t="shared" si="76"/>
        <v>84.632714768482842</v>
      </c>
      <c r="AA319" s="50">
        <f t="shared" si="77"/>
        <v>-2.5218024250123463</v>
      </c>
      <c r="AB319" s="50">
        <f t="shared" si="78"/>
        <v>-2.5218024250123676</v>
      </c>
      <c r="AC319" s="50">
        <f t="shared" si="79"/>
        <v>-2.5218024250123534</v>
      </c>
      <c r="AD319" s="51"/>
      <c r="AF319">
        <v>1.99</v>
      </c>
      <c r="AG319">
        <v>1.92</v>
      </c>
      <c r="AH319" s="66"/>
      <c r="AI319" s="51"/>
      <c r="AJ319" t="s">
        <v>443</v>
      </c>
    </row>
    <row r="320" spans="1:36" ht="15" x14ac:dyDescent="0.25">
      <c r="A320">
        <v>2.75</v>
      </c>
      <c r="B320">
        <v>3.34</v>
      </c>
      <c r="C320">
        <v>2.79</v>
      </c>
      <c r="D320" s="43">
        <f t="shared" si="67"/>
        <v>2.1460500309254504E-2</v>
      </c>
      <c r="E320" s="44">
        <f>IF(OR($A320="",$B320="",$C320=""),"",A320*'MPTO_working_3-way'!$I319)</f>
        <v>2.8090163758504501</v>
      </c>
      <c r="F320" s="45">
        <f>IF(OR($A320="",$B320="",$C320=""),"",B320*'MPTO_working_3-way'!$I319)</f>
        <v>3.41167807103291</v>
      </c>
      <c r="G320" s="46">
        <f>IF(OR($A320="",$B320="",$C320=""),"",C320*'MPTO_working_3-way'!$I319)</f>
        <v>2.8498747958628199</v>
      </c>
      <c r="H320" s="44">
        <f>IF(OR($A320="",$B320="",$C320=""),"",'MPTO_working_3-way'!E319)</f>
        <v>2.8051839297084387</v>
      </c>
      <c r="I320" s="45">
        <f>IF(OR($A320="",$B320="",$C320=""),"",'MPTO_working_3-way'!F319)</f>
        <v>3.4217549310004878</v>
      </c>
      <c r="J320" s="46">
        <f>IF(OR($A320="",$B320="",$C320=""),"",'MPTO_working_3-way'!G319)</f>
        <v>2.8468175396823932</v>
      </c>
      <c r="K320" s="44">
        <f>IF(OR($A320="",$B320="",$C320=""),"",'OddsRatio_working_3-way'!H319)</f>
        <v>2.8071630460684465</v>
      </c>
      <c r="L320" s="45">
        <f>IF(OR($A320="",$B320="",$C320=""),"",'OddsRatio_working_3-way'!I319)</f>
        <v>3.4164351587429507</v>
      </c>
      <c r="M320" s="46">
        <f>IF(OR($A320="",$B320="",$C320=""),"",'OddsRatio_working_3-way'!J319)</f>
        <v>2.8484696299785828</v>
      </c>
      <c r="N320" s="47">
        <f t="shared" si="68"/>
        <v>35.599650062461549</v>
      </c>
      <c r="O320" s="48">
        <f t="shared" si="69"/>
        <v>29.311089123284219</v>
      </c>
      <c r="P320" s="48">
        <f t="shared" si="70"/>
        <v>35.089260814254224</v>
      </c>
      <c r="Q320" t="s">
        <v>397</v>
      </c>
      <c r="R320" t="s">
        <v>319</v>
      </c>
      <c r="S320" s="38">
        <v>44290</v>
      </c>
      <c r="T320" s="50">
        <v>100</v>
      </c>
      <c r="U320" s="50">
        <f t="shared" si="71"/>
        <v>63.63636363636364</v>
      </c>
      <c r="V320" s="50">
        <f t="shared" si="72"/>
        <v>70.059880239520965</v>
      </c>
      <c r="W320" s="50">
        <f t="shared" si="73"/>
        <v>64.157706093189958</v>
      </c>
      <c r="X320" s="50">
        <f t="shared" si="74"/>
        <v>65.782413667289077</v>
      </c>
      <c r="Y320" s="50">
        <f t="shared" si="75"/>
        <v>72.205930270446402</v>
      </c>
      <c r="Z320" s="50">
        <f t="shared" si="76"/>
        <v>66.303756124115409</v>
      </c>
      <c r="AA320" s="50">
        <f t="shared" si="77"/>
        <v>-2.1460500309254371</v>
      </c>
      <c r="AB320" s="50">
        <f t="shared" si="78"/>
        <v>-2.1460500309254371</v>
      </c>
      <c r="AC320" s="50">
        <f t="shared" si="79"/>
        <v>-2.1460500309254513</v>
      </c>
      <c r="AF320">
        <v>2.19</v>
      </c>
      <c r="AG320">
        <v>1.75</v>
      </c>
      <c r="AH320" s="66"/>
      <c r="AJ320" t="s">
        <v>440</v>
      </c>
    </row>
    <row r="321" spans="1:36" ht="15" x14ac:dyDescent="0.25">
      <c r="A321">
        <v>2.92</v>
      </c>
      <c r="B321">
        <v>3.18</v>
      </c>
      <c r="C321">
        <v>2.74</v>
      </c>
      <c r="D321" s="43">
        <f t="shared" si="67"/>
        <v>2.1894665879323982E-2</v>
      </c>
      <c r="E321" s="44">
        <f>IF(OR($A321="",$B321="",$C321=""),"",A321*'MPTO_working_3-way'!$I320)</f>
        <v>2.9839324243676257</v>
      </c>
      <c r="F321" s="45">
        <f>IF(OR($A321="",$B321="",$C321=""),"",B321*'MPTO_working_3-way'!$I320)</f>
        <v>3.2496250374962505</v>
      </c>
      <c r="G321" s="46">
        <f>IF(OR($A321="",$B321="",$C321=""),"",C321*'MPTO_working_3-way'!$I320)</f>
        <v>2.7999913845093478</v>
      </c>
      <c r="H321" s="44">
        <f>IF(OR($A321="",$B321="",$C321=""),"",'MPTO_working_3-way'!E320)</f>
        <v>2.9835825553549324</v>
      </c>
      <c r="I321" s="45">
        <f>IF(OR($A321="",$B321="",$C321=""),"",'MPTO_working_3-way'!F320)</f>
        <v>3.2555560711755822</v>
      </c>
      <c r="J321" s="46">
        <f>IF(OR($A321="",$B321="",$C321=""),"",'MPTO_working_3-way'!G320)</f>
        <v>2.7959101741027315</v>
      </c>
      <c r="K321" s="44">
        <f>IF(OR($A321="",$B321="",$C321=""),"",'OddsRatio_working_3-way'!H320)</f>
        <v>2.9838772623136531</v>
      </c>
      <c r="L321" s="45">
        <f>IF(OR($A321="",$B321="",$C321=""),"",'OddsRatio_working_3-way'!I320)</f>
        <v>3.2525273082519592</v>
      </c>
      <c r="M321" s="46">
        <f>IF(OR($A321="",$B321="",$C321=""),"",'OddsRatio_working_3-way'!J320)</f>
        <v>2.7978887689717475</v>
      </c>
      <c r="N321" s="47">
        <f t="shared" si="68"/>
        <v>33.512823274204223</v>
      </c>
      <c r="O321" s="48">
        <f t="shared" si="69"/>
        <v>30.772781119709531</v>
      </c>
      <c r="P321" s="48">
        <f t="shared" si="70"/>
        <v>35.714395606086249</v>
      </c>
      <c r="Q321" t="s">
        <v>248</v>
      </c>
      <c r="R321" t="s">
        <v>403</v>
      </c>
      <c r="S321" s="38">
        <v>44290</v>
      </c>
      <c r="T321" s="50">
        <v>100</v>
      </c>
      <c r="U321" s="50">
        <f t="shared" si="71"/>
        <v>65.753424657534239</v>
      </c>
      <c r="V321" s="50">
        <f t="shared" si="72"/>
        <v>68.55345911949685</v>
      </c>
      <c r="W321" s="50">
        <f t="shared" si="73"/>
        <v>63.503649635036496</v>
      </c>
      <c r="X321" s="50">
        <f t="shared" si="74"/>
        <v>67.94289124546664</v>
      </c>
      <c r="Y321" s="50">
        <f t="shared" si="75"/>
        <v>70.742925707429265</v>
      </c>
      <c r="Z321" s="50">
        <f t="shared" si="76"/>
        <v>65.693116222968897</v>
      </c>
      <c r="AA321" s="50">
        <f t="shared" si="77"/>
        <v>-2.1894665879324009</v>
      </c>
      <c r="AB321" s="50">
        <f t="shared" si="78"/>
        <v>-2.1894665879324151</v>
      </c>
      <c r="AC321" s="50">
        <f t="shared" si="79"/>
        <v>-2.1894665879324009</v>
      </c>
      <c r="AF321">
        <v>2.34</v>
      </c>
      <c r="AG321">
        <v>1.66</v>
      </c>
      <c r="AH321" s="66"/>
      <c r="AJ321" t="s">
        <v>440</v>
      </c>
    </row>
    <row r="322" spans="1:36" ht="15" x14ac:dyDescent="0.25">
      <c r="A322">
        <v>2.4700000000000002</v>
      </c>
      <c r="B322">
        <v>3.51</v>
      </c>
      <c r="C322">
        <v>3.01</v>
      </c>
      <c r="D322" s="43">
        <f t="shared" si="67"/>
        <v>2.1984498116689011E-2</v>
      </c>
      <c r="E322" s="44">
        <f>IF(OR($A322="",$B322="",$C322=""),"",A322*'MPTO_working_3-way'!$I321)</f>
        <v>2.5243017103482219</v>
      </c>
      <c r="F322" s="45">
        <f>IF(OR($A322="",$B322="",$C322=""),"",B322*'MPTO_working_3-way'!$I321)</f>
        <v>3.5871655883895781</v>
      </c>
      <c r="G322" s="46">
        <f>IF(OR($A322="",$B322="",$C322=""),"",C322*'MPTO_working_3-way'!$I321)</f>
        <v>3.0761733393312336</v>
      </c>
      <c r="H322" s="44">
        <f>IF(OR($A322="",$B322="",$C322=""),"",'MPTO_working_3-way'!E321)</f>
        <v>2.5155325737300691</v>
      </c>
      <c r="I322" s="45">
        <f>IF(OR($A322="",$B322="",$C322=""),"",'MPTO_working_3-way'!F321)</f>
        <v>3.6026673143615362</v>
      </c>
      <c r="J322" s="46">
        <f>IF(OR($A322="",$B322="",$C322=""),"",'MPTO_working_3-way'!G321)</f>
        <v>3.0778914518220413</v>
      </c>
      <c r="K322" s="44">
        <f>IF(OR($A322="",$B322="",$C322=""),"",'OddsRatio_working_3-way'!H321)</f>
        <v>2.5195577376917124</v>
      </c>
      <c r="L322" s="45">
        <f>IF(OR($A322="",$B322="",$C322=""),"",'OddsRatio_working_3-way'!I321)</f>
        <v>3.5946189942899309</v>
      </c>
      <c r="M322" s="46">
        <f>IF(OR($A322="",$B322="",$C322=""),"",'OddsRatio_working_3-way'!J321)</f>
        <v>3.0777626209254025</v>
      </c>
      <c r="N322" s="47">
        <f t="shared" si="68"/>
        <v>39.614915915184014</v>
      </c>
      <c r="O322" s="48">
        <f t="shared" si="69"/>
        <v>27.877163051425789</v>
      </c>
      <c r="P322" s="48">
        <f t="shared" si="70"/>
        <v>32.507921033390211</v>
      </c>
      <c r="Q322" t="s">
        <v>401</v>
      </c>
      <c r="R322" t="s">
        <v>399</v>
      </c>
      <c r="S322" s="38">
        <v>44290</v>
      </c>
      <c r="T322" s="50">
        <v>100</v>
      </c>
      <c r="U322" s="50">
        <f t="shared" si="71"/>
        <v>59.514170040485837</v>
      </c>
      <c r="V322" s="50">
        <f t="shared" si="72"/>
        <v>71.509971509971507</v>
      </c>
      <c r="W322" s="50">
        <f t="shared" si="73"/>
        <v>66.777408637873762</v>
      </c>
      <c r="X322" s="50">
        <f t="shared" si="74"/>
        <v>61.712619852154738</v>
      </c>
      <c r="Y322" s="50">
        <f t="shared" si="75"/>
        <v>73.708421321640415</v>
      </c>
      <c r="Z322" s="50">
        <f t="shared" si="76"/>
        <v>68.975858449542656</v>
      </c>
      <c r="AA322" s="50">
        <f t="shared" si="77"/>
        <v>-2.1984498116689011</v>
      </c>
      <c r="AB322" s="50">
        <f t="shared" si="78"/>
        <v>-2.1984498116689082</v>
      </c>
      <c r="AC322" s="50">
        <f t="shared" si="79"/>
        <v>-2.198449811668894</v>
      </c>
      <c r="AF322">
        <v>1.93</v>
      </c>
      <c r="AG322">
        <v>1.98</v>
      </c>
      <c r="AH322" s="66"/>
      <c r="AJ322" t="s">
        <v>440</v>
      </c>
    </row>
    <row r="323" spans="1:36" ht="15" x14ac:dyDescent="0.25">
      <c r="A323">
        <v>2.54</v>
      </c>
      <c r="B323">
        <v>3.43</v>
      </c>
      <c r="C323">
        <v>2.97</v>
      </c>
      <c r="D323" s="43">
        <f t="shared" si="67"/>
        <v>2.1946313606284518E-2</v>
      </c>
      <c r="E323" s="44">
        <f>IF(OR($A323="",$B323="",$C323=""),"",A323*'MPTO_working_3-way'!$I322)</f>
        <v>2.5957436365599627</v>
      </c>
      <c r="F323" s="45">
        <f>IF(OR($A323="",$B323="",$C323=""),"",B323*'MPTO_working_3-way'!$I322)</f>
        <v>3.5052758556695562</v>
      </c>
      <c r="G323" s="46">
        <f>IF(OR($A323="",$B323="",$C323=""),"",C323*'MPTO_working_3-way'!$I322)</f>
        <v>3.0351805514106651</v>
      </c>
      <c r="H323" s="44">
        <f>IF(OR($A323="",$B323="",$C323=""),"",'MPTO_working_3-way'!E322)</f>
        <v>2.5880898465977582</v>
      </c>
      <c r="I323" s="45">
        <f>IF(OR($A323="",$B323="",$C323=""),"",'MPTO_working_3-way'!F322)</f>
        <v>3.5182805256855043</v>
      </c>
      <c r="J323" s="46">
        <f>IF(OR($A323="",$B323="",$C323=""),"",'MPTO_working_3-way'!G322)</f>
        <v>3.0359618900177061</v>
      </c>
      <c r="K323" s="44">
        <f>IF(OR($A323="",$B323="",$C323=""),"",'OddsRatio_working_3-way'!H322)</f>
        <v>2.5916648260532185</v>
      </c>
      <c r="L323" s="45">
        <f>IF(OR($A323="",$B323="",$C323=""),"",'OddsRatio_working_3-way'!I322)</f>
        <v>3.5115230696813766</v>
      </c>
      <c r="M323" s="46">
        <f>IF(OR($A323="",$B323="",$C323=""),"",'OddsRatio_working_3-way'!J322)</f>
        <v>3.0360907190421043</v>
      </c>
      <c r="N323" s="47">
        <f t="shared" si="68"/>
        <v>38.524605662724873</v>
      </c>
      <c r="O323" s="48">
        <f t="shared" si="69"/>
        <v>28.528425184641744</v>
      </c>
      <c r="P323" s="48">
        <f t="shared" si="70"/>
        <v>32.946969152633393</v>
      </c>
      <c r="Q323" t="s">
        <v>407</v>
      </c>
      <c r="R323" t="s">
        <v>395</v>
      </c>
      <c r="S323" s="38">
        <v>44290</v>
      </c>
      <c r="T323" s="50">
        <v>100</v>
      </c>
      <c r="U323" s="50">
        <f t="shared" si="71"/>
        <v>60.629921259842511</v>
      </c>
      <c r="V323" s="50">
        <f t="shared" si="72"/>
        <v>70.845481049562679</v>
      </c>
      <c r="W323" s="50">
        <f t="shared" si="73"/>
        <v>66.329966329966325</v>
      </c>
      <c r="X323" s="50">
        <f t="shared" si="74"/>
        <v>62.824552620470975</v>
      </c>
      <c r="Y323" s="50">
        <f t="shared" si="75"/>
        <v>73.040112410191142</v>
      </c>
      <c r="Z323" s="50">
        <f t="shared" si="76"/>
        <v>68.524597690594788</v>
      </c>
      <c r="AA323" s="50">
        <f t="shared" si="77"/>
        <v>-2.1946313606284633</v>
      </c>
      <c r="AB323" s="50">
        <f t="shared" si="78"/>
        <v>-2.1946313606284633</v>
      </c>
      <c r="AC323" s="50">
        <f t="shared" si="79"/>
        <v>-2.1946313606284633</v>
      </c>
      <c r="AF323">
        <v>2.04</v>
      </c>
      <c r="AG323">
        <v>1.87</v>
      </c>
      <c r="AH323" s="66"/>
      <c r="AJ323" t="s">
        <v>440</v>
      </c>
    </row>
    <row r="324" spans="1:36" ht="15" x14ac:dyDescent="0.25">
      <c r="A324">
        <v>3.79</v>
      </c>
      <c r="B324">
        <v>3.2</v>
      </c>
      <c r="C324">
        <v>2.2400000000000002</v>
      </c>
      <c r="D324" s="43">
        <f t="shared" si="67"/>
        <v>2.2780814172634667E-2</v>
      </c>
      <c r="E324" s="44">
        <f>IF(OR($A324="",$B324="",$C324=""),"",A324*'MPTO_working_3-way'!$I323)</f>
        <v>3.8763392857142853</v>
      </c>
      <c r="F324" s="45">
        <f>IF(OR($A324="",$B324="",$C324=""),"",B324*'MPTO_working_3-way'!$I323)</f>
        <v>3.2728986053524309</v>
      </c>
      <c r="G324" s="46">
        <f>IF(OR($A324="",$B324="",$C324=""),"",C324*'MPTO_working_3-way'!$I323)</f>
        <v>2.2910290237467019</v>
      </c>
      <c r="H324" s="44">
        <f>IF(OR($A324="",$B324="",$C324=""),"",'MPTO_working_3-way'!E323)</f>
        <v>3.9023074801581221</v>
      </c>
      <c r="I324" s="45">
        <f>IF(OR($A324="",$B324="",$C324=""),"",'MPTO_working_3-way'!F323)</f>
        <v>3.2796950654167096</v>
      </c>
      <c r="J324" s="46">
        <f>IF(OR($A324="",$B324="",$C324=""),"",'MPTO_working_3-way'!G323)</f>
        <v>2.2787609827675679</v>
      </c>
      <c r="K324" s="44">
        <f>IF(OR($A324="",$B324="",$C324=""),"",'OddsRatio_working_3-way'!H323)</f>
        <v>3.8890976498742202</v>
      </c>
      <c r="L324" s="45">
        <f>IF(OR($A324="",$B324="",$C324=""),"",'OddsRatio_working_3-way'!I323)</f>
        <v>3.2781415160298524</v>
      </c>
      <c r="M324" s="46">
        <f>IF(OR($A324="",$B324="",$C324=""),"",'OddsRatio_working_3-way'!J323)</f>
        <v>2.2840433999440983</v>
      </c>
      <c r="N324" s="47">
        <f t="shared" si="68"/>
        <v>25.797535414027411</v>
      </c>
      <c r="O324" s="48">
        <f t="shared" si="69"/>
        <v>30.553956005988713</v>
      </c>
      <c r="P324" s="48">
        <f t="shared" si="70"/>
        <v>43.648508579983876</v>
      </c>
      <c r="Q324" t="s">
        <v>404</v>
      </c>
      <c r="R324" t="s">
        <v>322</v>
      </c>
      <c r="S324" s="38">
        <v>44290</v>
      </c>
      <c r="T324" s="50">
        <v>100</v>
      </c>
      <c r="U324" s="50">
        <f t="shared" si="71"/>
        <v>73.614775725593674</v>
      </c>
      <c r="V324" s="50">
        <f t="shared" si="72"/>
        <v>68.75</v>
      </c>
      <c r="W324" s="50">
        <f t="shared" si="73"/>
        <v>55.357142857142868</v>
      </c>
      <c r="X324" s="50">
        <f t="shared" si="74"/>
        <v>75.892857142857139</v>
      </c>
      <c r="Y324" s="50">
        <f t="shared" si="75"/>
        <v>71.028081417263465</v>
      </c>
      <c r="Z324" s="50">
        <f t="shared" si="76"/>
        <v>57.635224274406326</v>
      </c>
      <c r="AA324" s="50">
        <f t="shared" si="77"/>
        <v>-2.2780814172634649</v>
      </c>
      <c r="AB324" s="50">
        <f t="shared" si="78"/>
        <v>-2.2780814172634649</v>
      </c>
      <c r="AC324" s="50">
        <f t="shared" si="79"/>
        <v>-2.2780814172634578</v>
      </c>
      <c r="AF324">
        <v>2.48</v>
      </c>
      <c r="AG324">
        <v>1.6</v>
      </c>
      <c r="AH324" s="66"/>
      <c r="AJ324" t="s">
        <v>440</v>
      </c>
    </row>
    <row r="325" spans="1:36" ht="15" x14ac:dyDescent="0.25">
      <c r="A325">
        <v>3.32</v>
      </c>
      <c r="B325">
        <v>3.48</v>
      </c>
      <c r="C325">
        <v>2.2999999999999998</v>
      </c>
      <c r="D325" s="43">
        <f t="shared" si="67"/>
        <v>2.3343749811841175E-2</v>
      </c>
      <c r="E325" s="44">
        <f>IF(OR($A325="",$B325="",$C325=""),"",A325*'MPTO_working_3-way'!$I324)</f>
        <v>3.3975012493753125</v>
      </c>
      <c r="F325" s="45">
        <f>IF(OR($A325="",$B325="",$C325=""),"",B325*'MPTO_working_3-way'!$I324)</f>
        <v>3.5612362493452072</v>
      </c>
      <c r="G325" s="46">
        <f>IF(OR($A325="",$B325="",$C325=""),"",C325*'MPTO_working_3-way'!$I324)</f>
        <v>2.3536906245672347</v>
      </c>
      <c r="H325" s="44">
        <f>IF(OR($A325="",$B325="",$C325=""),"",'MPTO_working_3-way'!E324)</f>
        <v>3.4080425176815003</v>
      </c>
      <c r="I325" s="45">
        <f>IF(OR($A325="",$B325="",$C325=""),"",'MPTO_working_3-way'!F324)</f>
        <v>3.5768568105787595</v>
      </c>
      <c r="J325" s="46">
        <f>IF(OR($A325="",$B325="",$C325=""),"",'MPTO_working_3-way'!G324)</f>
        <v>2.3419129224969804</v>
      </c>
      <c r="K325" s="44">
        <f>IF(OR($A325="",$B325="",$C325=""),"",'OddsRatio_working_3-way'!H324)</f>
        <v>3.403866260305112</v>
      </c>
      <c r="L325" s="45">
        <f>IF(OR($A325="",$B325="",$C325=""),"",'OddsRatio_working_3-way'!I324)</f>
        <v>3.5696501403261549</v>
      </c>
      <c r="M325" s="46">
        <f>IF(OR($A325="",$B325="",$C325=""),"",'OddsRatio_working_3-way'!J324)</f>
        <v>2.346994025170968</v>
      </c>
      <c r="N325" s="47">
        <f t="shared" si="68"/>
        <v>29.4333960931984</v>
      </c>
      <c r="O325" s="48">
        <f t="shared" si="69"/>
        <v>28.080136502706516</v>
      </c>
      <c r="P325" s="48">
        <f t="shared" si="70"/>
        <v>42.48646740409508</v>
      </c>
      <c r="Q325" t="s">
        <v>398</v>
      </c>
      <c r="R325" t="s">
        <v>396</v>
      </c>
      <c r="S325" s="38">
        <v>44290</v>
      </c>
      <c r="T325" s="50">
        <v>100</v>
      </c>
      <c r="U325" s="50">
        <f t="shared" si="71"/>
        <v>69.879518072289159</v>
      </c>
      <c r="V325" s="50">
        <f t="shared" si="72"/>
        <v>71.264367816091948</v>
      </c>
      <c r="W325" s="50">
        <f t="shared" si="73"/>
        <v>56.521739130434774</v>
      </c>
      <c r="X325" s="50">
        <f t="shared" si="74"/>
        <v>72.213893053473271</v>
      </c>
      <c r="Y325" s="50">
        <f t="shared" si="75"/>
        <v>73.598742797276074</v>
      </c>
      <c r="Z325" s="50">
        <f t="shared" si="76"/>
        <v>58.856114111618886</v>
      </c>
      <c r="AA325" s="50">
        <f t="shared" si="77"/>
        <v>-2.3343749811841121</v>
      </c>
      <c r="AB325" s="50">
        <f t="shared" si="78"/>
        <v>-2.3343749811841263</v>
      </c>
      <c r="AC325" s="50">
        <f t="shared" si="79"/>
        <v>-2.3343749811841121</v>
      </c>
      <c r="AF325">
        <v>2.13</v>
      </c>
      <c r="AG325">
        <v>1.79</v>
      </c>
      <c r="AH325" s="66"/>
      <c r="AJ325" t="s">
        <v>440</v>
      </c>
    </row>
    <row r="326" spans="1:36" ht="15" x14ac:dyDescent="0.25">
      <c r="A326">
        <v>1.52</v>
      </c>
      <c r="B326">
        <v>4.4000000000000004</v>
      </c>
      <c r="C326">
        <v>7.26</v>
      </c>
      <c r="D326" s="43">
        <f t="shared" si="67"/>
        <v>2.2908510946788585E-2</v>
      </c>
      <c r="E326" s="44">
        <f>IF(OR($A326="",$B326="",$C326=""),"",A326*'MPTO_working_3-way'!$I325)</f>
        <v>1.5548209366391186</v>
      </c>
      <c r="F326" s="45">
        <f>IF(OR($A326="",$B326="",$C326=""),"",B326*'MPTO_working_3-way'!$I325)</f>
        <v>4.5007974481658701</v>
      </c>
      <c r="G326" s="46">
        <f>IF(OR($A326="",$B326="",$C326=""),"",C326*'MPTO_working_3-way'!$I325)</f>
        <v>7.4263157894736853</v>
      </c>
      <c r="H326" s="44">
        <f>IF(OR($A326="",$B326="",$C326=""),"",'MPTO_working_3-way'!E325)</f>
        <v>1.5378497900330748</v>
      </c>
      <c r="I326" s="45">
        <f>IF(OR($A326="",$B326="",$C326=""),"",'MPTO_working_3-way'!F325)</f>
        <v>4.5529761249862482</v>
      </c>
      <c r="J326" s="46">
        <f>IF(OR($A326="",$B326="",$C326=""),"",'MPTO_working_3-way'!G325)</f>
        <v>7.6861069836552778</v>
      </c>
      <c r="K326" s="44">
        <f>IF(OR($A326="",$B326="",$C326=""),"",'OddsRatio_working_3-way'!H325)</f>
        <v>1.5435602200989873</v>
      </c>
      <c r="L326" s="45">
        <f>IF(OR($A326="",$B326="",$C326=""),"",'OddsRatio_working_3-way'!I325)</f>
        <v>4.5540475929549169</v>
      </c>
      <c r="M326" s="46">
        <f>IF(OR($A326="",$B326="",$C326=""),"",'OddsRatio_working_3-way'!J325)</f>
        <v>7.5436288034993462</v>
      </c>
      <c r="N326" s="47">
        <f t="shared" si="68"/>
        <v>64.316087880935498</v>
      </c>
      <c r="O326" s="48">
        <f t="shared" si="69"/>
        <v>22.21828490432317</v>
      </c>
      <c r="P326" s="48">
        <f t="shared" si="70"/>
        <v>13.465627214741316</v>
      </c>
      <c r="Q326" t="s">
        <v>321</v>
      </c>
      <c r="R326" t="s">
        <v>406</v>
      </c>
      <c r="S326" s="38">
        <v>44290</v>
      </c>
      <c r="T326" s="50">
        <v>100</v>
      </c>
      <c r="U326" s="50">
        <f t="shared" si="71"/>
        <v>34.21052631578948</v>
      </c>
      <c r="V326" s="50">
        <f t="shared" si="72"/>
        <v>77.27272727272728</v>
      </c>
      <c r="W326" s="50">
        <f t="shared" si="73"/>
        <v>86.225895316804412</v>
      </c>
      <c r="X326" s="50">
        <f t="shared" si="74"/>
        <v>36.501377410468315</v>
      </c>
      <c r="Y326" s="50">
        <f t="shared" si="75"/>
        <v>79.563578367406123</v>
      </c>
      <c r="Z326" s="50">
        <f t="shared" si="76"/>
        <v>88.516746411483254</v>
      </c>
      <c r="AA326" s="50">
        <f t="shared" si="77"/>
        <v>-2.2908510946788354</v>
      </c>
      <c r="AB326" s="50">
        <f t="shared" si="78"/>
        <v>-2.2908510946788425</v>
      </c>
      <c r="AC326" s="50">
        <f t="shared" si="79"/>
        <v>-2.2908510946788425</v>
      </c>
      <c r="AF326">
        <v>1.89</v>
      </c>
      <c r="AG326">
        <v>2.02</v>
      </c>
      <c r="AH326" s="66"/>
      <c r="AJ326" t="s">
        <v>440</v>
      </c>
    </row>
    <row r="327" spans="1:36" ht="15" x14ac:dyDescent="0.25">
      <c r="A327">
        <v>3.68</v>
      </c>
      <c r="B327">
        <v>3.2</v>
      </c>
      <c r="C327">
        <v>2.14</v>
      </c>
      <c r="D327" s="43">
        <f t="shared" ref="D327:D390" si="80">IF(OR($A327="",$B327="",$C327=""),"",(1/A327)+(1/B327)+(1/C327)-1)</f>
        <v>5.1528850060950759E-2</v>
      </c>
      <c r="E327" s="44">
        <f>IF(OR($A327="",$B327="",$C327=""),"",A327*'MPTO_working_3-way'!$I326)</f>
        <v>3.8696261682242992</v>
      </c>
      <c r="F327" s="45">
        <f>IF(OR($A327="",$B327="",$C327=""),"",B327*'MPTO_working_3-way'!$I326)</f>
        <v>3.3648923201950427</v>
      </c>
      <c r="G327" s="46">
        <f>IF(OR($A327="",$B327="",$C327=""),"",C327*'MPTO_working_3-way'!$I326)</f>
        <v>2.2502717391304348</v>
      </c>
      <c r="H327" s="44">
        <f>IF(OR($A327="",$B327="",$C327=""),"",'MPTO_working_3-way'!E326)</f>
        <v>3.9283030161950054</v>
      </c>
      <c r="I327" s="45">
        <f>IF(OR($A327="",$B327="",$C327=""),"",'MPTO_working_3-way'!F326)</f>
        <v>3.3861147738347763</v>
      </c>
      <c r="J327" s="46">
        <f>IF(OR($A327="",$B327="",$C327=""),"",'MPTO_working_3-way'!G326)</f>
        <v>2.2216621842733821</v>
      </c>
      <c r="K327" s="44">
        <f>IF(OR($A327="",$B327="",$C327=""),"",'OddsRatio_working_3-way'!H326)</f>
        <v>3.899673880698264</v>
      </c>
      <c r="L327" s="45">
        <f>IF(OR($A327="",$B327="",$C327=""),"",'OddsRatio_working_3-way'!I326)</f>
        <v>3.3803293050508127</v>
      </c>
      <c r="M327" s="46">
        <f>IF(OR($A327="",$B327="",$C327=""),"",'OddsRatio_working_3-way'!J326)</f>
        <v>2.2334433671626943</v>
      </c>
      <c r="N327" s="47">
        <f t="shared" si="68"/>
        <v>25.842289578553313</v>
      </c>
      <c r="O327" s="48">
        <f t="shared" si="69"/>
        <v>29.718633015336309</v>
      </c>
      <c r="P327" s="48">
        <f t="shared" si="70"/>
        <v>44.439077406110371</v>
      </c>
      <c r="Q327" t="s">
        <v>91</v>
      </c>
      <c r="R327" t="s">
        <v>90</v>
      </c>
      <c r="S327" s="38">
        <v>44290</v>
      </c>
      <c r="T327" s="50">
        <v>100</v>
      </c>
      <c r="U327" s="50">
        <f t="shared" si="71"/>
        <v>72.826086956521735</v>
      </c>
      <c r="V327" s="50">
        <f t="shared" si="72"/>
        <v>68.75</v>
      </c>
      <c r="W327" s="50">
        <f t="shared" si="73"/>
        <v>53.271028037383175</v>
      </c>
      <c r="X327" s="50">
        <f t="shared" si="74"/>
        <v>77.978971962616825</v>
      </c>
      <c r="Y327" s="50">
        <f t="shared" si="75"/>
        <v>73.902885006095076</v>
      </c>
      <c r="Z327" s="50">
        <f t="shared" si="76"/>
        <v>58.423913043478258</v>
      </c>
      <c r="AA327" s="50">
        <f t="shared" si="77"/>
        <v>-5.1528850060950901</v>
      </c>
      <c r="AB327" s="50">
        <f t="shared" si="78"/>
        <v>-5.1528850060950759</v>
      </c>
      <c r="AC327" s="50">
        <f t="shared" si="79"/>
        <v>-5.152885006095083</v>
      </c>
      <c r="AF327">
        <v>2.44</v>
      </c>
      <c r="AG327">
        <v>1.56</v>
      </c>
      <c r="AH327" s="66"/>
      <c r="AJ327" t="s">
        <v>447</v>
      </c>
    </row>
    <row r="328" spans="1:36" ht="15" x14ac:dyDescent="0.25">
      <c r="A328">
        <v>1.5</v>
      </c>
      <c r="B328">
        <v>4.13</v>
      </c>
      <c r="C328">
        <v>6.7</v>
      </c>
      <c r="D328" s="43">
        <f t="shared" si="80"/>
        <v>5.8051148615277048E-2</v>
      </c>
      <c r="E328" s="44">
        <f>IF(OR($A328="",$B328="",$C328=""),"",A328*'MPTO_working_3-way'!$I327)</f>
        <v>1.5870767229229155</v>
      </c>
      <c r="F328" s="45">
        <f>IF(OR($A328="",$B328="",$C328=""),"",B328*'MPTO_working_3-way'!$I327)</f>
        <v>4.3697512437810939</v>
      </c>
      <c r="G328" s="46">
        <f>IF(OR($A328="",$B328="",$C328=""),"",C328*'MPTO_working_3-way'!$I327)</f>
        <v>7.0889426957223565</v>
      </c>
      <c r="H328" s="44">
        <f>IF(OR($A328="",$B328="",$C328=""),"",'MPTO_working_3-way'!E327)</f>
        <v>1.5448398642738839</v>
      </c>
      <c r="I328" s="45">
        <f>IF(OR($A328="",$B328="",$C328=""),"",'MPTO_working_3-way'!F327)</f>
        <v>4.4887258701176975</v>
      </c>
      <c r="J328" s="46">
        <f>IF(OR($A328="",$B328="",$C328=""),"",'MPTO_working_3-way'!G327)</f>
        <v>7.6980309727674561</v>
      </c>
      <c r="K328" s="44">
        <f>IF(OR($A328="",$B328="",$C328=""),"",'OddsRatio_working_3-way'!H327)</f>
        <v>1.5582793709689371</v>
      </c>
      <c r="L328" s="45">
        <f>IF(OR($A328="",$B328="",$C328=""),"",'OddsRatio_working_3-way'!I327)</f>
        <v>4.4948288622655426</v>
      </c>
      <c r="M328" s="46">
        <f>IF(OR($A328="",$B328="",$C328=""),"",'OddsRatio_working_3-way'!J327)</f>
        <v>7.3643848290458775</v>
      </c>
      <c r="N328" s="47">
        <f t="shared" si="68"/>
        <v>63.008926131705991</v>
      </c>
      <c r="O328" s="48">
        <f t="shared" si="69"/>
        <v>22.884597868658354</v>
      </c>
      <c r="P328" s="48">
        <f t="shared" si="70"/>
        <v>14.106475999635668</v>
      </c>
      <c r="Q328" t="s">
        <v>88</v>
      </c>
      <c r="R328" t="s">
        <v>345</v>
      </c>
      <c r="S328" s="38">
        <v>44290</v>
      </c>
      <c r="T328" s="50">
        <v>100</v>
      </c>
      <c r="U328" s="50">
        <f t="shared" si="71"/>
        <v>33.333333333333329</v>
      </c>
      <c r="V328" s="50">
        <f t="shared" si="72"/>
        <v>75.786924939467312</v>
      </c>
      <c r="W328" s="50">
        <f t="shared" si="73"/>
        <v>85.074626865671632</v>
      </c>
      <c r="X328" s="50">
        <f t="shared" si="74"/>
        <v>39.138448194861041</v>
      </c>
      <c r="Y328" s="50">
        <f t="shared" si="75"/>
        <v>81.592039800995025</v>
      </c>
      <c r="Z328" s="50">
        <f t="shared" si="76"/>
        <v>90.879741727199345</v>
      </c>
      <c r="AA328" s="50">
        <f t="shared" si="77"/>
        <v>-5.8051148615277128</v>
      </c>
      <c r="AB328" s="50">
        <f t="shared" si="78"/>
        <v>-5.8051148615277128</v>
      </c>
      <c r="AC328" s="50">
        <f t="shared" si="79"/>
        <v>-5.8051148615277128</v>
      </c>
      <c r="AF328">
        <v>2.37</v>
      </c>
      <c r="AG328">
        <v>1.58</v>
      </c>
      <c r="AH328" s="66"/>
      <c r="AJ328" t="s">
        <v>447</v>
      </c>
    </row>
    <row r="329" spans="1:36" ht="15" x14ac:dyDescent="0.25">
      <c r="A329">
        <v>3.1</v>
      </c>
      <c r="B329">
        <v>3.34</v>
      </c>
      <c r="C329">
        <v>2.34</v>
      </c>
      <c r="D329" s="43">
        <f t="shared" si="80"/>
        <v>4.9332270116508203E-2</v>
      </c>
      <c r="E329" s="44">
        <f>IF(OR($A329="",$B329="",$C329=""),"",A329*'MPTO_working_3-way'!$I328)</f>
        <v>3.2529300373611756</v>
      </c>
      <c r="F329" s="45">
        <f>IF(OR($A329="",$B329="",$C329=""),"",B329*'MPTO_working_3-way'!$I328)</f>
        <v>3.504769782189137</v>
      </c>
      <c r="G329" s="46">
        <f>IF(OR($A329="",$B329="",$C329=""),"",C329*'MPTO_working_3-way'!$I328)</f>
        <v>2.4554375120726291</v>
      </c>
      <c r="H329" s="44">
        <f>IF(OR($A329="",$B329="",$C329=""),"",'MPTO_working_3-way'!E328)</f>
        <v>3.2665161453848635</v>
      </c>
      <c r="I329" s="45">
        <f>IF(OR($A329="",$B329="",$C329=""),"",'MPTO_working_3-way'!F328)</f>
        <v>3.5341045453926627</v>
      </c>
      <c r="J329" s="46">
        <f>IF(OR($A329="",$B329="",$C329=""),"",'MPTO_working_3-way'!G328)</f>
        <v>2.4336446270033978</v>
      </c>
      <c r="K329" s="44">
        <f>IF(OR($A329="",$B329="",$C329=""),"",'OddsRatio_working_3-way'!H328)</f>
        <v>3.2615885985850226</v>
      </c>
      <c r="L329" s="45">
        <f>IF(OR($A329="",$B329="",$C329=""),"",'OddsRatio_working_3-way'!I328)</f>
        <v>3.5200558669947393</v>
      </c>
      <c r="M329" s="46">
        <f>IF(OR($A329="",$B329="",$C329=""),"",'OddsRatio_working_3-way'!J328)</f>
        <v>2.4431089152875853</v>
      </c>
      <c r="N329" s="47">
        <f t="shared" si="68"/>
        <v>30.741515757013165</v>
      </c>
      <c r="O329" s="48">
        <f t="shared" si="69"/>
        <v>28.532544564892465</v>
      </c>
      <c r="P329" s="48">
        <f t="shared" si="70"/>
        <v>40.72593967809437</v>
      </c>
      <c r="Q329" t="s">
        <v>92</v>
      </c>
      <c r="R329" t="s">
        <v>89</v>
      </c>
      <c r="S329" s="38">
        <v>44290</v>
      </c>
      <c r="T329" s="50">
        <v>100</v>
      </c>
      <c r="U329" s="50">
        <f t="shared" si="71"/>
        <v>67.741935483870961</v>
      </c>
      <c r="V329" s="50">
        <f t="shared" si="72"/>
        <v>70.059880239520965</v>
      </c>
      <c r="W329" s="50">
        <f t="shared" si="73"/>
        <v>57.264957264957268</v>
      </c>
      <c r="X329" s="50">
        <f t="shared" si="74"/>
        <v>72.675162495521789</v>
      </c>
      <c r="Y329" s="50">
        <f t="shared" si="75"/>
        <v>74.993107251171764</v>
      </c>
      <c r="Z329" s="50">
        <f t="shared" si="76"/>
        <v>62.198184276608082</v>
      </c>
      <c r="AA329" s="50">
        <f t="shared" si="77"/>
        <v>-4.9332270116508283</v>
      </c>
      <c r="AB329" s="50">
        <f t="shared" si="78"/>
        <v>-4.9332270116507999</v>
      </c>
      <c r="AC329" s="50">
        <f t="shared" si="79"/>
        <v>-4.9332270116508141</v>
      </c>
      <c r="AF329">
        <v>2.2400000000000002</v>
      </c>
      <c r="AG329">
        <v>1.65</v>
      </c>
      <c r="AH329" s="66"/>
      <c r="AJ329" t="s">
        <v>447</v>
      </c>
    </row>
    <row r="330" spans="1:36" ht="15" x14ac:dyDescent="0.25">
      <c r="A330">
        <v>1.56</v>
      </c>
      <c r="B330">
        <v>4.58</v>
      </c>
      <c r="C330">
        <v>5.78</v>
      </c>
      <c r="D330" s="43">
        <f t="shared" si="80"/>
        <v>3.237663300219018E-2</v>
      </c>
      <c r="E330" s="44">
        <f>IF(OR($A330="",$B330="",$C330=""),"",A330*'MPTO_working_3-way'!$I329)</f>
        <v>1.6105075474834167</v>
      </c>
      <c r="F330" s="45">
        <f>IF(OR($A330="",$B330="",$C330=""),"",B330*'MPTO_working_3-way'!$I329)</f>
        <v>4.7282849791500308</v>
      </c>
      <c r="G330" s="46">
        <f>IF(OR($A330="",$B330="",$C330=""),"",C330*'MPTO_working_3-way'!$I329)</f>
        <v>5.9671369387526596</v>
      </c>
      <c r="H330" s="44">
        <f>IF(OR($A330="",$B330="",$C330=""),"",'MPTO_working_3-way'!E329)</f>
        <v>1.586713672044457</v>
      </c>
      <c r="I330" s="45">
        <f>IF(OR($A330="",$B330="",$C330=""),"",'MPTO_working_3-way'!F329)</f>
        <v>4.8181532514790764</v>
      </c>
      <c r="J330" s="46">
        <f>IF(OR($A330="",$B330="",$C330=""),"",'MPTO_working_3-way'!G329)</f>
        <v>6.1645375627744645</v>
      </c>
      <c r="K330" s="44">
        <f>IF(OR($A330="",$B330="",$C330=""),"",'OddsRatio_working_3-way'!H329)</f>
        <v>1.5945978362329631</v>
      </c>
      <c r="L330" s="45">
        <f>IF(OR($A330="",$B330="",$C330=""),"",'OddsRatio_working_3-way'!I329)</f>
        <v>4.8011790244893007</v>
      </c>
      <c r="M330" s="46">
        <f>IF(OR($A330="",$B330="",$C330=""),"",'OddsRatio_working_3-way'!J329)</f>
        <v>6.0753172449885078</v>
      </c>
      <c r="N330" s="47">
        <f t="shared" si="68"/>
        <v>62.092226861190603</v>
      </c>
      <c r="O330" s="48">
        <f t="shared" si="69"/>
        <v>21.149317446169725</v>
      </c>
      <c r="P330" s="48">
        <f t="shared" si="70"/>
        <v>16.758455692639675</v>
      </c>
      <c r="Q330" t="s">
        <v>422</v>
      </c>
      <c r="R330" t="s">
        <v>360</v>
      </c>
      <c r="S330" s="38">
        <v>44290</v>
      </c>
      <c r="T330" s="50">
        <v>100</v>
      </c>
      <c r="U330" s="50">
        <f t="shared" si="71"/>
        <v>35.897435897435898</v>
      </c>
      <c r="V330" s="50">
        <f t="shared" si="72"/>
        <v>78.165938864628828</v>
      </c>
      <c r="W330" s="50">
        <f t="shared" si="73"/>
        <v>82.698961937716263</v>
      </c>
      <c r="X330" s="50">
        <f t="shared" si="74"/>
        <v>39.135099197654917</v>
      </c>
      <c r="Y330" s="50">
        <f t="shared" si="75"/>
        <v>81.403602164847825</v>
      </c>
      <c r="Z330" s="50">
        <f t="shared" si="76"/>
        <v>85.936625237935289</v>
      </c>
      <c r="AA330" s="50">
        <f t="shared" si="77"/>
        <v>-3.2376633002190189</v>
      </c>
      <c r="AB330" s="50">
        <f t="shared" si="78"/>
        <v>-3.2376633002189976</v>
      </c>
      <c r="AC330" s="50">
        <f t="shared" si="79"/>
        <v>-3.237663300219026</v>
      </c>
      <c r="AF330">
        <v>1.49</v>
      </c>
      <c r="AG330">
        <v>2.72</v>
      </c>
      <c r="AH330" s="66"/>
      <c r="AJ330" t="s">
        <v>448</v>
      </c>
    </row>
    <row r="331" spans="1:36" ht="15" x14ac:dyDescent="0.25">
      <c r="A331">
        <v>9.34</v>
      </c>
      <c r="B331">
        <v>5.42</v>
      </c>
      <c r="C331">
        <v>1.35</v>
      </c>
      <c r="D331" s="43">
        <f t="shared" si="80"/>
        <v>3.2308966915507664E-2</v>
      </c>
      <c r="E331" s="44">
        <f>IF(OR($A331="",$B331="",$C331=""),"",A331*'MPTO_working_3-way'!$I330)</f>
        <v>9.6417657509908423</v>
      </c>
      <c r="F331" s="45">
        <f>IF(OR($A331="",$B331="",$C331=""),"",B331*'MPTO_working_3-way'!$I330)</f>
        <v>5.5951146006820514</v>
      </c>
      <c r="G331" s="46">
        <f>IF(OR($A331="",$B331="",$C331=""),"",C331*'MPTO_working_3-way'!$I330)</f>
        <v>1.3936171053359354</v>
      </c>
      <c r="H331" s="44">
        <f>IF(OR($A331="",$B331="",$C331=""),"",'MPTO_working_3-way'!E330)</f>
        <v>10.384569097471601</v>
      </c>
      <c r="I331" s="45">
        <f>IF(OR($A331="",$B331="",$C331=""),"",'MPTO_working_3-way'!F330)</f>
        <v>5.7559857132349075</v>
      </c>
      <c r="J331" s="46">
        <f>IF(OR($A331="",$B331="",$C331=""),"",'MPTO_working_3-way'!G330)</f>
        <v>1.3699172753670679</v>
      </c>
      <c r="K331" s="44">
        <f>IF(OR($A331="",$B331="",$C331=""),"",'OddsRatio_working_3-way'!H330)</f>
        <v>9.9826404204756862</v>
      </c>
      <c r="L331" s="45">
        <f>IF(OR($A331="",$B331="",$C331=""),"",'OddsRatio_working_3-way'!I330)</f>
        <v>5.760584011810856</v>
      </c>
      <c r="M331" s="46">
        <f>IF(OR($A331="",$B331="",$C331=""),"",'OddsRatio_working_3-way'!J330)</f>
        <v>1.3769693222022172</v>
      </c>
      <c r="N331" s="47">
        <f t="shared" si="68"/>
        <v>10.371544236046539</v>
      </c>
      <c r="O331" s="48">
        <f t="shared" si="69"/>
        <v>17.872734901231489</v>
      </c>
      <c r="P331" s="48">
        <f t="shared" si="70"/>
        <v>71.755720862721986</v>
      </c>
      <c r="Q331" t="s">
        <v>428</v>
      </c>
      <c r="R331" t="s">
        <v>358</v>
      </c>
      <c r="S331" s="38">
        <v>44290</v>
      </c>
      <c r="T331" s="50">
        <v>100</v>
      </c>
      <c r="U331" s="50">
        <f t="shared" si="71"/>
        <v>89.293361884368309</v>
      </c>
      <c r="V331" s="50">
        <f t="shared" si="72"/>
        <v>81.549815498154985</v>
      </c>
      <c r="W331" s="50">
        <f t="shared" si="73"/>
        <v>25.925925925925924</v>
      </c>
      <c r="X331" s="50">
        <f t="shared" si="74"/>
        <v>92.524258575919077</v>
      </c>
      <c r="Y331" s="50">
        <f t="shared" si="75"/>
        <v>84.780712189705767</v>
      </c>
      <c r="Z331" s="50">
        <f t="shared" si="76"/>
        <v>29.156822617476706</v>
      </c>
      <c r="AA331" s="50">
        <f t="shared" si="77"/>
        <v>-3.2308966915507682</v>
      </c>
      <c r="AB331" s="50">
        <f t="shared" si="78"/>
        <v>-3.2308966915507824</v>
      </c>
      <c r="AC331" s="50">
        <f t="shared" si="79"/>
        <v>-3.2308966915507824</v>
      </c>
      <c r="AF331">
        <v>1.52</v>
      </c>
      <c r="AG331">
        <v>2.63</v>
      </c>
      <c r="AH331" s="66"/>
      <c r="AJ331" t="s">
        <v>448</v>
      </c>
    </row>
    <row r="332" spans="1:36" ht="15" x14ac:dyDescent="0.25">
      <c r="A332">
        <v>1.37</v>
      </c>
      <c r="B332">
        <v>5.17</v>
      </c>
      <c r="C332">
        <v>9.23</v>
      </c>
      <c r="D332" s="43">
        <f t="shared" si="80"/>
        <v>3.1692966841675441E-2</v>
      </c>
      <c r="E332" s="44">
        <f>IF(OR($A332="",$B332="",$C332=""),"",A332*'MPTO_working_3-way'!$I331)</f>
        <v>1.4134193645730955</v>
      </c>
      <c r="F332" s="45">
        <f>IF(OR($A332="",$B332="",$C332=""),"",B332*'MPTO_working_3-way'!$I331)</f>
        <v>5.3338526385714617</v>
      </c>
      <c r="G332" s="46">
        <f>IF(OR($A332="",$B332="",$C332=""),"",C332*'MPTO_working_3-way'!$I331)</f>
        <v>9.5225260839486641</v>
      </c>
      <c r="H332" s="44">
        <f>IF(OR($A332="",$B332="",$C332=""),"",'MPTO_working_3-way'!E331)</f>
        <v>1.3901193665250913</v>
      </c>
      <c r="I332" s="45">
        <f>IF(OR($A332="",$B332="",$C332=""),"",'MPTO_working_3-way'!F331)</f>
        <v>5.4686862223505104</v>
      </c>
      <c r="J332" s="46">
        <f>IF(OR($A332="",$B332="",$C332=""),"",'MPTO_working_3-way'!G331)</f>
        <v>10.2272453432844</v>
      </c>
      <c r="K332" s="44">
        <f>IF(OR($A332="",$B332="",$C332=""),"",'OddsRatio_working_3-way'!H331)</f>
        <v>1.3971922409026003</v>
      </c>
      <c r="L332" s="45">
        <f>IF(OR($A332="",$B332="",$C332=""),"",'OddsRatio_working_3-way'!I331)</f>
        <v>5.4764639042266055</v>
      </c>
      <c r="M332" s="46">
        <f>IF(OR($A332="",$B332="",$C332=""),"",'OddsRatio_working_3-way'!J331)</f>
        <v>9.8348436287254106</v>
      </c>
      <c r="N332" s="47">
        <f t="shared" si="68"/>
        <v>70.750410321570527</v>
      </c>
      <c r="O332" s="48">
        <f t="shared" si="69"/>
        <v>18.748174495271112</v>
      </c>
      <c r="P332" s="48">
        <f t="shared" si="70"/>
        <v>10.501415183158358</v>
      </c>
      <c r="Q332" t="s">
        <v>423</v>
      </c>
      <c r="R332" t="s">
        <v>356</v>
      </c>
      <c r="S332" s="38">
        <v>44290</v>
      </c>
      <c r="T332" s="50">
        <v>100</v>
      </c>
      <c r="U332" s="50">
        <f t="shared" si="71"/>
        <v>27.007299270072991</v>
      </c>
      <c r="V332" s="50">
        <f t="shared" si="72"/>
        <v>80.657640232108321</v>
      </c>
      <c r="W332" s="50">
        <f t="shared" si="73"/>
        <v>89.165763813651139</v>
      </c>
      <c r="X332" s="50">
        <f t="shared" si="74"/>
        <v>30.176595954240547</v>
      </c>
      <c r="Y332" s="50">
        <f t="shared" si="75"/>
        <v>83.826936916275869</v>
      </c>
      <c r="Z332" s="50">
        <f t="shared" si="76"/>
        <v>92.335060497818688</v>
      </c>
      <c r="AA332" s="50">
        <f t="shared" si="77"/>
        <v>-3.1692966841675556</v>
      </c>
      <c r="AB332" s="50">
        <f t="shared" si="78"/>
        <v>-3.1692966841675485</v>
      </c>
      <c r="AC332" s="50">
        <f t="shared" si="79"/>
        <v>-3.1692966841675485</v>
      </c>
      <c r="AF332">
        <v>1.57</v>
      </c>
      <c r="AG332">
        <v>2.5099999999999998</v>
      </c>
      <c r="AH332" s="66"/>
      <c r="AJ332" t="s">
        <v>448</v>
      </c>
    </row>
    <row r="333" spans="1:36" ht="15" x14ac:dyDescent="0.25">
      <c r="A333">
        <v>2.23</v>
      </c>
      <c r="B333">
        <v>3.68</v>
      </c>
      <c r="C333">
        <v>3.24</v>
      </c>
      <c r="D333" s="43">
        <f t="shared" si="80"/>
        <v>2.8811599016967282E-2</v>
      </c>
      <c r="E333" s="44">
        <f>IF(OR($A333="",$B333="",$C333=""),"",A333*'MPTO_working_3-way'!$I332)</f>
        <v>2.2942498658078372</v>
      </c>
      <c r="F333" s="45">
        <f>IF(OR($A333="",$B333="",$C333=""),"",B333*'MPTO_working_3-way'!$I332)</f>
        <v>3.7860266843824397</v>
      </c>
      <c r="G333" s="46">
        <f>IF(OR($A333="",$B333="",$C333=""),"",C333*'MPTO_working_3-way'!$I332)</f>
        <v>3.333349580814974</v>
      </c>
      <c r="H333" s="44">
        <f>IF(OR($A333="",$B333="",$C333=""),"",'MPTO_working_3-way'!E332)</f>
        <v>2.2788042899437362</v>
      </c>
      <c r="I333" s="45">
        <f>IF(OR($A333="",$B333="",$C333=""),"",'MPTO_working_3-way'!F332)</f>
        <v>3.8148243939989874</v>
      </c>
      <c r="J333" s="46">
        <f>IF(OR($A333="",$B333="",$C333=""),"",'MPTO_working_3-way'!G332)</f>
        <v>3.3440553896141796</v>
      </c>
      <c r="K333" s="44">
        <f>IF(OR($A333="",$B333="",$C333=""),"",'OddsRatio_working_3-way'!H332)</f>
        <v>2.2853808416943062</v>
      </c>
      <c r="L333" s="45">
        <f>IF(OR($A333="",$B333="",$C333=""),"",'OddsRatio_working_3-way'!I332)</f>
        <v>3.8006671997892214</v>
      </c>
      <c r="M333" s="46">
        <f>IF(OR($A333="",$B333="",$C333=""),"",'OddsRatio_working_3-way'!J332)</f>
        <v>3.3408561669880057</v>
      </c>
      <c r="N333" s="47">
        <f t="shared" si="68"/>
        <v>43.587231491365316</v>
      </c>
      <c r="O333" s="48">
        <f t="shared" si="69"/>
        <v>26.412914735256699</v>
      </c>
      <c r="P333" s="48">
        <f t="shared" si="70"/>
        <v>29.999853773377978</v>
      </c>
      <c r="Q333" t="s">
        <v>425</v>
      </c>
      <c r="R333" t="s">
        <v>363</v>
      </c>
      <c r="S333" s="38">
        <v>44290</v>
      </c>
      <c r="T333" s="50">
        <v>100</v>
      </c>
      <c r="U333" s="50">
        <f t="shared" si="71"/>
        <v>55.156950672645742</v>
      </c>
      <c r="V333" s="50">
        <f t="shared" si="72"/>
        <v>72.826086956521735</v>
      </c>
      <c r="W333" s="50">
        <f t="shared" si="73"/>
        <v>69.135802469135797</v>
      </c>
      <c r="X333" s="50">
        <f t="shared" si="74"/>
        <v>58.038110574342447</v>
      </c>
      <c r="Y333" s="50">
        <f t="shared" si="75"/>
        <v>75.707246858218454</v>
      </c>
      <c r="Z333" s="50">
        <f t="shared" si="76"/>
        <v>72.01696237083253</v>
      </c>
      <c r="AA333" s="50">
        <f t="shared" si="77"/>
        <v>-2.8811599016967051</v>
      </c>
      <c r="AB333" s="50">
        <f t="shared" si="78"/>
        <v>-2.8811599016967193</v>
      </c>
      <c r="AC333" s="50">
        <f t="shared" si="79"/>
        <v>-2.8811599016967335</v>
      </c>
      <c r="AF333">
        <v>1.9</v>
      </c>
      <c r="AG333">
        <v>1.99</v>
      </c>
      <c r="AH333" s="66"/>
      <c r="AJ333" t="s">
        <v>448</v>
      </c>
    </row>
    <row r="334" spans="1:36" ht="15" x14ac:dyDescent="0.25">
      <c r="A334">
        <v>9.68</v>
      </c>
      <c r="B334">
        <v>6.2</v>
      </c>
      <c r="C334">
        <v>1.29</v>
      </c>
      <c r="D334" s="43">
        <f t="shared" si="80"/>
        <v>3.9789906154224397E-2</v>
      </c>
      <c r="E334" s="44">
        <f>IF(OR($A334="",$B334="",$C334=""),"",A334*'MPTO_working_3-way'!$I333)</f>
        <v>10.065166291572892</v>
      </c>
      <c r="F334" s="45">
        <f>IF(OR($A334="",$B334="",$C334=""),"",B334*'MPTO_working_3-way'!$I333)</f>
        <v>6.4466974181561918</v>
      </c>
      <c r="G334" s="46">
        <f>IF(OR($A334="",$B334="",$C334=""),"",C334*'MPTO_working_3-way'!$I333)</f>
        <v>1.3413289789389495</v>
      </c>
      <c r="H334" s="44">
        <f>IF(OR($A334="",$B334="",$C334=""),"",'MPTO_working_3-way'!E333)</f>
        <v>11.105868761906214</v>
      </c>
      <c r="I334" s="45">
        <f>IF(OR($A334="",$B334="",$C334=""),"",'MPTO_working_3-way'!F333)</f>
        <v>6.7555233931259773</v>
      </c>
      <c r="J334" s="46">
        <f>IF(OR($A334="",$B334="",$C334=""),"",'MPTO_working_3-way'!G333)</f>
        <v>1.3124556698113505</v>
      </c>
      <c r="K334" s="44">
        <f>IF(OR($A334="",$B334="",$C334=""),"",'OddsRatio_working_3-way'!H333)</f>
        <v>10.590667672590225</v>
      </c>
      <c r="L334" s="45">
        <f>IF(OR($A334="",$B334="",$C334=""),"",'OddsRatio_working_3-way'!I333)</f>
        <v>6.7455612785102739</v>
      </c>
      <c r="M334" s="46">
        <f>IF(OR($A334="",$B334="",$C334=""),"",'OddsRatio_working_3-way'!J333)</f>
        <v>1.3204255328399963</v>
      </c>
      <c r="N334" s="47">
        <f t="shared" si="68"/>
        <v>9.9352556235186569</v>
      </c>
      <c r="O334" s="48">
        <f t="shared" si="69"/>
        <v>15.511818457364612</v>
      </c>
      <c r="P334" s="48">
        <f t="shared" si="70"/>
        <v>74.552925919116745</v>
      </c>
      <c r="Q334" t="s">
        <v>421</v>
      </c>
      <c r="R334" t="s">
        <v>427</v>
      </c>
      <c r="S334" s="38">
        <v>44290</v>
      </c>
      <c r="T334" s="50">
        <v>100</v>
      </c>
      <c r="U334" s="50">
        <f t="shared" si="71"/>
        <v>89.669421487603302</v>
      </c>
      <c r="V334" s="50">
        <f t="shared" si="72"/>
        <v>83.870967741935488</v>
      </c>
      <c r="W334" s="50">
        <f t="shared" si="73"/>
        <v>22.480620155038757</v>
      </c>
      <c r="X334" s="50">
        <f t="shared" si="74"/>
        <v>93.648412103025748</v>
      </c>
      <c r="Y334" s="50">
        <f t="shared" si="75"/>
        <v>87.84995835735792</v>
      </c>
      <c r="Z334" s="50">
        <f t="shared" si="76"/>
        <v>26.459610770461211</v>
      </c>
      <c r="AA334" s="50">
        <f t="shared" si="77"/>
        <v>-3.9789906154224468</v>
      </c>
      <c r="AB334" s="50">
        <f t="shared" si="78"/>
        <v>-3.9789906154224326</v>
      </c>
      <c r="AC334" s="50">
        <f t="shared" si="79"/>
        <v>-3.9789906154224539</v>
      </c>
      <c r="AF334">
        <v>1.33</v>
      </c>
      <c r="AG334">
        <v>3.41</v>
      </c>
      <c r="AH334" s="66"/>
      <c r="AJ334" t="s">
        <v>448</v>
      </c>
    </row>
    <row r="335" spans="1:36" ht="15" x14ac:dyDescent="0.25">
      <c r="A335">
        <v>2.76</v>
      </c>
      <c r="B335">
        <v>2.96</v>
      </c>
      <c r="C335">
        <v>3.05</v>
      </c>
      <c r="D335" s="43">
        <f t="shared" si="80"/>
        <v>2.8025530876564453E-2</v>
      </c>
      <c r="E335" s="44">
        <f>IF(OR($A335="",$B335="",$C335=""),"",A335*'MPTO_working_3-way'!$I334)</f>
        <v>2.8373504652193176</v>
      </c>
      <c r="F335" s="45">
        <f>IF(OR($A335="",$B335="",$C335=""),"",B335*'MPTO_working_3-way'!$I334)</f>
        <v>3.0429555713946308</v>
      </c>
      <c r="G335" s="46">
        <f>IF(OR($A335="",$B335="",$C335=""),"",C335*'MPTO_working_3-way'!$I334)</f>
        <v>3.1354778691735214</v>
      </c>
      <c r="H335" s="44">
        <f>IF(OR($A335="",$B335="",$C335=""),"",'MPTO_working_3-way'!E334)</f>
        <v>2.8330458036328796</v>
      </c>
      <c r="I335" s="45">
        <f>IF(OR($A335="",$B335="",$C335=""),"",'MPTO_working_3-way'!F334)</f>
        <v>3.0441771516814033</v>
      </c>
      <c r="J335" s="46">
        <f>IF(OR($A335="",$B335="",$C335=""),"",'MPTO_working_3-way'!G334)</f>
        <v>3.1394511996398222</v>
      </c>
      <c r="K335" s="44">
        <f>IF(OR($A335="",$B335="",$C335=""),"",'OddsRatio_working_3-way'!H334)</f>
        <v>2.8351097741090219</v>
      </c>
      <c r="L335" s="45">
        <f>IF(OR($A335="",$B335="",$C335=""),"",'OddsRatio_working_3-way'!I334)</f>
        <v>3.0436449757123212</v>
      </c>
      <c r="M335" s="46">
        <f>IF(OR($A335="",$B335="",$C335=""),"",'OddsRatio_working_3-way'!J334)</f>
        <v>3.1374858164338049</v>
      </c>
      <c r="N335" s="47">
        <f t="shared" si="68"/>
        <v>35.244148097253237</v>
      </c>
      <c r="O335" s="48">
        <f t="shared" si="69"/>
        <v>32.862786739330716</v>
      </c>
      <c r="P335" s="48">
        <f t="shared" si="70"/>
        <v>31.89306516341604</v>
      </c>
      <c r="Q335" t="s">
        <v>185</v>
      </c>
      <c r="R335" t="s">
        <v>106</v>
      </c>
      <c r="S335" s="38">
        <v>44290</v>
      </c>
      <c r="T335" s="50">
        <v>100</v>
      </c>
      <c r="U335" s="50">
        <f t="shared" si="71"/>
        <v>63.768115942028999</v>
      </c>
      <c r="V335" s="50">
        <f t="shared" si="72"/>
        <v>66.21621621621621</v>
      </c>
      <c r="W335" s="50">
        <f t="shared" si="73"/>
        <v>67.21311475409837</v>
      </c>
      <c r="X335" s="50">
        <f t="shared" si="74"/>
        <v>66.570669029685419</v>
      </c>
      <c r="Y335" s="50">
        <f t="shared" si="75"/>
        <v>69.018769303872659</v>
      </c>
      <c r="Z335" s="50">
        <f t="shared" si="76"/>
        <v>70.015667841754805</v>
      </c>
      <c r="AA335" s="50">
        <f t="shared" si="77"/>
        <v>-2.8025530876564204</v>
      </c>
      <c r="AB335" s="50">
        <f t="shared" si="78"/>
        <v>-2.8025530876564488</v>
      </c>
      <c r="AC335" s="50">
        <f t="shared" si="79"/>
        <v>-2.8025530876564346</v>
      </c>
      <c r="AF335">
        <v>2.89</v>
      </c>
      <c r="AG335">
        <v>1.44</v>
      </c>
      <c r="AH335" s="66"/>
      <c r="AJ335" t="s">
        <v>435</v>
      </c>
    </row>
    <row r="336" spans="1:36" ht="15" x14ac:dyDescent="0.25">
      <c r="A336">
        <v>1.67</v>
      </c>
      <c r="B336">
        <v>3.88</v>
      </c>
      <c r="C336">
        <v>5.8</v>
      </c>
      <c r="D336" s="43">
        <f t="shared" si="80"/>
        <v>2.8948147075915642E-2</v>
      </c>
      <c r="E336" s="44">
        <f>IF(OR($A336="",$B336="",$C336=""),"",A336*'MPTO_working_3-way'!$I335)</f>
        <v>1.718343405616779</v>
      </c>
      <c r="F336" s="45">
        <f>IF(OR($A336="",$B336="",$C336=""),"",B336*'MPTO_working_3-way'!$I335)</f>
        <v>3.9923188106545524</v>
      </c>
      <c r="G336" s="46">
        <f>IF(OR($A336="",$B336="",$C336=""),"",C336*'MPTO_working_3-way'!$I335)</f>
        <v>5.9678992530403105</v>
      </c>
      <c r="H336" s="44">
        <f>IF(OR($A336="",$B336="",$C336=""),"",'MPTO_working_3-way'!E335)</f>
        <v>1.6973519241817123</v>
      </c>
      <c r="I336" s="45">
        <f>IF(OR($A336="",$B336="",$C336=""),"",'MPTO_working_3-way'!F335)</f>
        <v>4.0309158929827866</v>
      </c>
      <c r="J336" s="46">
        <f>IF(OR($A336="",$B336="",$C336=""),"",'MPTO_working_3-way'!G335)</f>
        <v>6.1438492322983951</v>
      </c>
      <c r="K336" s="44">
        <f>IF(OR($A336="",$B336="",$C336=""),"",'OddsRatio_working_3-way'!H335)</f>
        <v>1.7048639024449141</v>
      </c>
      <c r="L336" s="45">
        <f>IF(OR($A336="",$B336="",$C336=""),"",'OddsRatio_working_3-way'!I335)</f>
        <v>4.029862744837839</v>
      </c>
      <c r="M336" s="46">
        <f>IF(OR($A336="",$B336="",$C336=""),"",'OddsRatio_working_3-way'!J335)</f>
        <v>6.0497712413963995</v>
      </c>
      <c r="N336" s="47">
        <f t="shared" si="68"/>
        <v>58.195585162504926</v>
      </c>
      <c r="O336" s="48">
        <f t="shared" si="69"/>
        <v>25.048099799325573</v>
      </c>
      <c r="P336" s="48">
        <f t="shared" si="70"/>
        <v>16.756315038169518</v>
      </c>
      <c r="Q336" t="s">
        <v>430</v>
      </c>
      <c r="R336" t="s">
        <v>146</v>
      </c>
      <c r="S336" s="38">
        <v>44290</v>
      </c>
      <c r="T336" s="50">
        <v>100</v>
      </c>
      <c r="U336" s="50">
        <f t="shared" si="71"/>
        <v>40.119760479041922</v>
      </c>
      <c r="V336" s="50">
        <f t="shared" si="72"/>
        <v>74.226804123711347</v>
      </c>
      <c r="W336" s="50">
        <f t="shared" si="73"/>
        <v>82.758620689655174</v>
      </c>
      <c r="X336" s="50">
        <f t="shared" si="74"/>
        <v>43.014575186633493</v>
      </c>
      <c r="Y336" s="50">
        <f t="shared" si="75"/>
        <v>77.121618831302925</v>
      </c>
      <c r="Z336" s="50">
        <f t="shared" si="76"/>
        <v>85.653435397246753</v>
      </c>
      <c r="AA336" s="50">
        <f t="shared" si="77"/>
        <v>-2.8948147075915713</v>
      </c>
      <c r="AB336" s="50">
        <f t="shared" si="78"/>
        <v>-2.8948147075915784</v>
      </c>
      <c r="AC336" s="50">
        <f t="shared" si="79"/>
        <v>-2.8948147075915784</v>
      </c>
      <c r="AF336">
        <v>2.19</v>
      </c>
      <c r="AG336">
        <v>1.73</v>
      </c>
      <c r="AH336" s="66"/>
      <c r="AJ336" t="s">
        <v>435</v>
      </c>
    </row>
    <row r="337" spans="1:36" ht="15" x14ac:dyDescent="0.25">
      <c r="A337">
        <v>2.76</v>
      </c>
      <c r="B337">
        <v>3.19</v>
      </c>
      <c r="C337">
        <v>2.84</v>
      </c>
      <c r="D337" s="43">
        <f t="shared" si="80"/>
        <v>2.7911140460499695E-2</v>
      </c>
      <c r="E337" s="44">
        <f>IF(OR($A337="",$B337="",$C337=""),"",A337*'MPTO_working_3-way'!$I336)</f>
        <v>2.837034747670979</v>
      </c>
      <c r="F337" s="45">
        <f>IF(OR($A337="",$B337="",$C337=""),"",B337*'MPTO_working_3-way'!$I336)</f>
        <v>3.2790365380689939</v>
      </c>
      <c r="G337" s="46">
        <f>IF(OR($A337="",$B337="",$C337=""),"",C337*'MPTO_working_3-way'!$I336)</f>
        <v>2.9192676389078192</v>
      </c>
      <c r="H337" s="44">
        <f>IF(OR($A337="",$B337="",$C337=""),"",'MPTO_working_3-way'!E336)</f>
        <v>2.8327397985324967</v>
      </c>
      <c r="I337" s="45">
        <f>IF(OR($A337="",$B337="",$C337=""),"",'MPTO_working_3-way'!F336)</f>
        <v>3.2875713230875387</v>
      </c>
      <c r="J337" s="46">
        <f>IF(OR($A337="",$B337="",$C337=""),"",'MPTO_working_3-way'!G336)</f>
        <v>2.9170765913019241</v>
      </c>
      <c r="K337" s="44">
        <f>IF(OR($A337="",$B337="",$C337=""),"",'OddsRatio_working_3-way'!H336)</f>
        <v>2.8348773721544323</v>
      </c>
      <c r="L337" s="45">
        <f>IF(OR($A337="",$B337="",$C337=""),"",'OddsRatio_working_3-way'!I336)</f>
        <v>3.2831712755785269</v>
      </c>
      <c r="M337" s="46">
        <f>IF(OR($A337="",$B337="",$C337=""),"",'OddsRatio_working_3-way'!J336)</f>
        <v>2.9182808890705432</v>
      </c>
      <c r="N337" s="47">
        <f t="shared" si="68"/>
        <v>35.248070219123505</v>
      </c>
      <c r="O337" s="48">
        <f t="shared" si="69"/>
        <v>30.496762948207166</v>
      </c>
      <c r="P337" s="48">
        <f t="shared" si="70"/>
        <v>34.255166832669318</v>
      </c>
      <c r="Q337" t="s">
        <v>148</v>
      </c>
      <c r="R337" t="s">
        <v>174</v>
      </c>
      <c r="S337" s="38">
        <v>44290</v>
      </c>
      <c r="T337" s="50">
        <v>100</v>
      </c>
      <c r="U337" s="50">
        <f t="shared" si="71"/>
        <v>63.768115942028999</v>
      </c>
      <c r="V337" s="50">
        <f t="shared" si="72"/>
        <v>68.652037617554868</v>
      </c>
      <c r="W337" s="50">
        <f t="shared" si="73"/>
        <v>64.788732394366207</v>
      </c>
      <c r="X337" s="50">
        <f t="shared" si="74"/>
        <v>66.559229988078954</v>
      </c>
      <c r="Y337" s="50">
        <f t="shared" si="75"/>
        <v>71.443151663604823</v>
      </c>
      <c r="Z337" s="50">
        <f t="shared" si="76"/>
        <v>67.579846440416162</v>
      </c>
      <c r="AA337" s="50">
        <f t="shared" si="77"/>
        <v>-2.7911140460499553</v>
      </c>
      <c r="AB337" s="50">
        <f t="shared" si="78"/>
        <v>-2.7911140460499553</v>
      </c>
      <c r="AC337" s="50">
        <f t="shared" si="79"/>
        <v>-2.7911140460499553</v>
      </c>
      <c r="AF337">
        <v>2.5</v>
      </c>
      <c r="AG337">
        <v>1.58</v>
      </c>
      <c r="AH337" s="66"/>
      <c r="AJ337" t="s">
        <v>435</v>
      </c>
    </row>
    <row r="338" spans="1:36" ht="15" x14ac:dyDescent="0.25">
      <c r="A338">
        <v>3.08</v>
      </c>
      <c r="B338">
        <v>3.23</v>
      </c>
      <c r="C338">
        <v>2.58</v>
      </c>
      <c r="D338" s="43">
        <f t="shared" si="80"/>
        <v>2.186974711994516E-2</v>
      </c>
      <c r="E338" s="44">
        <f>IF(OR($A338="",$B338="",$C338=""),"",A338*'MPTO_working_3-way'!$I337)</f>
        <v>3.1473588211294312</v>
      </c>
      <c r="F338" s="45">
        <f>IF(OR($A338="",$B338="",$C338=""),"",B338*'MPTO_working_3-way'!$I337)</f>
        <v>3.3006392831974227</v>
      </c>
      <c r="G338" s="46">
        <f>IF(OR($A338="",$B338="",$C338=""),"",C338*'MPTO_working_3-way'!$I337)</f>
        <v>2.6364239475694586</v>
      </c>
      <c r="H338" s="44">
        <f>IF(OR($A338="",$B338="",$C338=""),"",'MPTO_working_3-way'!E337)</f>
        <v>3.1507434549352364</v>
      </c>
      <c r="I338" s="45">
        <f>IF(OR($A338="",$B338="",$C338=""),"",'MPTO_working_3-way'!F337)</f>
        <v>3.3078889685448907</v>
      </c>
      <c r="J338" s="46">
        <f>IF(OR($A338="",$B338="",$C338=""),"",'MPTO_working_3-way'!G337)</f>
        <v>2.62945473877225</v>
      </c>
      <c r="K338" s="44">
        <f>IF(OR($A338="",$B338="",$C338=""),"",'OddsRatio_working_3-way'!H337)</f>
        <v>3.1493444267574815</v>
      </c>
      <c r="L338" s="45">
        <f>IF(OR($A338="",$B338="",$C338=""),"",'OddsRatio_working_3-way'!I337)</f>
        <v>3.3043452267640299</v>
      </c>
      <c r="M338" s="46">
        <f>IF(OR($A338="",$B338="",$C338=""),"",'OddsRatio_working_3-way'!J337)</f>
        <v>2.6326750934023178</v>
      </c>
      <c r="N338" s="47">
        <f t="shared" si="68"/>
        <v>31.77267216202408</v>
      </c>
      <c r="O338" s="48">
        <f t="shared" si="69"/>
        <v>30.297161070908412</v>
      </c>
      <c r="P338" s="48">
        <f t="shared" si="70"/>
        <v>37.930166767067504</v>
      </c>
      <c r="Q338" t="s">
        <v>179</v>
      </c>
      <c r="R338" t="s">
        <v>56</v>
      </c>
      <c r="S338" s="38">
        <v>44290</v>
      </c>
      <c r="T338" s="50">
        <v>100</v>
      </c>
      <c r="U338" s="50">
        <f t="shared" si="71"/>
        <v>67.532467532467535</v>
      </c>
      <c r="V338" s="50">
        <f t="shared" si="72"/>
        <v>69.040247678018574</v>
      </c>
      <c r="W338" s="50">
        <f t="shared" si="73"/>
        <v>61.240310077519375</v>
      </c>
      <c r="X338" s="50">
        <f t="shared" si="74"/>
        <v>69.719442244462044</v>
      </c>
      <c r="Y338" s="50">
        <f t="shared" si="75"/>
        <v>71.227222390013083</v>
      </c>
      <c r="Z338" s="50">
        <f t="shared" si="76"/>
        <v>63.427284789513891</v>
      </c>
      <c r="AA338" s="50">
        <f t="shared" si="77"/>
        <v>-2.1869747119945089</v>
      </c>
      <c r="AB338" s="50">
        <f t="shared" si="78"/>
        <v>-2.1869747119945089</v>
      </c>
      <c r="AC338" s="50">
        <f t="shared" si="79"/>
        <v>-2.186974711994516</v>
      </c>
      <c r="AF338">
        <v>2.34</v>
      </c>
      <c r="AG338">
        <v>1.66</v>
      </c>
      <c r="AH338" s="66"/>
      <c r="AJ338" t="s">
        <v>436</v>
      </c>
    </row>
    <row r="339" spans="1:36" ht="15" x14ac:dyDescent="0.25">
      <c r="A339">
        <v>4.68</v>
      </c>
      <c r="B339">
        <v>3.67</v>
      </c>
      <c r="C339">
        <v>1.86</v>
      </c>
      <c r="D339" s="43">
        <f t="shared" si="80"/>
        <v>2.3789186310061883E-2</v>
      </c>
      <c r="E339" s="44">
        <f>IF(OR($A339="",$B339="",$C339=""),"",A339*'MPTO_working_3-way'!$I338)</f>
        <v>4.7913333919310892</v>
      </c>
      <c r="F339" s="45">
        <f>IF(OR($A339="",$B339="",$C339=""),"",B339*'MPTO_working_3-way'!$I338)</f>
        <v>3.757306313757927</v>
      </c>
      <c r="G339" s="46">
        <f>IF(OR($A339="",$B339="",$C339=""),"",C339*'MPTO_working_3-way'!$I338)</f>
        <v>1.9042478865367152</v>
      </c>
      <c r="H339" s="44">
        <f>IF(OR($A339="",$B339="",$C339=""),"",'MPTO_working_3-way'!E338)</f>
        <v>4.8603739735080804</v>
      </c>
      <c r="I339" s="45">
        <f>IF(OR($A339="",$B339="",$C339=""),"",'MPTO_working_3-way'!F338)</f>
        <v>3.7800061338427202</v>
      </c>
      <c r="J339" s="46">
        <f>IF(OR($A339="",$B339="",$C339=""),"",'MPTO_working_3-way'!G338)</f>
        <v>1.8878443745615248</v>
      </c>
      <c r="K339" s="44">
        <f>IF(OR($A339="",$B339="",$C339=""),"",'OddsRatio_working_3-way'!H338)</f>
        <v>4.8259759719177664</v>
      </c>
      <c r="L339" s="45">
        <f>IF(OR($A339="",$B339="",$C339=""),"",'OddsRatio_working_3-way'!I338)</f>
        <v>3.7759119144077276</v>
      </c>
      <c r="M339" s="46">
        <f>IF(OR($A339="",$B339="",$C339=""),"",'OddsRatio_working_3-way'!J338)</f>
        <v>1.8941139499590431</v>
      </c>
      <c r="N339" s="47">
        <f t="shared" si="68"/>
        <v>20.871016858982593</v>
      </c>
      <c r="O339" s="48">
        <f t="shared" si="69"/>
        <v>26.614811689383792</v>
      </c>
      <c r="P339" s="48">
        <f t="shared" si="70"/>
        <v>52.514171451633608</v>
      </c>
      <c r="Q339" t="s">
        <v>59</v>
      </c>
      <c r="R339" t="s">
        <v>110</v>
      </c>
      <c r="S339" s="38">
        <v>44290</v>
      </c>
      <c r="T339" s="50">
        <v>100</v>
      </c>
      <c r="U339" s="50">
        <f t="shared" si="71"/>
        <v>78.632478632478637</v>
      </c>
      <c r="V339" s="50">
        <f t="shared" si="72"/>
        <v>72.752043596730246</v>
      </c>
      <c r="W339" s="50">
        <f t="shared" si="73"/>
        <v>46.236559139784944</v>
      </c>
      <c r="X339" s="50">
        <f t="shared" si="74"/>
        <v>81.01139726348481</v>
      </c>
      <c r="Y339" s="50">
        <f t="shared" si="75"/>
        <v>75.130962227736418</v>
      </c>
      <c r="Z339" s="50">
        <f t="shared" si="76"/>
        <v>48.615477770791124</v>
      </c>
      <c r="AA339" s="50">
        <f t="shared" si="77"/>
        <v>-2.3789186310061723</v>
      </c>
      <c r="AB339" s="50">
        <f t="shared" si="78"/>
        <v>-2.3789186310061723</v>
      </c>
      <c r="AC339" s="50">
        <f t="shared" si="79"/>
        <v>-2.3789186310061794</v>
      </c>
      <c r="AF339">
        <v>2.1</v>
      </c>
      <c r="AG339">
        <v>1.81</v>
      </c>
      <c r="AH339" s="66"/>
      <c r="AJ339" t="s">
        <v>436</v>
      </c>
    </row>
    <row r="340" spans="1:36" ht="15" x14ac:dyDescent="0.25">
      <c r="A340">
        <v>3.25</v>
      </c>
      <c r="B340">
        <v>3.17</v>
      </c>
      <c r="C340">
        <v>2.5099999999999998</v>
      </c>
      <c r="D340" s="43">
        <f t="shared" si="80"/>
        <v>2.1556095443511225E-2</v>
      </c>
      <c r="E340" s="44">
        <f>IF(OR($A340="",$B340="",$C340=""),"",A340*'MPTO_working_3-way'!$I339)</f>
        <v>3.3200573101914115</v>
      </c>
      <c r="F340" s="45">
        <f>IF(OR($A340="",$B340="",$C340=""),"",B340*'MPTO_working_3-way'!$I339)</f>
        <v>3.2383328225559307</v>
      </c>
      <c r="G340" s="46">
        <f>IF(OR($A340="",$B340="",$C340=""),"",C340*'MPTO_working_3-way'!$I339)</f>
        <v>2.5641057995632131</v>
      </c>
      <c r="H340" s="44">
        <f>IF(OR($A340="",$B340="",$C340=""),"",'MPTO_working_3-way'!E339)</f>
        <v>3.3277101405136911</v>
      </c>
      <c r="I340" s="45">
        <f>IF(OR($A340="",$B340="",$C340=""),"",'MPTO_working_3-way'!F339)</f>
        <v>3.2438880078778767</v>
      </c>
      <c r="J340" s="46">
        <f>IF(OR($A340="",$B340="",$C340=""),"",'MPTO_working_3-way'!G339)</f>
        <v>2.5560999437398428</v>
      </c>
      <c r="K340" s="44">
        <f>IF(OR($A340="",$B340="",$C340=""),"",'OddsRatio_working_3-way'!H339)</f>
        <v>3.3241072494811115</v>
      </c>
      <c r="L340" s="45">
        <f>IF(OR($A340="",$B340="",$C340=""),"",'OddsRatio_working_3-way'!I339)</f>
        <v>3.2414723250551161</v>
      </c>
      <c r="M340" s="46">
        <f>IF(OR($A340="",$B340="",$C340=""),"",'OddsRatio_working_3-way'!J339)</f>
        <v>2.5597341985406565</v>
      </c>
      <c r="N340" s="47">
        <f t="shared" si="68"/>
        <v>30.119961993738801</v>
      </c>
      <c r="O340" s="48">
        <f t="shared" si="69"/>
        <v>30.880087217555559</v>
      </c>
      <c r="P340" s="48">
        <f t="shared" si="70"/>
        <v>38.999950788705625</v>
      </c>
      <c r="Q340" t="s">
        <v>63</v>
      </c>
      <c r="R340" t="s">
        <v>54</v>
      </c>
      <c r="S340" s="38">
        <v>44290</v>
      </c>
      <c r="T340" s="50">
        <v>100</v>
      </c>
      <c r="U340" s="50">
        <f t="shared" si="71"/>
        <v>69.230769230769241</v>
      </c>
      <c r="V340" s="50">
        <f t="shared" si="72"/>
        <v>68.454258675078862</v>
      </c>
      <c r="W340" s="50">
        <f t="shared" si="73"/>
        <v>60.15936254980079</v>
      </c>
      <c r="X340" s="50">
        <f t="shared" si="74"/>
        <v>71.386378775120335</v>
      </c>
      <c r="Y340" s="50">
        <f t="shared" si="75"/>
        <v>70.609868219429984</v>
      </c>
      <c r="Z340" s="50">
        <f t="shared" si="76"/>
        <v>62.314972094151912</v>
      </c>
      <c r="AA340" s="50">
        <f t="shared" si="77"/>
        <v>-2.1556095443510941</v>
      </c>
      <c r="AB340" s="50">
        <f t="shared" si="78"/>
        <v>-2.1556095443511225</v>
      </c>
      <c r="AC340" s="50">
        <f t="shared" si="79"/>
        <v>-2.1556095443511225</v>
      </c>
      <c r="AF340">
        <v>2.3199999999999998</v>
      </c>
      <c r="AG340">
        <v>1.67</v>
      </c>
      <c r="AH340" s="66"/>
      <c r="AJ340" t="s">
        <v>436</v>
      </c>
    </row>
    <row r="341" spans="1:36" ht="15" x14ac:dyDescent="0.25">
      <c r="A341">
        <v>2.95</v>
      </c>
      <c r="B341">
        <v>3.15</v>
      </c>
      <c r="C341">
        <v>2.74</v>
      </c>
      <c r="D341" s="43">
        <f t="shared" si="80"/>
        <v>2.140687195741009E-2</v>
      </c>
      <c r="E341" s="44">
        <f>IF(OR($A341="",$B341="",$C341=""),"",A341*'MPTO_working_3-way'!$I340)</f>
        <v>3.0131502722743599</v>
      </c>
      <c r="F341" s="45">
        <f>IF(OR($A341="",$B341="",$C341=""),"",B341*'MPTO_working_3-way'!$I340)</f>
        <v>3.2174316466658417</v>
      </c>
      <c r="G341" s="46">
        <f>IF(OR($A341="",$B341="",$C341=""),"",C341*'MPTO_working_3-way'!$I340)</f>
        <v>2.7986548291633038</v>
      </c>
      <c r="H341" s="44">
        <f>IF(OR($A341="",$B341="",$C341=""),"",'MPTO_working_3-way'!E340)</f>
        <v>3.0134330389637034</v>
      </c>
      <c r="I341" s="45">
        <f>IF(OR($A341="",$B341="",$C341=""),"",'MPTO_working_3-way'!F340)</f>
        <v>3.2224312825499544</v>
      </c>
      <c r="J341" s="46">
        <f>IF(OR($A341="",$B341="",$C341=""),"",'MPTO_working_3-way'!G340)</f>
        <v>2.7946397048197289</v>
      </c>
      <c r="K341" s="44">
        <f>IF(OR($A341="",$B341="",$C341=""),"",'OddsRatio_working_3-way'!H340)</f>
        <v>3.0134002050865654</v>
      </c>
      <c r="L341" s="45">
        <f>IF(OR($A341="",$B341="",$C341=""),"",'OddsRatio_working_3-way'!I340)</f>
        <v>3.2199027902236494</v>
      </c>
      <c r="M341" s="46">
        <f>IF(OR($A341="",$B341="",$C341=""),"",'OddsRatio_working_3-way'!J340)</f>
        <v>2.7965724906926277</v>
      </c>
      <c r="N341" s="47">
        <f t="shared" si="68"/>
        <v>33.187856881933364</v>
      </c>
      <c r="O341" s="48">
        <f t="shared" si="69"/>
        <v>31.080691365620133</v>
      </c>
      <c r="P341" s="48">
        <f t="shared" si="70"/>
        <v>35.731451752446503</v>
      </c>
      <c r="Q341" t="s">
        <v>155</v>
      </c>
      <c r="R341" t="s">
        <v>57</v>
      </c>
      <c r="S341" s="38">
        <v>44290</v>
      </c>
      <c r="T341" s="50">
        <v>100</v>
      </c>
      <c r="U341" s="50">
        <f t="shared" si="71"/>
        <v>66.101694915254228</v>
      </c>
      <c r="V341" s="50">
        <f t="shared" si="72"/>
        <v>68.253968253968253</v>
      </c>
      <c r="W341" s="50">
        <f t="shared" si="73"/>
        <v>63.503649635036496</v>
      </c>
      <c r="X341" s="50">
        <f t="shared" si="74"/>
        <v>68.242382110995251</v>
      </c>
      <c r="Y341" s="50">
        <f t="shared" si="75"/>
        <v>70.394655449709262</v>
      </c>
      <c r="Z341" s="50">
        <f t="shared" si="76"/>
        <v>65.644336830777505</v>
      </c>
      <c r="AA341" s="50">
        <f t="shared" si="77"/>
        <v>-2.1406871957410232</v>
      </c>
      <c r="AB341" s="50">
        <f t="shared" si="78"/>
        <v>-2.140687195741009</v>
      </c>
      <c r="AC341" s="50">
        <f t="shared" si="79"/>
        <v>-2.140687195741009</v>
      </c>
      <c r="AF341">
        <v>2.56</v>
      </c>
      <c r="AG341">
        <v>1.56</v>
      </c>
      <c r="AH341" s="66"/>
      <c r="AJ341" t="s">
        <v>436</v>
      </c>
    </row>
    <row r="342" spans="1:36" ht="15" x14ac:dyDescent="0.25">
      <c r="A342">
        <v>1.66</v>
      </c>
      <c r="B342">
        <v>3.38</v>
      </c>
      <c r="C342">
        <v>6.41</v>
      </c>
      <c r="D342" s="43">
        <f t="shared" si="80"/>
        <v>5.4273866969507534E-2</v>
      </c>
      <c r="E342" s="44">
        <f>IF(OR($A342="",$B342="",$C342=""),"",A342*'MPTO_working_3-way'!$I341)</f>
        <v>1.7500946191693825</v>
      </c>
      <c r="F342" s="45">
        <f>IF(OR($A342="",$B342="",$C342=""),"",B342*'MPTO_working_3-way'!$I341)</f>
        <v>3.5634456703569355</v>
      </c>
      <c r="G342" s="46">
        <f>IF(OR($A342="",$B342="",$C342=""),"",C342*'MPTO_working_3-way'!$I341)</f>
        <v>6.7578954872745438</v>
      </c>
      <c r="H342" s="44">
        <f>IF(OR($A342="",$B342="",$C342=""),"",'MPTO_working_3-way'!E341)</f>
        <v>1.7113958525271651</v>
      </c>
      <c r="I342" s="45">
        <f>IF(OR($A342="",$B342="",$C342=""),"",'MPTO_working_3-way'!F341)</f>
        <v>3.6001435844076264</v>
      </c>
      <c r="J342" s="46">
        <f>IF(OR($A342="",$B342="",$C342=""),"",'MPTO_working_3-way'!G341)</f>
        <v>7.2508454729931193</v>
      </c>
      <c r="K342" s="44">
        <f>IF(OR($A342="",$B342="",$C342=""),"",'OddsRatio_working_3-way'!H341)</f>
        <v>1.7255317856992036</v>
      </c>
      <c r="L342" s="45">
        <f>IF(OR($A342="",$B342="",$C342=""),"",'OddsRatio_working_3-way'!I341)</f>
        <v>3.6163115908547048</v>
      </c>
      <c r="M342" s="46">
        <f>IF(OR($A342="",$B342="",$C342=""),"",'OddsRatio_working_3-way'!J341)</f>
        <v>6.9471620615646872</v>
      </c>
      <c r="N342" s="47">
        <f t="shared" si="68"/>
        <v>57.139767704366349</v>
      </c>
      <c r="O342" s="48">
        <f t="shared" si="69"/>
        <v>28.062726150665128</v>
      </c>
      <c r="P342" s="48">
        <f t="shared" si="70"/>
        <v>14.797506144968505</v>
      </c>
      <c r="Q342" t="s">
        <v>157</v>
      </c>
      <c r="R342" t="s">
        <v>58</v>
      </c>
      <c r="S342" s="38">
        <v>44290</v>
      </c>
      <c r="T342" s="50">
        <v>100</v>
      </c>
      <c r="U342" s="50">
        <f t="shared" si="71"/>
        <v>39.759036144578317</v>
      </c>
      <c r="V342" s="50">
        <f t="shared" si="72"/>
        <v>70.414201183431956</v>
      </c>
      <c r="W342" s="50">
        <f t="shared" si="73"/>
        <v>84.399375975039007</v>
      </c>
      <c r="X342" s="50">
        <f t="shared" si="74"/>
        <v>45.186422841529051</v>
      </c>
      <c r="Y342" s="50">
        <f t="shared" si="75"/>
        <v>75.84158788038269</v>
      </c>
      <c r="Z342" s="50">
        <f t="shared" si="76"/>
        <v>89.826762671989741</v>
      </c>
      <c r="AA342" s="50">
        <f t="shared" si="77"/>
        <v>-5.4273866969507338</v>
      </c>
      <c r="AB342" s="50">
        <f t="shared" si="78"/>
        <v>-5.4273866969507338</v>
      </c>
      <c r="AC342" s="50">
        <f t="shared" si="79"/>
        <v>-5.4273866969507338</v>
      </c>
      <c r="AF342">
        <v>2.66</v>
      </c>
      <c r="AG342">
        <v>1.48</v>
      </c>
      <c r="AH342" s="66"/>
      <c r="AJ342" t="s">
        <v>437</v>
      </c>
    </row>
    <row r="343" spans="1:36" ht="15" x14ac:dyDescent="0.25">
      <c r="A343">
        <v>7.46</v>
      </c>
      <c r="B343">
        <v>3.84</v>
      </c>
      <c r="C343">
        <v>1.56</v>
      </c>
      <c r="D343" s="43">
        <f t="shared" si="80"/>
        <v>3.5490565064961732E-2</v>
      </c>
      <c r="E343" s="44">
        <f>IF(OR($A343="",$B343="",$C343=""),"",A343*'MPTO_working_3-way'!$I342)</f>
        <v>7.7247596153846141</v>
      </c>
      <c r="F343" s="45">
        <f>IF(OR($A343="",$B343="",$C343=""),"",B343*'MPTO_working_3-way'!$I342)</f>
        <v>3.9762837698494531</v>
      </c>
      <c r="G343" s="46">
        <f>IF(OR($A343="",$B343="",$C343=""),"",C343*'MPTO_working_3-way'!$I342)</f>
        <v>1.6153652815013404</v>
      </c>
      <c r="H343" s="44">
        <f>IF(OR($A343="",$B343="",$C343=""),"",'MPTO_working_3-way'!E342)</f>
        <v>8.1820962157031598</v>
      </c>
      <c r="I343" s="45">
        <f>IF(OR($A343="",$B343="",$C343=""),"",'MPTO_working_3-way'!F342)</f>
        <v>4.0227449489275644</v>
      </c>
      <c r="J343" s="46">
        <f>IF(OR($A343="",$B343="",$C343=""),"",'MPTO_working_3-way'!G342)</f>
        <v>1.5893312574899363</v>
      </c>
      <c r="K343" s="44">
        <f>IF(OR($A343="",$B343="",$C343=""),"",'OddsRatio_working_3-way'!H342)</f>
        <v>7.9030699394609387</v>
      </c>
      <c r="L343" s="45">
        <f>IF(OR($A343="",$B343="",$C343=""),"",'OddsRatio_working_3-way'!I342)</f>
        <v>4.0347861653357686</v>
      </c>
      <c r="M343" s="46">
        <f>IF(OR($A343="",$B343="",$C343=""),"",'OddsRatio_working_3-way'!J342)</f>
        <v>1.5984085396436729</v>
      </c>
      <c r="N343" s="47">
        <f t="shared" si="68"/>
        <v>12.94538665007002</v>
      </c>
      <c r="O343" s="48">
        <f t="shared" si="69"/>
        <v>25.149110523313105</v>
      </c>
      <c r="P343" s="48">
        <f t="shared" si="70"/>
        <v>61.905502826616875</v>
      </c>
      <c r="Q343" t="s">
        <v>156</v>
      </c>
      <c r="R343" t="s">
        <v>115</v>
      </c>
      <c r="S343" s="38">
        <v>44290</v>
      </c>
      <c r="T343" s="50">
        <v>100</v>
      </c>
      <c r="U343" s="50">
        <f t="shared" si="71"/>
        <v>86.595174262734588</v>
      </c>
      <c r="V343" s="50">
        <f t="shared" si="72"/>
        <v>73.958333333333343</v>
      </c>
      <c r="W343" s="50">
        <f t="shared" si="73"/>
        <v>35.897435897435898</v>
      </c>
      <c r="X343" s="50">
        <f t="shared" si="74"/>
        <v>90.144230769230774</v>
      </c>
      <c r="Y343" s="50">
        <f t="shared" si="75"/>
        <v>77.507389839829514</v>
      </c>
      <c r="Z343" s="50">
        <f t="shared" si="76"/>
        <v>39.446492403932091</v>
      </c>
      <c r="AA343" s="50">
        <f t="shared" si="77"/>
        <v>-3.5490565064961856</v>
      </c>
      <c r="AB343" s="50">
        <f t="shared" si="78"/>
        <v>-3.5490565064961714</v>
      </c>
      <c r="AC343" s="50">
        <f t="shared" si="79"/>
        <v>-3.5490565064961928</v>
      </c>
      <c r="AF343">
        <v>2.21</v>
      </c>
      <c r="AG343">
        <v>1.71</v>
      </c>
      <c r="AH343" s="66"/>
      <c r="AJ343" t="s">
        <v>437</v>
      </c>
    </row>
    <row r="344" spans="1:36" ht="15" x14ac:dyDescent="0.25">
      <c r="A344">
        <v>1.65</v>
      </c>
      <c r="B344">
        <v>3.62</v>
      </c>
      <c r="C344">
        <v>6.4</v>
      </c>
      <c r="D344" s="43">
        <f t="shared" si="80"/>
        <v>3.8553699983258083E-2</v>
      </c>
      <c r="E344" s="44">
        <f>IF(OR($A344="",$B344="",$C344=""),"",A344*'MPTO_working_3-way'!$I343)</f>
        <v>1.7136136049723758</v>
      </c>
      <c r="F344" s="45">
        <f>IF(OR($A344="",$B344="",$C344=""),"",B344*'MPTO_working_3-way'!$I343)</f>
        <v>3.7595643939393946</v>
      </c>
      <c r="G344" s="46">
        <f>IF(OR($A344="",$B344="",$C344=""),"",C344*'MPTO_working_3-way'!$I343)</f>
        <v>6.6467436798928521</v>
      </c>
      <c r="H344" s="44">
        <f>IF(OR($A344="",$B344="",$C344=""),"",'MPTO_working_3-way'!E343)</f>
        <v>1.6857454483449996</v>
      </c>
      <c r="I344" s="45">
        <f>IF(OR($A344="",$B344="",$C344=""),"",'MPTO_working_3-way'!F343)</f>
        <v>3.7966245340360594</v>
      </c>
      <c r="J344" s="46">
        <f>IF(OR($A344="",$B344="",$C344=""),"",'MPTO_working_3-way'!G343)</f>
        <v>6.9735606742392946</v>
      </c>
      <c r="K344" s="44">
        <f>IF(OR($A344="",$B344="",$C344=""),"",'OddsRatio_working_3-way'!H343)</f>
        <v>1.6958163340654631</v>
      </c>
      <c r="L344" s="45">
        <f>IF(OR($A344="",$B344="",$C344=""),"",'OddsRatio_working_3-way'!I343)</f>
        <v>3.8046750696177125</v>
      </c>
      <c r="M344" s="46">
        <f>IF(OR($A344="",$B344="",$C344=""),"",'OddsRatio_working_3-way'!J343)</f>
        <v>6.7806280060823099</v>
      </c>
      <c r="N344" s="47">
        <f t="shared" si="68"/>
        <v>58.356212689856676</v>
      </c>
      <c r="O344" s="48">
        <f t="shared" si="69"/>
        <v>26.598826226039641</v>
      </c>
      <c r="P344" s="48">
        <f t="shared" si="70"/>
        <v>15.044961084103672</v>
      </c>
      <c r="Q344" t="s">
        <v>151</v>
      </c>
      <c r="R344" t="s">
        <v>236</v>
      </c>
      <c r="S344" s="38">
        <v>44290</v>
      </c>
      <c r="T344" s="50">
        <v>100</v>
      </c>
      <c r="U344" s="50">
        <f t="shared" si="71"/>
        <v>39.393939393939398</v>
      </c>
      <c r="V344" s="50">
        <f t="shared" si="72"/>
        <v>72.375690607734811</v>
      </c>
      <c r="W344" s="50">
        <f t="shared" si="73"/>
        <v>84.375</v>
      </c>
      <c r="X344" s="50">
        <f t="shared" si="74"/>
        <v>43.249309392265197</v>
      </c>
      <c r="Y344" s="50">
        <f t="shared" si="75"/>
        <v>76.231060606060609</v>
      </c>
      <c r="Z344" s="50">
        <f t="shared" si="76"/>
        <v>88.230369998325813</v>
      </c>
      <c r="AA344" s="50">
        <f t="shared" si="77"/>
        <v>-3.8553699983257985</v>
      </c>
      <c r="AB344" s="50">
        <f t="shared" si="78"/>
        <v>-3.8553699983257985</v>
      </c>
      <c r="AC344" s="50">
        <f t="shared" si="79"/>
        <v>-3.8553699983258127</v>
      </c>
      <c r="AF344">
        <v>2.5099999999999998</v>
      </c>
      <c r="AG344">
        <v>1.56</v>
      </c>
      <c r="AH344" s="66"/>
      <c r="AJ344" t="s">
        <v>437</v>
      </c>
    </row>
    <row r="345" spans="1:36" ht="15" x14ac:dyDescent="0.25">
      <c r="A345">
        <v>2.71</v>
      </c>
      <c r="B345">
        <v>2.81</v>
      </c>
      <c r="C345">
        <v>3.24</v>
      </c>
      <c r="D345" s="43">
        <f t="shared" si="80"/>
        <v>3.3517551466538897E-2</v>
      </c>
      <c r="E345" s="44">
        <f>IF(OR($A345="",$B345="",$C345=""),"",A345*'MPTO_working_3-way'!$I344)</f>
        <v>2.8008325644743204</v>
      </c>
      <c r="F345" s="45">
        <f>IF(OR($A345="",$B345="",$C345=""),"",B345*'MPTO_working_3-way'!$I344)</f>
        <v>2.9041843196209745</v>
      </c>
      <c r="G345" s="46">
        <f>IF(OR($A345="",$B345="",$C345=""),"",C345*'MPTO_working_3-way'!$I344)</f>
        <v>3.3485968667515862</v>
      </c>
      <c r="H345" s="44">
        <f>IF(OR($A345="",$B345="",$C345=""),"",'MPTO_working_3-way'!E344)</f>
        <v>2.7946139849908391</v>
      </c>
      <c r="I345" s="45">
        <f>IF(OR($A345="",$B345="",$C345=""),"",'MPTO_working_3-way'!F344)</f>
        <v>2.9010787080963154</v>
      </c>
      <c r="J345" s="46">
        <f>IF(OR($A345="",$B345="",$C345=""),"",'MPTO_working_3-way'!G344)</f>
        <v>3.3616896544895973</v>
      </c>
      <c r="K345" s="44">
        <f>IF(OR($A345="",$B345="",$C345=""),"",'OddsRatio_working_3-way'!H344)</f>
        <v>2.7977030387655049</v>
      </c>
      <c r="L345" s="45">
        <f>IF(OR($A345="",$B345="",$C345=""),"",'OddsRatio_working_3-way'!I344)</f>
        <v>2.9028318714418497</v>
      </c>
      <c r="M345" s="46">
        <f>IF(OR($A345="",$B345="",$C345=""),"",'OddsRatio_working_3-way'!J344)</f>
        <v>3.3548858519501357</v>
      </c>
      <c r="N345" s="47">
        <f t="shared" si="68"/>
        <v>35.703669426154612</v>
      </c>
      <c r="O345" s="48">
        <f t="shared" si="69"/>
        <v>34.433076208141991</v>
      </c>
      <c r="P345" s="48">
        <f t="shared" si="70"/>
        <v>29.863254365703391</v>
      </c>
      <c r="Q345" t="s">
        <v>123</v>
      </c>
      <c r="R345" t="s">
        <v>116</v>
      </c>
      <c r="S345" s="38">
        <v>44290</v>
      </c>
      <c r="T345" s="50">
        <v>100</v>
      </c>
      <c r="U345" s="50">
        <f t="shared" si="71"/>
        <v>63.099630996309962</v>
      </c>
      <c r="V345" s="50">
        <f t="shared" si="72"/>
        <v>64.412811387900362</v>
      </c>
      <c r="W345" s="50">
        <f t="shared" si="73"/>
        <v>69.135802469135797</v>
      </c>
      <c r="X345" s="50">
        <f t="shared" si="74"/>
        <v>66.451386142963841</v>
      </c>
      <c r="Y345" s="50">
        <f t="shared" si="75"/>
        <v>67.764566534554234</v>
      </c>
      <c r="Z345" s="50">
        <f t="shared" si="76"/>
        <v>72.487557615789683</v>
      </c>
      <c r="AA345" s="50">
        <f t="shared" si="77"/>
        <v>-3.3517551466538791</v>
      </c>
      <c r="AB345" s="50">
        <f t="shared" si="78"/>
        <v>-3.351755146653872</v>
      </c>
      <c r="AC345" s="50">
        <f t="shared" si="79"/>
        <v>-3.3517551466538862</v>
      </c>
      <c r="AF345">
        <v>2.89</v>
      </c>
      <c r="AG345">
        <v>1.44</v>
      </c>
      <c r="AH345" s="66"/>
      <c r="AJ345" t="s">
        <v>437</v>
      </c>
    </row>
    <row r="346" spans="1:36" ht="15" x14ac:dyDescent="0.25">
      <c r="A346">
        <v>3.93</v>
      </c>
      <c r="B346">
        <v>2.9</v>
      </c>
      <c r="C346">
        <v>2.2999999999999998</v>
      </c>
      <c r="D346" s="43">
        <f t="shared" si="80"/>
        <v>3.4063121111200356E-2</v>
      </c>
      <c r="E346" s="44">
        <f>IF(OR($A346="",$B346="",$C346=""),"",A346*'MPTO_working_3-way'!$I345)</f>
        <v>4.0638680659670179</v>
      </c>
      <c r="F346" s="45">
        <f>IF(OR($A346="",$B346="",$C346=""),"",B346*'MPTO_working_3-way'!$I345)</f>
        <v>2.9987830512224809</v>
      </c>
      <c r="G346" s="46">
        <f>IF(OR($A346="",$B346="",$C346=""),"",C346*'MPTO_working_3-way'!$I345)</f>
        <v>2.3783451785557608</v>
      </c>
      <c r="H346" s="44">
        <f>IF(OR($A346="",$B346="",$C346=""),"",'MPTO_working_3-way'!E345)</f>
        <v>4.1135580187371534</v>
      </c>
      <c r="I346" s="45">
        <f>IF(OR($A346="",$B346="",$C346=""),"",'MPTO_working_3-way'!F345)</f>
        <v>2.9987416155368538</v>
      </c>
      <c r="J346" s="46">
        <f>IF(OR($A346="",$B346="",$C346=""),"",'MPTO_working_3-way'!G345)</f>
        <v>2.3616752907823573</v>
      </c>
      <c r="K346" s="44">
        <f>IF(OR($A346="",$B346="",$C346=""),"",'OddsRatio_working_3-way'!H345)</f>
        <v>4.0861104972943707</v>
      </c>
      <c r="L346" s="45">
        <f>IF(OR($A346="",$B346="",$C346=""),"",'OddsRatio_working_3-way'!I345)</f>
        <v>3.0012320630919125</v>
      </c>
      <c r="M346" s="46">
        <f>IF(OR($A346="",$B346="",$C346=""),"",'OddsRatio_working_3-way'!J345)</f>
        <v>2.3692640431681511</v>
      </c>
      <c r="N346" s="47">
        <f t="shared" si="68"/>
        <v>24.607098059470221</v>
      </c>
      <c r="O346" s="48">
        <f t="shared" si="69"/>
        <v>33.346860473695855</v>
      </c>
      <c r="P346" s="48">
        <f t="shared" si="70"/>
        <v>42.046041466833898</v>
      </c>
      <c r="Q346" t="s">
        <v>119</v>
      </c>
      <c r="R346" t="s">
        <v>152</v>
      </c>
      <c r="S346" s="38">
        <v>44290</v>
      </c>
      <c r="T346" s="50">
        <v>100</v>
      </c>
      <c r="U346" s="50">
        <f t="shared" si="71"/>
        <v>74.554707379134854</v>
      </c>
      <c r="V346" s="50">
        <f t="shared" si="72"/>
        <v>65.517241379310349</v>
      </c>
      <c r="W346" s="50">
        <f t="shared" si="73"/>
        <v>56.521739130434774</v>
      </c>
      <c r="X346" s="50">
        <f t="shared" si="74"/>
        <v>77.961019490254884</v>
      </c>
      <c r="Y346" s="50">
        <f t="shared" si="75"/>
        <v>68.923553490430351</v>
      </c>
      <c r="Z346" s="50">
        <f t="shared" si="76"/>
        <v>59.928051241554805</v>
      </c>
      <c r="AA346" s="50">
        <f t="shared" si="77"/>
        <v>-3.4063121111200303</v>
      </c>
      <c r="AB346" s="50">
        <f t="shared" si="78"/>
        <v>-3.4063121111200019</v>
      </c>
      <c r="AC346" s="50">
        <f t="shared" si="79"/>
        <v>-3.4063121111200303</v>
      </c>
      <c r="AF346">
        <v>2.72</v>
      </c>
      <c r="AG346">
        <v>1.49</v>
      </c>
      <c r="AH346" s="66"/>
      <c r="AJ346" t="s">
        <v>437</v>
      </c>
    </row>
    <row r="347" spans="1:36" ht="15" x14ac:dyDescent="0.25">
      <c r="A347">
        <v>2.5099999999999998</v>
      </c>
      <c r="B347">
        <v>3.24</v>
      </c>
      <c r="C347">
        <v>3.12</v>
      </c>
      <c r="D347" s="43">
        <f t="shared" si="80"/>
        <v>2.7561170323454398E-2</v>
      </c>
      <c r="E347" s="44">
        <f>IF(OR($A347="",$B347="",$C347=""),"",A347*'MPTO_working_3-way'!$I346)</f>
        <v>2.5791785375118703</v>
      </c>
      <c r="F347" s="45">
        <f>IF(OR($A347="",$B347="",$C347=""),"",B347*'MPTO_working_3-way'!$I346)</f>
        <v>3.3292981918479922</v>
      </c>
      <c r="G347" s="46">
        <f>IF(OR($A347="",$B347="",$C347=""),"",C347*'MPTO_working_3-way'!$I346)</f>
        <v>3.2059908514091777</v>
      </c>
      <c r="H347" s="44">
        <f>IF(OR($A347="",$B347="",$C347=""),"",'MPTO_working_3-way'!E346)</f>
        <v>2.5692455498832687</v>
      </c>
      <c r="I347" s="45">
        <f>IF(OR($A347="",$B347="",$C347=""),"",'MPTO_working_3-way'!F346)</f>
        <v>3.339400818310271</v>
      </c>
      <c r="J347" s="46">
        <f>IF(OR($A347="",$B347="",$C347=""),"",'MPTO_working_3-way'!G346)</f>
        <v>3.2120695312594938</v>
      </c>
      <c r="K347" s="44">
        <f>IF(OR($A347="",$B347="",$C347=""),"",'OddsRatio_working_3-way'!H346)</f>
        <v>2.5737537999121747</v>
      </c>
      <c r="L347" s="45">
        <f>IF(OR($A347="",$B347="",$C347=""),"",'OddsRatio_working_3-way'!I346)</f>
        <v>3.3345751733796503</v>
      </c>
      <c r="M347" s="46">
        <f>IF(OR($A347="",$B347="",$C347=""),"",'OddsRatio_working_3-way'!J346)</f>
        <v>3.2095086462343114</v>
      </c>
      <c r="N347" s="47">
        <f t="shared" si="68"/>
        <v>38.772034795415848</v>
      </c>
      <c r="O347" s="48">
        <f t="shared" si="69"/>
        <v>30.036360289041287</v>
      </c>
      <c r="P347" s="48">
        <f t="shared" si="70"/>
        <v>31.191604915542875</v>
      </c>
      <c r="Q347" t="s">
        <v>432</v>
      </c>
      <c r="R347" t="s">
        <v>169</v>
      </c>
      <c r="S347" s="38">
        <v>44290</v>
      </c>
      <c r="T347" s="50">
        <v>100</v>
      </c>
      <c r="U347" s="50">
        <f t="shared" si="71"/>
        <v>60.15936254980079</v>
      </c>
      <c r="V347" s="50">
        <f t="shared" si="72"/>
        <v>69.135802469135797</v>
      </c>
      <c r="W347" s="50">
        <f t="shared" si="73"/>
        <v>67.948717948717942</v>
      </c>
      <c r="X347" s="50">
        <f t="shared" si="74"/>
        <v>62.915479582146247</v>
      </c>
      <c r="Y347" s="50">
        <f t="shared" si="75"/>
        <v>71.891919501481254</v>
      </c>
      <c r="Z347" s="50">
        <f t="shared" si="76"/>
        <v>70.704834981063399</v>
      </c>
      <c r="AA347" s="50">
        <f t="shared" si="77"/>
        <v>-2.7561170323454576</v>
      </c>
      <c r="AB347" s="50">
        <f t="shared" si="78"/>
        <v>-2.7561170323454576</v>
      </c>
      <c r="AC347" s="50">
        <f t="shared" si="79"/>
        <v>-2.7561170323454576</v>
      </c>
      <c r="AF347">
        <v>2.2999999999999998</v>
      </c>
      <c r="AG347">
        <v>1.67</v>
      </c>
      <c r="AH347" s="66"/>
      <c r="AJ347" t="s">
        <v>442</v>
      </c>
    </row>
    <row r="348" spans="1:36" ht="15" x14ac:dyDescent="0.25">
      <c r="A348">
        <v>1.42</v>
      </c>
      <c r="B348">
        <v>5.22</v>
      </c>
      <c r="C348">
        <v>7.23</v>
      </c>
      <c r="D348" s="43">
        <f t="shared" si="80"/>
        <v>3.4108819784096189E-2</v>
      </c>
      <c r="E348" s="44">
        <f>IF(OR($A348="",$B348="",$C348=""),"",A348*'MPTO_working_3-way'!$I347)</f>
        <v>1.4684345240934165</v>
      </c>
      <c r="F348" s="45">
        <f>IF(OR($A348="",$B348="",$C348=""),"",B348*'MPTO_working_3-way'!$I347)</f>
        <v>5.3980480392729815</v>
      </c>
      <c r="G348" s="46">
        <f>IF(OR($A348="",$B348="",$C348=""),"",C348*'MPTO_working_3-way'!$I347)</f>
        <v>7.4766067670390157</v>
      </c>
      <c r="H348" s="44">
        <f>IF(OR($A348="",$B348="",$C348=""),"",'MPTO_working_3-way'!E347)</f>
        <v>1.4433018798918991</v>
      </c>
      <c r="I348" s="45">
        <f>IF(OR($A348="",$B348="",$C348=""),"",'MPTO_working_3-way'!F347)</f>
        <v>5.5493503142291347</v>
      </c>
      <c r="J348" s="46">
        <f>IF(OR($A348="",$B348="",$C348=""),"",'MPTO_working_3-way'!G347)</f>
        <v>7.8775525923243039</v>
      </c>
      <c r="K348" s="44">
        <f>IF(OR($A348="",$B348="",$C348=""),"",'OddsRatio_working_3-way'!H347)</f>
        <v>1.4510050026133741</v>
      </c>
      <c r="L348" s="45">
        <f>IF(OR($A348="",$B348="",$C348=""),"",'OddsRatio_working_3-way'!I347)</f>
        <v>5.5315264548296179</v>
      </c>
      <c r="M348" s="46">
        <f>IF(OR($A348="",$B348="",$C348=""),"",'OddsRatio_working_3-way'!J347)</f>
        <v>7.6899075387650537</v>
      </c>
      <c r="N348" s="47">
        <f t="shared" si="68"/>
        <v>68.099733668232915</v>
      </c>
      <c r="O348" s="48">
        <f t="shared" si="69"/>
        <v>18.525214905917764</v>
      </c>
      <c r="P348" s="48">
        <f t="shared" si="70"/>
        <v>13.375051425849339</v>
      </c>
      <c r="Q348" t="s">
        <v>128</v>
      </c>
      <c r="R348" t="s">
        <v>64</v>
      </c>
      <c r="S348" s="38">
        <v>44290</v>
      </c>
      <c r="T348" s="50">
        <v>100</v>
      </c>
      <c r="U348" s="50">
        <f t="shared" si="71"/>
        <v>29.577464788732396</v>
      </c>
      <c r="V348" s="50">
        <f t="shared" si="72"/>
        <v>80.842911877394641</v>
      </c>
      <c r="W348" s="50">
        <f t="shared" si="73"/>
        <v>86.168741355463339</v>
      </c>
      <c r="X348" s="50">
        <f t="shared" si="74"/>
        <v>32.988346767142019</v>
      </c>
      <c r="Y348" s="50">
        <f t="shared" si="75"/>
        <v>84.253793855804261</v>
      </c>
      <c r="Z348" s="50">
        <f t="shared" si="76"/>
        <v>89.579623333872973</v>
      </c>
      <c r="AA348" s="50">
        <f t="shared" si="77"/>
        <v>-3.4108819784096234</v>
      </c>
      <c r="AB348" s="50">
        <f t="shared" si="78"/>
        <v>-3.4108819784096198</v>
      </c>
      <c r="AC348" s="50">
        <f t="shared" si="79"/>
        <v>-3.410881978409634</v>
      </c>
      <c r="AF348">
        <v>1.6</v>
      </c>
      <c r="AG348">
        <v>2.4500000000000002</v>
      </c>
      <c r="AH348" s="66"/>
      <c r="AJ348" t="s">
        <v>442</v>
      </c>
    </row>
    <row r="349" spans="1:36" ht="15" x14ac:dyDescent="0.25">
      <c r="A349">
        <v>2.54</v>
      </c>
      <c r="B349">
        <v>3.26</v>
      </c>
      <c r="C349">
        <v>3.06</v>
      </c>
      <c r="D349" s="43">
        <f t="shared" si="80"/>
        <v>2.7246639280158469E-2</v>
      </c>
      <c r="E349" s="44">
        <f>IF(OR($A349="",$B349="",$C349=""),"",A349*'MPTO_working_3-way'!$I348)</f>
        <v>2.6092064637716024</v>
      </c>
      <c r="F349" s="45">
        <f>IF(OR($A349="",$B349="",$C349=""),"",B349*'MPTO_working_3-way'!$I348)</f>
        <v>3.3488240440533166</v>
      </c>
      <c r="G349" s="46">
        <f>IF(OR($A349="",$B349="",$C349=""),"",C349*'MPTO_working_3-way'!$I348)</f>
        <v>3.1433747161972851</v>
      </c>
      <c r="H349" s="44">
        <f>IF(OR($A349="",$B349="",$C349=""),"",'MPTO_working_3-way'!E348)</f>
        <v>2.599978437855464</v>
      </c>
      <c r="I349" s="45">
        <f>IF(OR($A349="",$B349="",$C349=""),"",'MPTO_working_3-way'!F348)</f>
        <v>3.3594671527917481</v>
      </c>
      <c r="J349" s="46">
        <f>IF(OR($A349="",$B349="",$C349=""),"",'MPTO_working_3-way'!G348)</f>
        <v>3.1474732290707759</v>
      </c>
      <c r="K349" s="44">
        <f>IF(OR($A349="",$B349="",$C349=""),"",'OddsRatio_working_3-way'!H348)</f>
        <v>2.6042088898020341</v>
      </c>
      <c r="L349" s="45">
        <f>IF(OR($A349="",$B349="",$C349=""),"",'OddsRatio_working_3-way'!I348)</f>
        <v>3.3542286304886986</v>
      </c>
      <c r="M349" s="46">
        <f>IF(OR($A349="",$B349="",$C349=""),"",'OddsRatio_working_3-way'!J348)</f>
        <v>3.1458898136312916</v>
      </c>
      <c r="N349" s="47">
        <f t="shared" si="68"/>
        <v>38.325828710178115</v>
      </c>
      <c r="O349" s="48">
        <f t="shared" si="69"/>
        <v>29.861228504249208</v>
      </c>
      <c r="P349" s="48">
        <f t="shared" si="70"/>
        <v>31.812942785572684</v>
      </c>
      <c r="Q349" t="s">
        <v>131</v>
      </c>
      <c r="R349" t="s">
        <v>127</v>
      </c>
      <c r="S349" s="38">
        <v>44290</v>
      </c>
      <c r="T349" s="50">
        <v>100</v>
      </c>
      <c r="U349" s="50">
        <f t="shared" si="71"/>
        <v>60.629921259842511</v>
      </c>
      <c r="V349" s="50">
        <f t="shared" si="72"/>
        <v>69.325153374233125</v>
      </c>
      <c r="W349" s="50">
        <f t="shared" si="73"/>
        <v>67.320261437908499</v>
      </c>
      <c r="X349" s="50">
        <f t="shared" si="74"/>
        <v>63.354585187858369</v>
      </c>
      <c r="Y349" s="50">
        <f t="shared" si="75"/>
        <v>72.049817302248982</v>
      </c>
      <c r="Z349" s="50">
        <f t="shared" si="76"/>
        <v>70.044925365924342</v>
      </c>
      <c r="AA349" s="50">
        <f t="shared" si="77"/>
        <v>-2.7246639280158576</v>
      </c>
      <c r="AB349" s="50">
        <f t="shared" si="78"/>
        <v>-2.7246639280158576</v>
      </c>
      <c r="AC349" s="50">
        <f t="shared" si="79"/>
        <v>-2.7246639280158433</v>
      </c>
      <c r="AF349">
        <v>2.21</v>
      </c>
      <c r="AG349">
        <v>1.71</v>
      </c>
      <c r="AH349" s="66"/>
      <c r="AJ349" t="s">
        <v>442</v>
      </c>
    </row>
    <row r="350" spans="1:36" ht="15" x14ac:dyDescent="0.25">
      <c r="A350">
        <v>1.85</v>
      </c>
      <c r="B350">
        <v>3.63</v>
      </c>
      <c r="C350">
        <v>4.66</v>
      </c>
      <c r="D350" s="43">
        <f t="shared" si="80"/>
        <v>3.0614908882563796E-2</v>
      </c>
      <c r="E350" s="44">
        <f>IF(OR($A350="",$B350="",$C350=""),"",A350*'MPTO_working_3-way'!$I349)</f>
        <v>1.9066375814327432</v>
      </c>
      <c r="F350" s="45">
        <f>IF(OR($A350="",$B350="",$C350=""),"",B350*'MPTO_working_3-way'!$I349)</f>
        <v>3.7411321192437064</v>
      </c>
      <c r="G350" s="46">
        <f>IF(OR($A350="",$B350="",$C350=""),"",C350*'MPTO_working_3-way'!$I349)</f>
        <v>4.8026654753927476</v>
      </c>
      <c r="H350" s="44">
        <f>IF(OR($A350="",$B350="",$C350=""),"",'MPTO_working_3-way'!E349)</f>
        <v>1.8855985810614444</v>
      </c>
      <c r="I350" s="45">
        <f>IF(OR($A350="",$B350="",$C350=""),"",'MPTO_working_3-way'!F349)</f>
        <v>3.7696427976308295</v>
      </c>
      <c r="J350" s="46">
        <f>IF(OR($A350="",$B350="",$C350=""),"",'MPTO_working_3-way'!G349)</f>
        <v>4.8926717819019059</v>
      </c>
      <c r="K350" s="44">
        <f>IF(OR($A350="",$B350="",$C350=""),"",'OddsRatio_working_3-way'!H349)</f>
        <v>1.8935816729628197</v>
      </c>
      <c r="L350" s="45">
        <f>IF(OR($A350="",$B350="",$C350=""),"",'OddsRatio_working_3-way'!I349)</f>
        <v>3.7648468234026069</v>
      </c>
      <c r="M350" s="46">
        <f>IF(OR($A350="",$B350="",$C350=""),"",'OddsRatio_working_3-way'!J349)</f>
        <v>4.8476575565222575</v>
      </c>
      <c r="N350" s="47">
        <f t="shared" si="68"/>
        <v>52.448352520595435</v>
      </c>
      <c r="O350" s="48">
        <f t="shared" si="69"/>
        <v>26.729876628953601</v>
      </c>
      <c r="P350" s="48">
        <f t="shared" si="70"/>
        <v>20.821770850450978</v>
      </c>
      <c r="Q350" t="s">
        <v>66</v>
      </c>
      <c r="R350" t="s">
        <v>125</v>
      </c>
      <c r="S350" s="38">
        <v>44290</v>
      </c>
      <c r="T350" s="50">
        <v>100</v>
      </c>
      <c r="U350" s="50">
        <f t="shared" si="71"/>
        <v>45.945945945945937</v>
      </c>
      <c r="V350" s="50">
        <f t="shared" si="72"/>
        <v>72.451790633608823</v>
      </c>
      <c r="W350" s="50">
        <f t="shared" si="73"/>
        <v>78.540772532188839</v>
      </c>
      <c r="X350" s="50">
        <f t="shared" si="74"/>
        <v>49.007436834202345</v>
      </c>
      <c r="Y350" s="50">
        <f t="shared" si="75"/>
        <v>75.51328152186521</v>
      </c>
      <c r="Z350" s="50">
        <f t="shared" si="76"/>
        <v>81.602263420445226</v>
      </c>
      <c r="AA350" s="50">
        <f t="shared" si="77"/>
        <v>-3.061490888256408</v>
      </c>
      <c r="AB350" s="50">
        <f t="shared" si="78"/>
        <v>-3.0614908882563867</v>
      </c>
      <c r="AC350" s="50">
        <f t="shared" si="79"/>
        <v>-3.0614908882563867</v>
      </c>
      <c r="AF350">
        <v>2.08</v>
      </c>
      <c r="AG350">
        <v>1.82</v>
      </c>
      <c r="AH350" s="66"/>
      <c r="AJ350" t="s">
        <v>442</v>
      </c>
    </row>
    <row r="351" spans="1:36" s="28" customFormat="1" ht="15" x14ac:dyDescent="0.25">
      <c r="A351" s="23">
        <v>4.87</v>
      </c>
      <c r="B351" s="23">
        <v>4.21</v>
      </c>
      <c r="C351" s="23">
        <v>1.68</v>
      </c>
      <c r="D351" s="24">
        <f t="shared" si="80"/>
        <v>3.8106595484404204E-2</v>
      </c>
      <c r="E351" s="25">
        <f>IF(OR($A351="",$B351="",$C351=""),"",A351*'MPTO_working_3-way'!$I350)</f>
        <v>5.0555791200090487</v>
      </c>
      <c r="F351" s="26">
        <f>IF(OR($A351="",$B351="",$C351=""),"",B351*'MPTO_working_3-way'!$I350)</f>
        <v>4.3704287669893418</v>
      </c>
      <c r="G351" s="27">
        <f>IF(OR($A351="",$B351="",$C351=""),"",C351*'MPTO_working_3-way'!$I350)</f>
        <v>1.7440190804137989</v>
      </c>
      <c r="H351" s="25">
        <f>IF(OR($A351="",$B351="",$C351=""),"",'MPTO_working_3-way'!E350)</f>
        <v>5.1911212370080815</v>
      </c>
      <c r="I351" s="26">
        <f>IF(OR($A351="",$B351="",$C351=""),"",'MPTO_working_3-way'!F350)</f>
        <v>4.447854610292354</v>
      </c>
      <c r="J351" s="27">
        <f>IF(OR($A351="",$B351="",$C351=""),"",'MPTO_working_3-way'!G350)</f>
        <v>1.7166324094198613</v>
      </c>
      <c r="K351" s="25">
        <f>IF(OR($A351="",$B351="",$C351=""),"",'OddsRatio_working_3-way'!H350)</f>
        <v>5.1326343099868277</v>
      </c>
      <c r="L351" s="26">
        <f>IF(OR($A351="",$B351="",$C351=""),"",'OddsRatio_working_3-way'!I350)</f>
        <v>4.4278439625472128</v>
      </c>
      <c r="M351" s="27">
        <f>IF(OR($A351="",$B351="",$C351=""),"",'OddsRatio_working_3-way'!J350)</f>
        <v>1.7261476306953603</v>
      </c>
      <c r="N351" s="76">
        <f t="shared" si="68"/>
        <v>19.780127583053435</v>
      </c>
      <c r="O351" s="77">
        <f t="shared" si="69"/>
        <v>22.881050197023807</v>
      </c>
      <c r="P351" s="77">
        <f t="shared" si="70"/>
        <v>57.338822219922768</v>
      </c>
      <c r="Q351" s="23" t="s">
        <v>167</v>
      </c>
      <c r="R351" s="23" t="s">
        <v>166</v>
      </c>
      <c r="S351" s="78">
        <v>44290</v>
      </c>
      <c r="T351" s="28">
        <v>100</v>
      </c>
      <c r="U351" s="28">
        <f t="shared" si="71"/>
        <v>79.466119096509232</v>
      </c>
      <c r="V351" s="28">
        <f t="shared" si="72"/>
        <v>76.24703087885986</v>
      </c>
      <c r="W351" s="28">
        <f t="shared" si="73"/>
        <v>40.476190476190474</v>
      </c>
      <c r="X351" s="28">
        <f t="shared" si="74"/>
        <v>83.276778644949673</v>
      </c>
      <c r="Y351" s="28">
        <f t="shared" si="75"/>
        <v>80.057690427300287</v>
      </c>
      <c r="Z351" s="28">
        <f t="shared" si="76"/>
        <v>44.286850024630901</v>
      </c>
      <c r="AA351" s="28">
        <f t="shared" si="77"/>
        <v>-3.8106595484404409</v>
      </c>
      <c r="AB351" s="28">
        <f t="shared" si="78"/>
        <v>-3.8106595484404266</v>
      </c>
      <c r="AC351" s="28">
        <f t="shared" si="79"/>
        <v>-3.8106595484404266</v>
      </c>
      <c r="AD351" s="41"/>
      <c r="AF351" s="23">
        <v>1.73</v>
      </c>
      <c r="AG351" s="23">
        <v>2.17</v>
      </c>
      <c r="AH351" s="79"/>
      <c r="AI351" s="41"/>
      <c r="AJ351" s="23" t="s">
        <v>442</v>
      </c>
    </row>
    <row r="352" spans="1:36" ht="15" x14ac:dyDescent="0.25">
      <c r="A352">
        <v>3.49</v>
      </c>
      <c r="B352">
        <v>3.91</v>
      </c>
      <c r="C352">
        <v>2.0099999999999998</v>
      </c>
      <c r="D352" s="43">
        <f t="shared" si="80"/>
        <v>3.9799864803668594E-2</v>
      </c>
      <c r="E352" s="44">
        <f>IF(OR($A352="",$B352="",$C352=""),"",A352*'MPTO_working_3-way'!$I351)</f>
        <v>3.6289015281648038</v>
      </c>
      <c r="F352" s="45">
        <f>IF(OR($A352="",$B352="",$C352=""),"",B352*'MPTO_working_3-way'!$I351)</f>
        <v>4.0656174713823443</v>
      </c>
      <c r="G352" s="46">
        <f>IF(OR($A352="",$B352="",$C352=""),"",C352*'MPTO_working_3-way'!$I351)</f>
        <v>2.0899977282553737</v>
      </c>
      <c r="H352" s="44">
        <f>IF(OR($A352="",$B352="",$C352=""),"",'MPTO_working_3-way'!E351)</f>
        <v>3.6594336416824618</v>
      </c>
      <c r="I352" s="45">
        <f>IF(OR($A352="",$B352="",$C352=""),"",'MPTO_working_3-way'!F351)</f>
        <v>4.1239178914872161</v>
      </c>
      <c r="J352" s="46">
        <f>IF(OR($A352="",$B352="",$C352=""),"",'MPTO_working_3-way'!G351)</f>
        <v>2.0650668865395194</v>
      </c>
      <c r="K352" s="44">
        <f>IF(OR($A352="",$B352="",$C352=""),"",'OddsRatio_working_3-way'!H351)</f>
        <v>3.6500225453095996</v>
      </c>
      <c r="L352" s="45">
        <f>IF(OR($A352="",$B352="",$C352=""),"",'OddsRatio_working_3-way'!I351)</f>
        <v>4.0970142999401329</v>
      </c>
      <c r="M352" s="46">
        <f>IF(OR($A352="",$B352="",$C352=""),"",'OddsRatio_working_3-way'!J351)</f>
        <v>2.0749087432781907</v>
      </c>
      <c r="N352" s="47">
        <f t="shared" ref="N352:N415" si="81">(1/E352)* 100</f>
        <v>27.556548234741346</v>
      </c>
      <c r="O352" s="48">
        <f t="shared" ref="O352:O415" si="82">(1/F352)* 100</f>
        <v>24.596509805434096</v>
      </c>
      <c r="P352" s="48">
        <f t="shared" ref="P352:P415" si="83">(1/G352)* 100</f>
        <v>47.846941959824541</v>
      </c>
      <c r="Q352" t="s">
        <v>256</v>
      </c>
      <c r="R352" t="s">
        <v>253</v>
      </c>
      <c r="S352" s="38">
        <v>44291</v>
      </c>
      <c r="T352" s="50">
        <v>100</v>
      </c>
      <c r="U352" s="50">
        <f t="shared" ref="U352:U415" si="84">(1/A352)*((T352*A352)-T352)</f>
        <v>71.346704871060169</v>
      </c>
      <c r="V352" s="50">
        <f t="shared" ref="V352:V415" si="85">(1/B352)*((T352*B352)-T352)</f>
        <v>74.424552429667528</v>
      </c>
      <c r="W352" s="50">
        <f t="shared" ref="W352:W415" si="86">(1/C352)*((T352*C352)-T352)</f>
        <v>50.248756218905463</v>
      </c>
      <c r="X352" s="50">
        <f t="shared" ref="X352:X415" si="87">((1/B352)+(1/C352))*T352</f>
        <v>75.326691351427016</v>
      </c>
      <c r="Y352" s="50">
        <f t="shared" ref="Y352:Y415" si="88">((1/A352)+(1/C352))*T352</f>
        <v>78.404538910034361</v>
      </c>
      <c r="Z352" s="50">
        <f t="shared" ref="Z352:Z415" si="89">((1/A352)+(1/B352))*T352</f>
        <v>54.228742699272317</v>
      </c>
      <c r="AA352" s="50">
        <f t="shared" ref="AA352:AA415" si="90">U352-X352</f>
        <v>-3.979986480366847</v>
      </c>
      <c r="AB352" s="50">
        <f t="shared" ref="AB352:AB415" si="91">V352-Y352</f>
        <v>-3.9799864803668328</v>
      </c>
      <c r="AC352" s="50">
        <f t="shared" ref="AC352:AC415" si="92">W352-Z352</f>
        <v>-3.9799864803668541</v>
      </c>
      <c r="AF352">
        <v>1.6</v>
      </c>
      <c r="AG352">
        <v>2.4</v>
      </c>
      <c r="AH352" s="66"/>
      <c r="AJ352" t="s">
        <v>438</v>
      </c>
    </row>
    <row r="353" spans="1:36" ht="15" x14ac:dyDescent="0.25">
      <c r="A353">
        <v>2.48</v>
      </c>
      <c r="B353">
        <v>3.4</v>
      </c>
      <c r="C353">
        <v>2.92</v>
      </c>
      <c r="D353" s="43">
        <f t="shared" si="80"/>
        <v>3.9809206935093933E-2</v>
      </c>
      <c r="E353" s="44">
        <f>IF(OR($A353="",$B353="",$C353=""),"",A353*'MPTO_working_3-way'!$I352)</f>
        <v>2.578726833199033</v>
      </c>
      <c r="F353" s="45">
        <f>IF(OR($A353="",$B353="",$C353=""),"",B353*'MPTO_working_3-way'!$I352)</f>
        <v>3.5353513035793194</v>
      </c>
      <c r="G353" s="46">
        <f>IF(OR($A353="",$B353="",$C353=""),"",C353*'MPTO_working_3-way'!$I352)</f>
        <v>3.0362428842504743</v>
      </c>
      <c r="H353" s="44">
        <f>IF(OR($A353="",$B353="",$C353=""),"",'MPTO_working_3-way'!E352)</f>
        <v>2.5643914144780693</v>
      </c>
      <c r="I353" s="45">
        <f>IF(OR($A353="",$B353="",$C353=""),"",'MPTO_working_3-way'!F352)</f>
        <v>3.56064602711833</v>
      </c>
      <c r="J353" s="46">
        <f>IF(OR($A353="",$B353="",$C353=""),"",'MPTO_working_3-way'!G352)</f>
        <v>3.0377038177583007</v>
      </c>
      <c r="K353" s="44">
        <f>IF(OR($A353="",$B353="",$C353=""),"",'OddsRatio_working_3-way'!H352)</f>
        <v>2.5709882732613996</v>
      </c>
      <c r="L353" s="45">
        <f>IF(OR($A353="",$B353="",$C353=""),"",'OddsRatio_working_3-way'!I352)</f>
        <v>3.5475485512347023</v>
      </c>
      <c r="M353" s="46">
        <f>IF(OR($A353="",$B353="",$C353=""),"",'OddsRatio_working_3-way'!J352)</f>
        <v>3.0380388409877619</v>
      </c>
      <c r="N353" s="47">
        <f t="shared" si="81"/>
        <v>38.778826323354792</v>
      </c>
      <c r="O353" s="48">
        <f t="shared" si="82"/>
        <v>28.285732141741143</v>
      </c>
      <c r="P353" s="48">
        <f t="shared" si="83"/>
        <v>32.935441534904072</v>
      </c>
      <c r="Q353" t="s">
        <v>382</v>
      </c>
      <c r="R353" t="s">
        <v>254</v>
      </c>
      <c r="S353" s="38">
        <v>44291</v>
      </c>
      <c r="T353" s="50">
        <v>100</v>
      </c>
      <c r="U353" s="50">
        <f t="shared" si="84"/>
        <v>59.677419354838712</v>
      </c>
      <c r="V353" s="50">
        <f t="shared" si="85"/>
        <v>70.588235294117652</v>
      </c>
      <c r="W353" s="50">
        <f t="shared" si="86"/>
        <v>65.753424657534239</v>
      </c>
      <c r="X353" s="50">
        <f t="shared" si="87"/>
        <v>63.658340048348109</v>
      </c>
      <c r="Y353" s="50">
        <f t="shared" si="88"/>
        <v>74.569155987627042</v>
      </c>
      <c r="Z353" s="50">
        <f t="shared" si="89"/>
        <v>69.734345351043643</v>
      </c>
      <c r="AA353" s="50">
        <f t="shared" si="90"/>
        <v>-3.9809206935093968</v>
      </c>
      <c r="AB353" s="50">
        <f t="shared" si="91"/>
        <v>-3.9809206935093897</v>
      </c>
      <c r="AC353" s="50">
        <f t="shared" si="92"/>
        <v>-3.9809206935094039</v>
      </c>
      <c r="AF353">
        <v>1.78</v>
      </c>
      <c r="AG353">
        <v>2.08</v>
      </c>
      <c r="AH353" s="66"/>
      <c r="AJ353" t="s">
        <v>438</v>
      </c>
    </row>
    <row r="354" spans="1:36" s="50" customFormat="1" ht="15" x14ac:dyDescent="0.25">
      <c r="A354">
        <v>2.88</v>
      </c>
      <c r="B354">
        <v>3.48</v>
      </c>
      <c r="C354">
        <v>2.4700000000000002</v>
      </c>
      <c r="D354" s="43">
        <f t="shared" si="80"/>
        <v>3.9436843656444287E-2</v>
      </c>
      <c r="E354" s="44">
        <f>IF(OR($A354="",$B354="",$C354=""),"",A354*'MPTO_working_3-way'!$I353)</f>
        <v>2.9935781097305596</v>
      </c>
      <c r="F354" s="45">
        <f>IF(OR($A354="",$B354="",$C354=""),"",B354*'MPTO_working_3-way'!$I353)</f>
        <v>3.6172402159244261</v>
      </c>
      <c r="G354" s="46">
        <f>IF(OR($A354="",$B354="",$C354=""),"",C354*'MPTO_working_3-way'!$I353)</f>
        <v>2.5674090038314175</v>
      </c>
      <c r="H354" s="44">
        <f>IF(OR($A354="",$B354="",$C354=""),"",'MPTO_working_3-way'!E353)</f>
        <v>2.9933254141145245</v>
      </c>
      <c r="I354" s="45">
        <f>IF(OR($A354="",$B354="",$C354=""),"",'MPTO_working_3-way'!F353)</f>
        <v>3.646830606631295</v>
      </c>
      <c r="J354" s="46">
        <f>IF(OR($A354="",$B354="",$C354=""),"",'MPTO_working_3-way'!G353)</f>
        <v>2.5528915406204984</v>
      </c>
      <c r="K354" s="44">
        <f>IF(OR($A354="",$B354="",$C354=""),"",'OddsRatio_working_3-way'!H353)</f>
        <v>2.994637216490299</v>
      </c>
      <c r="L354" s="45">
        <f>IF(OR($A354="",$B354="",$C354=""),"",'OddsRatio_working_3-way'!I353)</f>
        <v>3.631223562178691</v>
      </c>
      <c r="M354" s="46">
        <f>IF(OR($A354="",$B354="",$C354=""),"",'OddsRatio_working_3-way'!J353)</f>
        <v>2.559636546936563</v>
      </c>
      <c r="N354" s="47">
        <f t="shared" si="81"/>
        <v>33.404840740568019</v>
      </c>
      <c r="O354" s="48">
        <f t="shared" si="82"/>
        <v>27.64538544047009</v>
      </c>
      <c r="P354" s="48">
        <f t="shared" si="83"/>
        <v>38.949773818961901</v>
      </c>
      <c r="Q354" t="s">
        <v>238</v>
      </c>
      <c r="R354" t="s">
        <v>384</v>
      </c>
      <c r="S354" s="38">
        <v>44291</v>
      </c>
      <c r="T354" s="50">
        <v>100</v>
      </c>
      <c r="U354" s="50">
        <f t="shared" si="84"/>
        <v>65.277777777777771</v>
      </c>
      <c r="V354" s="50">
        <f t="shared" si="85"/>
        <v>71.264367816091948</v>
      </c>
      <c r="W354" s="50">
        <f t="shared" si="86"/>
        <v>59.514170040485837</v>
      </c>
      <c r="X354" s="50">
        <f t="shared" si="87"/>
        <v>69.221462143422215</v>
      </c>
      <c r="Y354" s="50">
        <f t="shared" si="88"/>
        <v>75.208052181736377</v>
      </c>
      <c r="Z354" s="50">
        <f t="shared" si="89"/>
        <v>63.457854406130267</v>
      </c>
      <c r="AA354" s="50">
        <f t="shared" si="90"/>
        <v>-3.9436843656444438</v>
      </c>
      <c r="AB354" s="50">
        <f t="shared" si="91"/>
        <v>-3.9436843656444296</v>
      </c>
      <c r="AC354" s="50">
        <f t="shared" si="92"/>
        <v>-3.9436843656444296</v>
      </c>
      <c r="AD354" s="51"/>
      <c r="AF354">
        <v>2.09</v>
      </c>
      <c r="AG354">
        <v>1.77</v>
      </c>
      <c r="AH354" s="66"/>
      <c r="AI354" s="51"/>
      <c r="AJ354" t="s">
        <v>438</v>
      </c>
    </row>
    <row r="355" spans="1:36" ht="15" x14ac:dyDescent="0.25">
      <c r="A355">
        <v>1.85</v>
      </c>
      <c r="B355">
        <v>3.71</v>
      </c>
      <c r="C355">
        <v>4.42</v>
      </c>
      <c r="D355" s="43">
        <f t="shared" si="80"/>
        <v>3.6326663407684423E-2</v>
      </c>
      <c r="E355" s="44">
        <f>IF(OR($A355="",$B355="",$C355=""),"",A355*'MPTO_working_3-way'!$I354)</f>
        <v>1.9172043273042163</v>
      </c>
      <c r="F355" s="45">
        <f>IF(OR($A355="",$B355="",$C355=""),"",B355*'MPTO_working_3-way'!$I354)</f>
        <v>3.8447719212425091</v>
      </c>
      <c r="G355" s="46">
        <f>IF(OR($A355="",$B355="",$C355=""),"",C355*'MPTO_working_3-way'!$I354)</f>
        <v>4.5805638522619647</v>
      </c>
      <c r="H355" s="44">
        <f>IF(OR($A355="",$B355="",$C355=""),"",'MPTO_working_3-way'!E354)</f>
        <v>1.8923923175658943</v>
      </c>
      <c r="I355" s="45">
        <f>IF(OR($A355="",$B355="",$C355=""),"",'MPTO_working_3-way'!F354)</f>
        <v>3.8845075135612013</v>
      </c>
      <c r="J355" s="46">
        <f>IF(OR($A355="",$B355="",$C355=""),"",'MPTO_working_3-way'!G354)</f>
        <v>4.6699412524431105</v>
      </c>
      <c r="K355" s="44">
        <f>IF(OR($A355="",$B355="",$C355=""),"",'OddsRatio_working_3-way'!H354)</f>
        <v>1.9016945423500697</v>
      </c>
      <c r="L355" s="45">
        <f>IF(OR($A355="",$B355="",$C355=""),"",'OddsRatio_working_3-way'!I354)</f>
        <v>3.8748143644337509</v>
      </c>
      <c r="M355" s="46">
        <f>IF(OR($A355="",$B355="",$C355=""),"",'OddsRatio_working_3-way'!J354)</f>
        <v>4.6279945115732204</v>
      </c>
      <c r="N355" s="47">
        <f t="shared" si="81"/>
        <v>52.15928139522309</v>
      </c>
      <c r="O355" s="48">
        <f t="shared" si="82"/>
        <v>26.009345170124721</v>
      </c>
      <c r="P355" s="48">
        <f t="shared" si="83"/>
        <v>21.8313734346522</v>
      </c>
      <c r="Q355" t="s">
        <v>393</v>
      </c>
      <c r="R355" t="s">
        <v>274</v>
      </c>
      <c r="S355" s="38">
        <v>44291</v>
      </c>
      <c r="T355" s="50">
        <v>100</v>
      </c>
      <c r="U355" s="50">
        <f t="shared" si="84"/>
        <v>45.945945945945937</v>
      </c>
      <c r="V355" s="50">
        <f t="shared" si="85"/>
        <v>73.045822102425873</v>
      </c>
      <c r="W355" s="50">
        <f t="shared" si="86"/>
        <v>77.375565610859724</v>
      </c>
      <c r="X355" s="50">
        <f t="shared" si="87"/>
        <v>49.578612286714396</v>
      </c>
      <c r="Y355" s="50">
        <f t="shared" si="88"/>
        <v>76.678488443194311</v>
      </c>
      <c r="Z355" s="50">
        <f t="shared" si="89"/>
        <v>81.008231951628161</v>
      </c>
      <c r="AA355" s="50">
        <f t="shared" si="90"/>
        <v>-3.6326663407684592</v>
      </c>
      <c r="AB355" s="50">
        <f t="shared" si="91"/>
        <v>-3.6326663407684379</v>
      </c>
      <c r="AC355" s="50">
        <f t="shared" si="92"/>
        <v>-3.6326663407684379</v>
      </c>
      <c r="AF355">
        <v>1.95</v>
      </c>
      <c r="AG355">
        <v>1.92</v>
      </c>
      <c r="AH355" s="66"/>
      <c r="AJ355" t="s">
        <v>231</v>
      </c>
    </row>
    <row r="356" spans="1:36" ht="15" x14ac:dyDescent="0.25">
      <c r="A356">
        <v>1.84</v>
      </c>
      <c r="B356">
        <v>3.54</v>
      </c>
      <c r="C356">
        <v>5.07</v>
      </c>
      <c r="D356" s="43">
        <f t="shared" si="80"/>
        <v>2.3202795352900152E-2</v>
      </c>
      <c r="E356" s="44">
        <f>IF(OR($A356="",$B356="",$C356=""),"",A356*'MPTO_working_3-way'!$I355)</f>
        <v>1.8826931434493364</v>
      </c>
      <c r="F356" s="45">
        <f>IF(OR($A356="",$B356="",$C356=""),"",B356*'MPTO_working_3-way'!$I355)</f>
        <v>3.6221378955492667</v>
      </c>
      <c r="G356" s="46">
        <f>IF(OR($A356="",$B356="",$C356=""),"",C356*'MPTO_working_3-way'!$I355)</f>
        <v>5.187638172439204</v>
      </c>
      <c r="H356" s="44">
        <f>IF(OR($A356="",$B356="",$C356=""),"",'MPTO_working_3-way'!E355)</f>
        <v>1.8665631494319816</v>
      </c>
      <c r="I356" s="45">
        <f>IF(OR($A356="",$B356="",$C356=""),"",'MPTO_working_3-way'!F355)</f>
        <v>3.6396510937925699</v>
      </c>
      <c r="J356" s="46">
        <f>IF(OR($A356="",$B356="",$C356=""),"",'MPTO_working_3-way'!G355)</f>
        <v>5.2769225065929666</v>
      </c>
      <c r="K356" s="44">
        <f>IF(OR($A356="",$B356="",$C356=""),"",'OddsRatio_working_3-way'!H355)</f>
        <v>1.8727868143559856</v>
      </c>
      <c r="L356" s="45">
        <f>IF(OR($A356="",$B356="",$C356=""),"",'OddsRatio_working_3-way'!I355)</f>
        <v>3.6391410815050049</v>
      </c>
      <c r="M356" s="46">
        <f>IF(OR($A356="",$B356="",$C356=""),"",'OddsRatio_working_3-way'!J355)</f>
        <v>5.2288599219391214</v>
      </c>
      <c r="N356" s="47">
        <f t="shared" si="81"/>
        <v>53.115400323170626</v>
      </c>
      <c r="O356" s="48">
        <f t="shared" si="82"/>
        <v>27.608004687749705</v>
      </c>
      <c r="P356" s="48">
        <f t="shared" si="83"/>
        <v>19.276594989079673</v>
      </c>
      <c r="Q356" t="s">
        <v>134</v>
      </c>
      <c r="R356" t="s">
        <v>34</v>
      </c>
      <c r="S356" s="38">
        <v>44291</v>
      </c>
      <c r="T356" s="50">
        <v>100</v>
      </c>
      <c r="U356" s="50">
        <f t="shared" si="84"/>
        <v>45.652173913043477</v>
      </c>
      <c r="V356" s="50">
        <f t="shared" si="85"/>
        <v>71.751412429378533</v>
      </c>
      <c r="W356" s="50">
        <f t="shared" si="86"/>
        <v>80.276134122287957</v>
      </c>
      <c r="X356" s="50">
        <f t="shared" si="87"/>
        <v>47.972453448333496</v>
      </c>
      <c r="Y356" s="50">
        <f t="shared" si="88"/>
        <v>74.071691964668545</v>
      </c>
      <c r="Z356" s="50">
        <f t="shared" si="89"/>
        <v>82.596413657577997</v>
      </c>
      <c r="AA356" s="50">
        <f t="shared" si="90"/>
        <v>-2.3202795352900196</v>
      </c>
      <c r="AB356" s="50">
        <f t="shared" si="91"/>
        <v>-2.3202795352900125</v>
      </c>
      <c r="AC356" s="50">
        <f t="shared" si="92"/>
        <v>-2.3202795352900409</v>
      </c>
      <c r="AF356">
        <v>2.35</v>
      </c>
      <c r="AG356">
        <v>1.66</v>
      </c>
      <c r="AH356" s="66"/>
      <c r="AJ356" t="s">
        <v>443</v>
      </c>
    </row>
    <row r="357" spans="1:36" ht="15" x14ac:dyDescent="0.25">
      <c r="A357">
        <v>2.99</v>
      </c>
      <c r="B357">
        <v>3.21</v>
      </c>
      <c r="C357">
        <v>2.66</v>
      </c>
      <c r="D357" s="43">
        <f t="shared" si="80"/>
        <v>2.1914489909955925E-2</v>
      </c>
      <c r="E357" s="44">
        <f>IF(OR($A357="",$B357="",$C357=""),"",A357*'MPTO_working_3-way'!$I356)</f>
        <v>3.0555243248307686</v>
      </c>
      <c r="F357" s="45">
        <f>IF(OR($A357="",$B357="",$C357=""),"",B357*'MPTO_working_3-way'!$I356)</f>
        <v>3.2803455126109586</v>
      </c>
      <c r="G357" s="46">
        <f>IF(OR($A357="",$B357="",$C357=""),"",C357*'MPTO_working_3-way'!$I356)</f>
        <v>2.7182925431604827</v>
      </c>
      <c r="H357" s="44">
        <f>IF(OR($A357="",$B357="",$C357=""),"",'MPTO_working_3-way'!E356)</f>
        <v>3.0567641353792103</v>
      </c>
      <c r="I357" s="45">
        <f>IF(OR($A357="",$B357="",$C357=""),"",'MPTO_working_3-way'!F356)</f>
        <v>3.2870770397851321</v>
      </c>
      <c r="J357" s="46">
        <f>IF(OR($A357="",$B357="",$C357=""),"",'MPTO_working_3-way'!G356)</f>
        <v>2.7127102599704029</v>
      </c>
      <c r="K357" s="44">
        <f>IF(OR($A357="",$B357="",$C357=""),"",'OddsRatio_working_3-way'!H356)</f>
        <v>3.0563517839807255</v>
      </c>
      <c r="L357" s="45">
        <f>IF(OR($A357="",$B357="",$C357=""),"",'OddsRatio_working_3-way'!I356)</f>
        <v>3.2836871570841231</v>
      </c>
      <c r="M357" s="46">
        <f>IF(OR($A357="",$B357="",$C357=""),"",'OddsRatio_working_3-way'!J356)</f>
        <v>2.7153487243256302</v>
      </c>
      <c r="N357" s="47">
        <f t="shared" si="81"/>
        <v>32.727607234983651</v>
      </c>
      <c r="O357" s="48">
        <f t="shared" si="82"/>
        <v>30.484593655015928</v>
      </c>
      <c r="P357" s="48">
        <f t="shared" si="83"/>
        <v>36.787799110000421</v>
      </c>
      <c r="Q357" t="s">
        <v>71</v>
      </c>
      <c r="R357" t="s">
        <v>72</v>
      </c>
      <c r="S357" s="38">
        <v>44291</v>
      </c>
      <c r="T357" s="50">
        <v>100</v>
      </c>
      <c r="U357" s="50">
        <f t="shared" si="84"/>
        <v>66.555183946488299</v>
      </c>
      <c r="V357" s="50">
        <f t="shared" si="85"/>
        <v>68.847352024922117</v>
      </c>
      <c r="W357" s="50">
        <f t="shared" si="86"/>
        <v>62.406015037593981</v>
      </c>
      <c r="X357" s="50">
        <f t="shared" si="87"/>
        <v>68.746632937483881</v>
      </c>
      <c r="Y357" s="50">
        <f t="shared" si="88"/>
        <v>71.038801015917713</v>
      </c>
      <c r="Z357" s="50">
        <f t="shared" si="89"/>
        <v>64.597464028589584</v>
      </c>
      <c r="AA357" s="50">
        <f t="shared" si="90"/>
        <v>-2.1914489909955819</v>
      </c>
      <c r="AB357" s="50">
        <f t="shared" si="91"/>
        <v>-2.1914489909955961</v>
      </c>
      <c r="AC357" s="50">
        <f t="shared" si="92"/>
        <v>-2.1914489909956032</v>
      </c>
      <c r="AF357">
        <v>2.5</v>
      </c>
      <c r="AG357">
        <v>1.59</v>
      </c>
      <c r="AH357" s="66"/>
      <c r="AJ357" t="s">
        <v>443</v>
      </c>
    </row>
    <row r="358" spans="1:36" ht="15" x14ac:dyDescent="0.25">
      <c r="A358">
        <v>3.51</v>
      </c>
      <c r="B358">
        <v>3.13</v>
      </c>
      <c r="C358">
        <v>2.36</v>
      </c>
      <c r="D358" s="43">
        <f t="shared" si="80"/>
        <v>2.8117916350980821E-2</v>
      </c>
      <c r="E358" s="44">
        <f>IF(OR($A358="",$B358="",$C358=""),"",A358*'MPTO_working_3-way'!$I357)</f>
        <v>3.6086938863919427</v>
      </c>
      <c r="F358" s="45">
        <f>IF(OR($A358="",$B358="",$C358=""),"",B358*'MPTO_working_3-way'!$I357)</f>
        <v>3.2180090781785697</v>
      </c>
      <c r="G358" s="46">
        <f>IF(OR($A358="",$B358="",$C358=""),"",C358*'MPTO_working_3-way'!$I357)</f>
        <v>2.4263582825883145</v>
      </c>
      <c r="H358" s="44">
        <f>IF(OR($A358="",$B358="",$C358=""),"",'MPTO_working_3-way'!E357)</f>
        <v>3.6293998591223859</v>
      </c>
      <c r="I358" s="45">
        <f>IF(OR($A358="",$B358="",$C358=""),"",'MPTO_working_3-way'!F357)</f>
        <v>3.2245979647926308</v>
      </c>
      <c r="J358" s="46">
        <f>IF(OR($A358="",$B358="",$C358=""),"",'MPTO_working_3-way'!G357)</f>
        <v>2.4133826424607139</v>
      </c>
      <c r="K358" s="44">
        <f>IF(OR($A358="",$B358="",$C358=""),"",'OddsRatio_working_3-way'!H357)</f>
        <v>3.6190855550384491</v>
      </c>
      <c r="L358" s="45">
        <f>IF(OR($A358="",$B358="",$C358=""),"",'OddsRatio_working_3-way'!I357)</f>
        <v>3.2225706104509544</v>
      </c>
      <c r="M358" s="46">
        <f>IF(OR($A358="",$B358="",$C358=""),"",'OddsRatio_working_3-way'!J357)</f>
        <v>2.4191061174710318</v>
      </c>
      <c r="N358" s="47">
        <f t="shared" si="81"/>
        <v>27.710856932778622</v>
      </c>
      <c r="O358" s="48">
        <f t="shared" si="82"/>
        <v>31.075114323978585</v>
      </c>
      <c r="P358" s="48">
        <f t="shared" si="83"/>
        <v>41.214028743242785</v>
      </c>
      <c r="Q358" t="s">
        <v>77</v>
      </c>
      <c r="R358" t="s">
        <v>36</v>
      </c>
      <c r="S358" s="38">
        <v>44291</v>
      </c>
      <c r="T358" s="50">
        <v>100</v>
      </c>
      <c r="U358" s="50">
        <f t="shared" si="84"/>
        <v>71.509971509971507</v>
      </c>
      <c r="V358" s="50">
        <f t="shared" si="85"/>
        <v>68.051118210862612</v>
      </c>
      <c r="W358" s="50">
        <f t="shared" si="86"/>
        <v>57.627118644067799</v>
      </c>
      <c r="X358" s="50">
        <f t="shared" si="87"/>
        <v>74.321763145069582</v>
      </c>
      <c r="Y358" s="50">
        <f t="shared" si="88"/>
        <v>70.862909845960701</v>
      </c>
      <c r="Z358" s="50">
        <f t="shared" si="89"/>
        <v>60.438910279165867</v>
      </c>
      <c r="AA358" s="50">
        <f t="shared" si="90"/>
        <v>-2.8117916350980749</v>
      </c>
      <c r="AB358" s="50">
        <f t="shared" si="91"/>
        <v>-2.8117916350980892</v>
      </c>
      <c r="AC358" s="50">
        <f t="shared" si="92"/>
        <v>-2.8117916350980678</v>
      </c>
      <c r="AF358">
        <v>2.4700000000000002</v>
      </c>
      <c r="AG358">
        <v>1.59</v>
      </c>
      <c r="AH358" s="66"/>
      <c r="AJ358" t="s">
        <v>433</v>
      </c>
    </row>
    <row r="359" spans="1:36" s="50" customFormat="1" ht="15" x14ac:dyDescent="0.25">
      <c r="A359">
        <v>3.33</v>
      </c>
      <c r="B359">
        <v>3.64</v>
      </c>
      <c r="C359">
        <v>2.21</v>
      </c>
      <c r="D359" s="43">
        <f t="shared" si="80"/>
        <v>2.751426280838043E-2</v>
      </c>
      <c r="E359" s="44">
        <f>IF(OR($A359="",$B359="",$C359=""),"",A359*'MPTO_working_3-way'!$I358)</f>
        <v>3.4216224951519068</v>
      </c>
      <c r="F359" s="45">
        <f>IF(OR($A359="",$B359="",$C359=""),"",B359*'MPTO_working_3-way'!$I358)</f>
        <v>3.740151916622505</v>
      </c>
      <c r="G359" s="46">
        <f>IF(OR($A359="",$B359="",$C359=""),"",C359*'MPTO_working_3-way'!$I358)</f>
        <v>2.2708065208065209</v>
      </c>
      <c r="H359" s="44">
        <f>IF(OR($A359="",$B359="",$C359=""),"",'MPTO_working_3-way'!E358)</f>
        <v>3.4349048510199451</v>
      </c>
      <c r="I359" s="45">
        <f>IF(OR($A359="",$B359="",$C359=""),"",'MPTO_working_3-way'!F358)</f>
        <v>3.7657145084929131</v>
      </c>
      <c r="J359" s="46">
        <f>IF(OR($A359="",$B359="",$C359=""),"",'MPTO_working_3-way'!G358)</f>
        <v>2.2557208455087094</v>
      </c>
      <c r="K359" s="44">
        <f>IF(OR($A359="",$B359="",$C359=""),"",'OddsRatio_working_3-way'!H358)</f>
        <v>3.4302889780973156</v>
      </c>
      <c r="L359" s="45">
        <f>IF(OR($A359="",$B359="",$C359=""),"",'OddsRatio_working_3-way'!I358)</f>
        <v>3.7536321468570453</v>
      </c>
      <c r="M359" s="46">
        <f>IF(OR($A359="",$B359="",$C359=""),"",'OddsRatio_working_3-way'!J358)</f>
        <v>2.262081400642812</v>
      </c>
      <c r="N359" s="47">
        <f t="shared" si="81"/>
        <v>29.225900911538282</v>
      </c>
      <c r="O359" s="48">
        <f t="shared" si="82"/>
        <v>26.736881877863318</v>
      </c>
      <c r="P359" s="48">
        <f t="shared" si="83"/>
        <v>44.037217210598399</v>
      </c>
      <c r="Q359" t="s">
        <v>49</v>
      </c>
      <c r="R359" t="s">
        <v>132</v>
      </c>
      <c r="S359" s="38">
        <v>44291</v>
      </c>
      <c r="T359" s="50">
        <v>100</v>
      </c>
      <c r="U359" s="50">
        <f t="shared" si="84"/>
        <v>69.969969969969966</v>
      </c>
      <c r="V359" s="50">
        <f t="shared" si="85"/>
        <v>72.527472527472526</v>
      </c>
      <c r="W359" s="50">
        <f t="shared" si="86"/>
        <v>54.751131221719454</v>
      </c>
      <c r="X359" s="50">
        <f t="shared" si="87"/>
        <v>72.721396250808013</v>
      </c>
      <c r="Y359" s="50">
        <f t="shared" si="88"/>
        <v>75.278898808310572</v>
      </c>
      <c r="Z359" s="50">
        <f t="shared" si="89"/>
        <v>57.502557502557508</v>
      </c>
      <c r="AA359" s="50">
        <f t="shared" si="90"/>
        <v>-2.7514262808380465</v>
      </c>
      <c r="AB359" s="50">
        <f t="shared" si="91"/>
        <v>-2.7514262808380465</v>
      </c>
      <c r="AC359" s="50">
        <f t="shared" si="92"/>
        <v>-2.7514262808380536</v>
      </c>
      <c r="AD359" s="51"/>
      <c r="AF359">
        <v>1.92</v>
      </c>
      <c r="AG359">
        <v>1.97</v>
      </c>
      <c r="AH359" s="66"/>
      <c r="AI359" s="51"/>
      <c r="AJ359" t="s">
        <v>433</v>
      </c>
    </row>
    <row r="360" spans="1:36" ht="15" x14ac:dyDescent="0.25">
      <c r="A360">
        <v>2.0499999999999998</v>
      </c>
      <c r="B360">
        <v>3.43</v>
      </c>
      <c r="C360">
        <v>4</v>
      </c>
      <c r="D360" s="43">
        <f t="shared" si="80"/>
        <v>2.9350067553153725E-2</v>
      </c>
      <c r="E360" s="44">
        <f>IF(OR($A360="",$B360="",$C360=""),"",A360*'MPTO_working_3-way'!$I359)</f>
        <v>2.1101676384839649</v>
      </c>
      <c r="F360" s="45">
        <f>IF(OR($A360="",$B360="",$C360=""),"",B360*'MPTO_working_3-way'!$I359)</f>
        <v>3.5306707317073176</v>
      </c>
      <c r="G360" s="46">
        <f>IF(OR($A360="",$B360="",$C360=""),"",C360*'MPTO_working_3-way'!$I359)</f>
        <v>4.1174002702126149</v>
      </c>
      <c r="H360" s="44">
        <f>IF(OR($A360="",$B360="",$C360=""),"",'MPTO_working_3-way'!E359)</f>
        <v>2.091956017801138</v>
      </c>
      <c r="I360" s="45">
        <f>IF(OR($A360="",$B360="",$C360=""),"",'MPTO_working_3-way'!F359)</f>
        <v>3.549096721276999</v>
      </c>
      <c r="J360" s="46">
        <f>IF(OR($A360="",$B360="",$C360=""),"",'MPTO_working_3-way'!G359)</f>
        <v>4.1629088756228727</v>
      </c>
      <c r="K360" s="44">
        <f>IF(OR($A360="",$B360="",$C360=""),"",'OddsRatio_working_3-way'!H359)</f>
        <v>2.0993081173368338</v>
      </c>
      <c r="L360" s="45">
        <f>IF(OR($A360="",$B360="",$C360=""),"",'OddsRatio_working_3-way'!I359)</f>
        <v>3.5441130715509601</v>
      </c>
      <c r="M360" s="46">
        <f>IF(OR($A360="",$B360="",$C360=""),"",'OddsRatio_working_3-way'!J359)</f>
        <v>4.1408803352480987</v>
      </c>
      <c r="N360" s="47">
        <f t="shared" si="81"/>
        <v>47.389599848021689</v>
      </c>
      <c r="O360" s="48">
        <f t="shared" si="82"/>
        <v>28.323230229867185</v>
      </c>
      <c r="P360" s="48">
        <f t="shared" si="83"/>
        <v>24.287169922111115</v>
      </c>
      <c r="Q360" t="s">
        <v>208</v>
      </c>
      <c r="R360" t="s">
        <v>82</v>
      </c>
      <c r="S360" s="38">
        <v>44291</v>
      </c>
      <c r="T360" s="50">
        <v>100</v>
      </c>
      <c r="U360" s="50">
        <f t="shared" si="84"/>
        <v>51.219512195121943</v>
      </c>
      <c r="V360" s="50">
        <f t="shared" si="85"/>
        <v>70.845481049562679</v>
      </c>
      <c r="W360" s="50">
        <f t="shared" si="86"/>
        <v>75</v>
      </c>
      <c r="X360" s="50">
        <f t="shared" si="87"/>
        <v>54.154518950437314</v>
      </c>
      <c r="Y360" s="50">
        <f t="shared" si="88"/>
        <v>73.780487804878049</v>
      </c>
      <c r="Z360" s="50">
        <f t="shared" si="89"/>
        <v>77.935006755315371</v>
      </c>
      <c r="AA360" s="50">
        <f t="shared" si="90"/>
        <v>-2.9350067553153707</v>
      </c>
      <c r="AB360" s="50">
        <f t="shared" si="91"/>
        <v>-2.9350067553153707</v>
      </c>
      <c r="AC360" s="50">
        <f t="shared" si="92"/>
        <v>-2.9350067553153707</v>
      </c>
      <c r="AF360">
        <v>2.3199999999999998</v>
      </c>
      <c r="AG360">
        <v>1.66</v>
      </c>
      <c r="AH360" s="66"/>
      <c r="AJ360" t="s">
        <v>433</v>
      </c>
    </row>
    <row r="361" spans="1:36" ht="15" x14ac:dyDescent="0.25">
      <c r="A361">
        <v>3.52</v>
      </c>
      <c r="B361">
        <v>3.3</v>
      </c>
      <c r="C361">
        <v>2.27</v>
      </c>
      <c r="D361" s="43">
        <f t="shared" si="80"/>
        <v>2.7649846482445728E-2</v>
      </c>
      <c r="E361" s="44">
        <f>IF(OR($A361="",$B361="",$C361=""),"",A361*'MPTO_working_3-way'!$I360)</f>
        <v>3.6173274596182088</v>
      </c>
      <c r="F361" s="45">
        <f>IF(OR($A361="",$B361="",$C361=""),"",B361*'MPTO_working_3-way'!$I360)</f>
        <v>3.3912444933920707</v>
      </c>
      <c r="G361" s="46">
        <f>IF(OR($A361="",$B361="",$C361=""),"",C361*'MPTO_working_3-way'!$I360)</f>
        <v>2.3327651515151517</v>
      </c>
      <c r="H361" s="44">
        <f>IF(OR($A361="",$B361="",$C361=""),"",'MPTO_working_3-way'!E360)</f>
        <v>3.638026629972885</v>
      </c>
      <c r="I361" s="45">
        <f>IF(OR($A361="",$B361="",$C361=""),"",'MPTO_working_3-way'!F360)</f>
        <v>3.4035174071900496</v>
      </c>
      <c r="J361" s="46">
        <f>IF(OR($A361="",$B361="",$C361=""),"",'MPTO_working_3-way'!G360)</f>
        <v>2.3185071508711297</v>
      </c>
      <c r="K361" s="44">
        <f>IF(OR($A361="",$B361="",$C361=""),"",'OddsRatio_working_3-way'!H360)</f>
        <v>3.6283564941806206</v>
      </c>
      <c r="L361" s="45">
        <f>IF(OR($A361="",$B361="",$C361=""),"",'OddsRatio_working_3-way'!I360)</f>
        <v>3.3988968002442173</v>
      </c>
      <c r="M361" s="46">
        <f>IF(OR($A361="",$B361="",$C361=""),"",'OddsRatio_working_3-way'!J360)</f>
        <v>2.3246082331783287</v>
      </c>
      <c r="N361" s="47">
        <f t="shared" si="81"/>
        <v>27.644718681497118</v>
      </c>
      <c r="O361" s="48">
        <f t="shared" si="82"/>
        <v>29.487699926930254</v>
      </c>
      <c r="P361" s="48">
        <f t="shared" si="83"/>
        <v>42.867581391572621</v>
      </c>
      <c r="Q361" t="s">
        <v>44</v>
      </c>
      <c r="R361" t="s">
        <v>45</v>
      </c>
      <c r="S361" s="38">
        <v>44291</v>
      </c>
      <c r="T361" s="50">
        <v>100</v>
      </c>
      <c r="U361" s="50">
        <f t="shared" si="84"/>
        <v>71.590909090909093</v>
      </c>
      <c r="V361" s="50">
        <f t="shared" si="85"/>
        <v>69.696969696969703</v>
      </c>
      <c r="W361" s="50">
        <f t="shared" si="86"/>
        <v>55.947136563876647</v>
      </c>
      <c r="X361" s="50">
        <f t="shared" si="87"/>
        <v>74.355893739153657</v>
      </c>
      <c r="Y361" s="50">
        <f t="shared" si="88"/>
        <v>72.461954345214252</v>
      </c>
      <c r="Z361" s="50">
        <f t="shared" si="89"/>
        <v>58.712121212121218</v>
      </c>
      <c r="AA361" s="50">
        <f t="shared" si="90"/>
        <v>-2.7649846482445639</v>
      </c>
      <c r="AB361" s="50">
        <f t="shared" si="91"/>
        <v>-2.7649846482445497</v>
      </c>
      <c r="AC361" s="50">
        <f t="shared" si="92"/>
        <v>-2.764984648244571</v>
      </c>
      <c r="AF361">
        <v>2.23</v>
      </c>
      <c r="AG361">
        <v>1.7</v>
      </c>
      <c r="AH361" s="66"/>
      <c r="AJ361" t="s">
        <v>433</v>
      </c>
    </row>
    <row r="362" spans="1:36" ht="15" x14ac:dyDescent="0.25">
      <c r="A362">
        <v>2.61</v>
      </c>
      <c r="B362">
        <v>3.34</v>
      </c>
      <c r="C362">
        <v>2.9</v>
      </c>
      <c r="D362" s="43">
        <f t="shared" si="80"/>
        <v>2.7370546263794315E-2</v>
      </c>
      <c r="E362" s="44">
        <f>IF(OR($A362="",$B362="",$C362=""),"",A362*'MPTO_working_3-way'!$I361)</f>
        <v>2.681437125748503</v>
      </c>
      <c r="F362" s="45">
        <f>IF(OR($A362="",$B362="",$C362=""),"",B362*'MPTO_working_3-way'!$I361)</f>
        <v>3.4314176245210728</v>
      </c>
      <c r="G362" s="46">
        <f>IF(OR($A362="",$B362="",$C362=""),"",C362*'MPTO_working_3-way'!$I361)</f>
        <v>2.9793745841650034</v>
      </c>
      <c r="H362" s="44">
        <f>IF(OR($A362="",$B362="",$C362=""),"",'MPTO_working_3-way'!E361)</f>
        <v>2.673666346330791</v>
      </c>
      <c r="I362" s="45">
        <f>IF(OR($A362="",$B362="",$C362=""),"",'MPTO_working_3-way'!F361)</f>
        <v>3.4449772110546144</v>
      </c>
      <c r="J362" s="46">
        <f>IF(OR($A362="",$B362="",$C362=""),"",'MPTO_working_3-way'!G361)</f>
        <v>2.9788140419618654</v>
      </c>
      <c r="K362" s="44">
        <f>IF(OR($A362="",$B362="",$C362=""),"",'OddsRatio_working_3-way'!H361)</f>
        <v>2.6773723252859356</v>
      </c>
      <c r="L362" s="45">
        <f>IF(OR($A362="",$B362="",$C362=""),"",'OddsRatio_working_3-way'!I361)</f>
        <v>3.4379200255708628</v>
      </c>
      <c r="M362" s="46">
        <f>IF(OR($A362="",$B362="",$C362=""),"",'OddsRatio_working_3-way'!J361)</f>
        <v>2.9795077130703591</v>
      </c>
      <c r="N362" s="47">
        <f t="shared" si="81"/>
        <v>37.29343456900402</v>
      </c>
      <c r="O362" s="48">
        <f t="shared" si="82"/>
        <v>29.142474318892365</v>
      </c>
      <c r="P362" s="48">
        <f t="shared" si="83"/>
        <v>33.564091112103618</v>
      </c>
      <c r="Q362" t="s">
        <v>278</v>
      </c>
      <c r="R362" t="s">
        <v>85</v>
      </c>
      <c r="S362" s="38">
        <v>44291</v>
      </c>
      <c r="T362" s="50">
        <v>100</v>
      </c>
      <c r="U362" s="50">
        <f t="shared" si="84"/>
        <v>61.685823754789276</v>
      </c>
      <c r="V362" s="50">
        <f t="shared" si="85"/>
        <v>70.059880239520965</v>
      </c>
      <c r="W362" s="50">
        <f t="shared" si="86"/>
        <v>65.517241379310349</v>
      </c>
      <c r="X362" s="50">
        <f t="shared" si="87"/>
        <v>64.422878381168701</v>
      </c>
      <c r="Y362" s="50">
        <f t="shared" si="88"/>
        <v>72.796934865900383</v>
      </c>
      <c r="Z362" s="50">
        <f t="shared" si="89"/>
        <v>68.254296005689781</v>
      </c>
      <c r="AA362" s="50">
        <f t="shared" si="90"/>
        <v>-2.7370546263794253</v>
      </c>
      <c r="AB362" s="50">
        <f t="shared" si="91"/>
        <v>-2.7370546263794182</v>
      </c>
      <c r="AC362" s="50">
        <f t="shared" si="92"/>
        <v>-2.7370546263794324</v>
      </c>
      <c r="AF362">
        <v>2.2599999999999998</v>
      </c>
      <c r="AG362">
        <v>1.69</v>
      </c>
      <c r="AH362" s="66"/>
      <c r="AJ362" t="s">
        <v>433</v>
      </c>
    </row>
    <row r="363" spans="1:36" ht="15" x14ac:dyDescent="0.25">
      <c r="A363">
        <v>2.23</v>
      </c>
      <c r="B363">
        <v>3.28</v>
      </c>
      <c r="C363">
        <v>3.65</v>
      </c>
      <c r="D363" s="43">
        <f t="shared" si="80"/>
        <v>2.7281144793756429E-2</v>
      </c>
      <c r="E363" s="44">
        <f>IF(OR($A363="",$B363="",$C363=""),"",A363*'MPTO_working_3-way'!$I362)</f>
        <v>2.2908369528900767</v>
      </c>
      <c r="F363" s="45">
        <f>IF(OR($A363="",$B363="",$C363=""),"",B363*'MPTO_working_3-way'!$I362)</f>
        <v>3.3694821549235208</v>
      </c>
      <c r="G363" s="46">
        <f>IF(OR($A363="",$B363="",$C363=""),"",C363*'MPTO_working_3-way'!$I362)</f>
        <v>3.749576178497211</v>
      </c>
      <c r="H363" s="44">
        <f>IF(OR($A363="",$B363="",$C363=""),"",'MPTO_working_3-way'!E362)</f>
        <v>2.276158175905985</v>
      </c>
      <c r="I363" s="45">
        <f>IF(OR($A363="",$B363="",$C363=""),"",'MPTO_working_3-way'!F362)</f>
        <v>3.3808416659068574</v>
      </c>
      <c r="J363" s="46">
        <f>IF(OR($A363="",$B363="",$C363=""),"",'MPTO_working_3-way'!G362)</f>
        <v>3.7753103249326179</v>
      </c>
      <c r="K363" s="44">
        <f>IF(OR($A363="",$B363="",$C363=""),"",'OddsRatio_working_3-way'!H362)</f>
        <v>2.2823949569048883</v>
      </c>
      <c r="L363" s="45">
        <f>IF(OR($A363="",$B363="",$C363=""),"",'OddsRatio_working_3-way'!I362)</f>
        <v>3.3771223591407686</v>
      </c>
      <c r="M363" s="46">
        <f>IF(OR($A363="",$B363="",$C363=""),"",'OddsRatio_working_3-way'!J362)</f>
        <v>3.7628834437381742</v>
      </c>
      <c r="N363" s="47">
        <f t="shared" si="81"/>
        <v>43.6521682059659</v>
      </c>
      <c r="O363" s="48">
        <f t="shared" si="82"/>
        <v>29.678150944909742</v>
      </c>
      <c r="P363" s="48">
        <f t="shared" si="83"/>
        <v>26.669680849124365</v>
      </c>
      <c r="Q363" t="s">
        <v>46</v>
      </c>
      <c r="R363" t="s">
        <v>79</v>
      </c>
      <c r="S363" s="38">
        <v>44291</v>
      </c>
      <c r="T363" s="50">
        <v>100</v>
      </c>
      <c r="U363" s="50">
        <f t="shared" si="84"/>
        <v>55.156950672645742</v>
      </c>
      <c r="V363" s="50">
        <f t="shared" si="85"/>
        <v>69.512195121951223</v>
      </c>
      <c r="W363" s="50">
        <f t="shared" si="86"/>
        <v>72.602739726027394</v>
      </c>
      <c r="X363" s="50">
        <f t="shared" si="87"/>
        <v>57.885065152021383</v>
      </c>
      <c r="Y363" s="50">
        <f t="shared" si="88"/>
        <v>72.240309601326857</v>
      </c>
      <c r="Z363" s="50">
        <f t="shared" si="89"/>
        <v>75.330854205403043</v>
      </c>
      <c r="AA363" s="50">
        <f t="shared" si="90"/>
        <v>-2.7281144793756411</v>
      </c>
      <c r="AB363" s="50">
        <f t="shared" si="91"/>
        <v>-2.728114479375634</v>
      </c>
      <c r="AC363" s="50">
        <f t="shared" si="92"/>
        <v>-2.7281144793756482</v>
      </c>
      <c r="AF363">
        <v>2.54</v>
      </c>
      <c r="AG363">
        <v>1.56</v>
      </c>
      <c r="AH363" s="66"/>
      <c r="AJ363" t="s">
        <v>433</v>
      </c>
    </row>
    <row r="364" spans="1:36" ht="15" x14ac:dyDescent="0.25">
      <c r="A364">
        <v>1.88</v>
      </c>
      <c r="B364">
        <v>3.74</v>
      </c>
      <c r="C364">
        <v>4.3499999999999996</v>
      </c>
      <c r="D364" s="43">
        <f t="shared" si="80"/>
        <v>2.9179630232670561E-2</v>
      </c>
      <c r="E364" s="44">
        <f>IF(OR($A364="",$B364="",$C364=""),"",A364*'MPTO_working_3-way'!$I363)</f>
        <v>1.9348577048374205</v>
      </c>
      <c r="F364" s="45">
        <f>IF(OR($A364="",$B364="",$C364=""),"",B364*'MPTO_working_3-way'!$I363)</f>
        <v>3.8491318170701883</v>
      </c>
      <c r="G364" s="46">
        <f>IF(OR($A364="",$B364="",$C364=""),"",C364*'MPTO_working_3-way'!$I363)</f>
        <v>4.4769313915121165</v>
      </c>
      <c r="H364" s="44">
        <f>IF(OR($A364="",$B364="",$C364=""),"",'MPTO_working_3-way'!E363)</f>
        <v>1.9150178275812841</v>
      </c>
      <c r="I364" s="45">
        <f>IF(OR($A364="",$B364="",$C364=""),"",'MPTO_working_3-way'!F363)</f>
        <v>3.8811869964367771</v>
      </c>
      <c r="J364" s="46">
        <f>IF(OR($A364="",$B364="",$C364=""),"",'MPTO_working_3-way'!G363)</f>
        <v>4.5421818196218808</v>
      </c>
      <c r="K364" s="44">
        <f>IF(OR($A364="",$B364="",$C364=""),"",'OddsRatio_working_3-way'!H363)</f>
        <v>1.9225602282661611</v>
      </c>
      <c r="L364" s="45">
        <f>IF(OR($A364="",$B364="",$C364=""),"",'OddsRatio_working_3-way'!I363)</f>
        <v>3.8725170743741835</v>
      </c>
      <c r="M364" s="46">
        <f>IF(OR($A364="",$B364="",$C364=""),"",'OddsRatio_working_3-way'!J363)</f>
        <v>4.5120190507859519</v>
      </c>
      <c r="N364" s="47">
        <f t="shared" si="81"/>
        <v>51.683387233069247</v>
      </c>
      <c r="O364" s="48">
        <f t="shared" si="82"/>
        <v>25.979884491489347</v>
      </c>
      <c r="P364" s="48">
        <f t="shared" si="83"/>
        <v>22.33672827544142</v>
      </c>
      <c r="Q364" t="s">
        <v>279</v>
      </c>
      <c r="R364" t="s">
        <v>277</v>
      </c>
      <c r="S364" s="38">
        <v>44291</v>
      </c>
      <c r="T364" s="50">
        <v>100</v>
      </c>
      <c r="U364" s="50">
        <f t="shared" si="84"/>
        <v>46.808510638297875</v>
      </c>
      <c r="V364" s="50">
        <f t="shared" si="85"/>
        <v>73.262032085561486</v>
      </c>
      <c r="W364" s="50">
        <f t="shared" si="86"/>
        <v>77.011494252873561</v>
      </c>
      <c r="X364" s="50">
        <f t="shared" si="87"/>
        <v>49.726473661564938</v>
      </c>
      <c r="Y364" s="50">
        <f t="shared" si="88"/>
        <v>76.179995108828564</v>
      </c>
      <c r="Z364" s="50">
        <f t="shared" si="89"/>
        <v>79.929457276140624</v>
      </c>
      <c r="AA364" s="50">
        <f t="shared" si="90"/>
        <v>-2.9179630232670632</v>
      </c>
      <c r="AB364" s="50">
        <f t="shared" si="91"/>
        <v>-2.9179630232670775</v>
      </c>
      <c r="AC364" s="50">
        <f t="shared" si="92"/>
        <v>-2.9179630232670632</v>
      </c>
      <c r="AF364">
        <v>1.98</v>
      </c>
      <c r="AG364">
        <v>1.91</v>
      </c>
      <c r="AH364" s="66"/>
      <c r="AJ364" t="s">
        <v>433</v>
      </c>
    </row>
    <row r="365" spans="1:36" s="50" customFormat="1" ht="15" x14ac:dyDescent="0.25">
      <c r="A365">
        <v>2.2400000000000002</v>
      </c>
      <c r="B365">
        <v>3.19</v>
      </c>
      <c r="C365">
        <v>3.74</v>
      </c>
      <c r="D365" s="43">
        <f t="shared" si="80"/>
        <v>2.7287874397407874E-2</v>
      </c>
      <c r="E365" s="44">
        <f>IF(OR($A365="",$B365="",$C365=""),"",A365*'MPTO_working_3-way'!$I364)</f>
        <v>2.3011248386501939</v>
      </c>
      <c r="F365" s="45">
        <f>IF(OR($A365="",$B365="",$C365=""),"",B365*'MPTO_working_3-way'!$I364)</f>
        <v>3.2770483193277311</v>
      </c>
      <c r="G365" s="46">
        <f>IF(OR($A365="",$B365="",$C365=""),"",C365*'MPTO_working_3-way'!$I364)</f>
        <v>3.8420566502463056</v>
      </c>
      <c r="H365" s="44">
        <f>IF(OR($A365="",$B365="",$C365=""),"",'MPTO_working_3-way'!E364)</f>
        <v>2.2865891305548169</v>
      </c>
      <c r="I365" s="45">
        <f>IF(OR($A365="",$B365="",$C365=""),"",'MPTO_working_3-way'!F364)</f>
        <v>3.2853274098221146</v>
      </c>
      <c r="J365" s="46">
        <f>IF(OR($A365="",$B365="",$C365=""),"",'MPTO_working_3-way'!G364)</f>
        <v>3.8717112951685628</v>
      </c>
      <c r="K365" s="44">
        <f>IF(OR($A365="",$B365="",$C365=""),"",'OddsRatio_working_3-way'!H364)</f>
        <v>2.2928299063363702</v>
      </c>
      <c r="L365" s="45">
        <f>IF(OR($A365="",$B365="",$C365=""),"",'OddsRatio_working_3-way'!I364)</f>
        <v>3.2833044313521378</v>
      </c>
      <c r="M365" s="46">
        <f>IF(OR($A365="",$B365="",$C365=""),"",'OddsRatio_working_3-way'!J364)</f>
        <v>3.8567370510981087</v>
      </c>
      <c r="N365" s="47">
        <f t="shared" si="81"/>
        <v>43.457007773058734</v>
      </c>
      <c r="O365" s="48">
        <f t="shared" si="82"/>
        <v>30.515265646285762</v>
      </c>
      <c r="P365" s="48">
        <f t="shared" si="83"/>
        <v>26.027726580655504</v>
      </c>
      <c r="Q365" t="s">
        <v>139</v>
      </c>
      <c r="R365" t="s">
        <v>76</v>
      </c>
      <c r="S365" s="38">
        <v>44291</v>
      </c>
      <c r="T365" s="50">
        <v>100</v>
      </c>
      <c r="U365" s="50">
        <f t="shared" si="84"/>
        <v>55.357142857142868</v>
      </c>
      <c r="V365" s="50">
        <f t="shared" si="85"/>
        <v>68.652037617554868</v>
      </c>
      <c r="W365" s="50">
        <f t="shared" si="86"/>
        <v>73.262032085561486</v>
      </c>
      <c r="X365" s="50">
        <f t="shared" si="87"/>
        <v>58.085930296883646</v>
      </c>
      <c r="Y365" s="50">
        <f t="shared" si="88"/>
        <v>71.380825057295638</v>
      </c>
      <c r="Z365" s="50">
        <f t="shared" si="89"/>
        <v>75.990819525302285</v>
      </c>
      <c r="AA365" s="50">
        <f t="shared" si="90"/>
        <v>-2.7287874397407776</v>
      </c>
      <c r="AB365" s="50">
        <f t="shared" si="91"/>
        <v>-2.7287874397407705</v>
      </c>
      <c r="AC365" s="50">
        <f t="shared" si="92"/>
        <v>-2.728787439740799</v>
      </c>
      <c r="AD365" s="51"/>
      <c r="AF365">
        <v>2.69</v>
      </c>
      <c r="AG365">
        <v>1.51</v>
      </c>
      <c r="AH365" s="66"/>
      <c r="AI365" s="51"/>
      <c r="AJ365" t="s">
        <v>433</v>
      </c>
    </row>
    <row r="366" spans="1:36" ht="15" x14ac:dyDescent="0.25">
      <c r="A366">
        <v>1.98</v>
      </c>
      <c r="B366">
        <v>3.37</v>
      </c>
      <c r="C366">
        <v>4.4000000000000004</v>
      </c>
      <c r="D366" s="43">
        <f t="shared" si="80"/>
        <v>2.9059137367742682E-2</v>
      </c>
      <c r="E366" s="44">
        <f>IF(OR($A366="",$B366="",$C366=""),"",A366*'MPTO_working_3-way'!$I365)</f>
        <v>2.0375370919881304</v>
      </c>
      <c r="F366" s="45">
        <f>IF(OR($A366="",$B366="",$C366=""),"",B366*'MPTO_working_3-way'!$I365)</f>
        <v>3.4679292929292931</v>
      </c>
      <c r="G366" s="46">
        <f>IF(OR($A366="",$B366="",$C366=""),"",C366*'MPTO_working_3-way'!$I365)</f>
        <v>4.5278602044180678</v>
      </c>
      <c r="H366" s="44">
        <f>IF(OR($A366="",$B366="",$C366=""),"",'MPTO_working_3-way'!E365)</f>
        <v>2.0187170359314646</v>
      </c>
      <c r="I366" s="45">
        <f>IF(OR($A366="",$B366="",$C366=""),"",'MPTO_working_3-way'!F365)</f>
        <v>3.4837193922834615</v>
      </c>
      <c r="J366" s="46">
        <f>IF(OR($A366="",$B366="",$C366=""),"",'MPTO_working_3-way'!G365)</f>
        <v>4.5958765726880344</v>
      </c>
      <c r="K366" s="44">
        <f>IF(OR($A366="",$B366="",$C366=""),"",'OddsRatio_working_3-way'!H365)</f>
        <v>2.0262538790838072</v>
      </c>
      <c r="L366" s="45">
        <f>IF(OR($A366="",$B366="",$C366=""),"",'OddsRatio_working_3-way'!I365)</f>
        <v>3.4818588708455342</v>
      </c>
      <c r="M366" s="46">
        <f>IF(OR($A366="",$B366="",$C366=""),"",'OddsRatio_working_3-way'!J365)</f>
        <v>4.5604726417193318</v>
      </c>
      <c r="N366" s="47">
        <f t="shared" si="81"/>
        <v>49.078861137406257</v>
      </c>
      <c r="O366" s="48">
        <f t="shared" si="82"/>
        <v>28.835651350760937</v>
      </c>
      <c r="P366" s="48">
        <f t="shared" si="83"/>
        <v>22.085487511832813</v>
      </c>
      <c r="Q366" t="s">
        <v>81</v>
      </c>
      <c r="R366" t="s">
        <v>87</v>
      </c>
      <c r="S366" s="38">
        <v>44291</v>
      </c>
      <c r="T366" s="50">
        <v>100</v>
      </c>
      <c r="U366" s="50">
        <f t="shared" si="84"/>
        <v>49.494949494949495</v>
      </c>
      <c r="V366" s="50">
        <f t="shared" si="85"/>
        <v>70.326409495548958</v>
      </c>
      <c r="W366" s="50">
        <f t="shared" si="86"/>
        <v>77.27272727272728</v>
      </c>
      <c r="X366" s="50">
        <f t="shared" si="87"/>
        <v>52.400863231723761</v>
      </c>
      <c r="Y366" s="50">
        <f t="shared" si="88"/>
        <v>73.232323232323239</v>
      </c>
      <c r="Z366" s="50">
        <f t="shared" si="89"/>
        <v>80.178641009501533</v>
      </c>
      <c r="AA366" s="50">
        <f t="shared" si="90"/>
        <v>-2.9059137367742665</v>
      </c>
      <c r="AB366" s="50">
        <f t="shared" si="91"/>
        <v>-2.9059137367742807</v>
      </c>
      <c r="AC366" s="50">
        <f t="shared" si="92"/>
        <v>-2.9059137367742522</v>
      </c>
      <c r="AF366">
        <v>2.42</v>
      </c>
      <c r="AG366">
        <v>1.61</v>
      </c>
      <c r="AH366" s="66"/>
      <c r="AJ366" t="s">
        <v>433</v>
      </c>
    </row>
    <row r="367" spans="1:36" ht="15" x14ac:dyDescent="0.25">
      <c r="A367">
        <v>3.43</v>
      </c>
      <c r="B367">
        <v>3.16</v>
      </c>
      <c r="C367">
        <v>2.38</v>
      </c>
      <c r="D367" s="43">
        <f t="shared" si="80"/>
        <v>2.8168952933795621E-2</v>
      </c>
      <c r="E367" s="44">
        <f>IF(OR($A367="",$B367="",$C367=""),"",A367*'MPTO_working_3-way'!$I366)</f>
        <v>3.5266195085629191</v>
      </c>
      <c r="F367" s="45">
        <f>IF(OR($A367="",$B367="",$C367=""),"",B367*'MPTO_working_3-way'!$I366)</f>
        <v>3.2490138912707942</v>
      </c>
      <c r="G367" s="46">
        <f>IF(OR($A367="",$B367="",$C367=""),"",C367*'MPTO_working_3-way'!$I366)</f>
        <v>2.4470421079824334</v>
      </c>
      <c r="H367" s="44">
        <f>IF(OR($A367="",$B367="",$C367=""),"",'MPTO_working_3-way'!E366)</f>
        <v>3.5441444999538376</v>
      </c>
      <c r="I367" s="45">
        <f>IF(OR($A367="",$B367="",$C367=""),"",'MPTO_working_3-way'!F366)</f>
        <v>3.2566283884255651</v>
      </c>
      <c r="J367" s="46">
        <f>IF(OR($A367="",$B367="",$C367=""),"",'MPTO_working_3-way'!G366)</f>
        <v>2.4344024915708662</v>
      </c>
      <c r="K367" s="44">
        <f>IF(OR($A367="",$B367="",$C367=""),"",'OddsRatio_working_3-way'!H366)</f>
        <v>3.535619800948103</v>
      </c>
      <c r="L367" s="45">
        <f>IF(OR($A367="",$B367="",$C367=""),"",'OddsRatio_working_3-way'!I366)</f>
        <v>3.2538842675094242</v>
      </c>
      <c r="M367" s="46">
        <f>IF(OR($A367="",$B367="",$C367=""),"",'OddsRatio_working_3-way'!J366)</f>
        <v>2.439981615353243</v>
      </c>
      <c r="N367" s="47">
        <f t="shared" si="81"/>
        <v>28.355766693058854</v>
      </c>
      <c r="O367" s="48">
        <f t="shared" si="82"/>
        <v>30.778569543415145</v>
      </c>
      <c r="P367" s="48">
        <f t="shared" si="83"/>
        <v>40.865663763526001</v>
      </c>
      <c r="Q367" t="s">
        <v>86</v>
      </c>
      <c r="R367" t="s">
        <v>48</v>
      </c>
      <c r="S367" s="38">
        <v>44291</v>
      </c>
      <c r="T367" s="50">
        <v>100</v>
      </c>
      <c r="U367" s="50">
        <f t="shared" si="84"/>
        <v>70.845481049562679</v>
      </c>
      <c r="V367" s="50">
        <f t="shared" si="85"/>
        <v>68.35443037974683</v>
      </c>
      <c r="W367" s="50">
        <f t="shared" si="86"/>
        <v>57.983193277310924</v>
      </c>
      <c r="X367" s="50">
        <f t="shared" si="87"/>
        <v>73.662376342942238</v>
      </c>
      <c r="Y367" s="50">
        <f t="shared" si="88"/>
        <v>71.17132567312639</v>
      </c>
      <c r="Z367" s="50">
        <f t="shared" si="89"/>
        <v>60.800088570690477</v>
      </c>
      <c r="AA367" s="50">
        <f t="shared" si="90"/>
        <v>-2.8168952933795595</v>
      </c>
      <c r="AB367" s="50">
        <f t="shared" si="91"/>
        <v>-2.8168952933795595</v>
      </c>
      <c r="AC367" s="50">
        <f t="shared" si="92"/>
        <v>-2.8168952933795524</v>
      </c>
      <c r="AF367">
        <v>2.39</v>
      </c>
      <c r="AG367">
        <v>1.63</v>
      </c>
      <c r="AH367" s="66"/>
      <c r="AJ367" t="s">
        <v>433</v>
      </c>
    </row>
    <row r="368" spans="1:36" ht="15" x14ac:dyDescent="0.25">
      <c r="A368">
        <v>3.15</v>
      </c>
      <c r="B368">
        <v>3.23</v>
      </c>
      <c r="C368">
        <v>2.4300000000000002</v>
      </c>
      <c r="D368" s="43">
        <f t="shared" si="80"/>
        <v>3.8580474424987576E-2</v>
      </c>
      <c r="E368" s="44">
        <f>IF(OR($A368="",$B368="",$C368=""),"",A368*'MPTO_working_3-way'!$I367)</f>
        <v>3.2715284944387109</v>
      </c>
      <c r="F368" s="45">
        <f>IF(OR($A368="",$B368="",$C368=""),"",B368*'MPTO_working_3-way'!$I367)</f>
        <v>3.3546149323927099</v>
      </c>
      <c r="G368" s="46">
        <f>IF(OR($A368="",$B368="",$C368=""),"",C368*'MPTO_working_3-way'!$I367)</f>
        <v>2.5237505528527198</v>
      </c>
      <c r="H368" s="44">
        <f>IF(OR($A368="",$B368="",$C368=""),"",'MPTO_working_3-way'!E367)</f>
        <v>3.2829923734670743</v>
      </c>
      <c r="I368" s="45">
        <f>IF(OR($A368="",$B368="",$C368=""),"",'MPTO_working_3-way'!F367)</f>
        <v>3.3699834186255244</v>
      </c>
      <c r="J368" s="46">
        <f>IF(OR($A368="",$B368="",$C368=""),"",'MPTO_working_3-way'!G367)</f>
        <v>2.5083875739419845</v>
      </c>
      <c r="K368" s="44">
        <f>IF(OR($A368="",$B368="",$C368=""),"",'OddsRatio_working_3-way'!H367)</f>
        <v>3.2781089363335072</v>
      </c>
      <c r="L368" s="45">
        <f>IF(OR($A368="",$B368="",$C368=""),"",'OddsRatio_working_3-way'!I367)</f>
        <v>3.3628757804761493</v>
      </c>
      <c r="M368" s="46">
        <f>IF(OR($A368="",$B368="",$C368=""),"",'OddsRatio_working_3-way'!J367)</f>
        <v>2.515207339049728</v>
      </c>
      <c r="N368" s="47">
        <f t="shared" si="81"/>
        <v>30.566751954014933</v>
      </c>
      <c r="O368" s="48">
        <f t="shared" si="82"/>
        <v>29.80968069818794</v>
      </c>
      <c r="P368" s="48">
        <f t="shared" si="83"/>
        <v>39.623567347797142</v>
      </c>
      <c r="Q368" t="s">
        <v>282</v>
      </c>
      <c r="R368" t="s">
        <v>291</v>
      </c>
      <c r="S368" s="38">
        <v>44291</v>
      </c>
      <c r="T368" s="50">
        <v>100</v>
      </c>
      <c r="U368" s="50">
        <f t="shared" si="84"/>
        <v>68.253968253968253</v>
      </c>
      <c r="V368" s="50">
        <f t="shared" si="85"/>
        <v>69.040247678018574</v>
      </c>
      <c r="W368" s="50">
        <f t="shared" si="86"/>
        <v>58.847736625514408</v>
      </c>
      <c r="X368" s="50">
        <f t="shared" si="87"/>
        <v>72.112015696467012</v>
      </c>
      <c r="Y368" s="50">
        <f t="shared" si="88"/>
        <v>72.898295120517332</v>
      </c>
      <c r="Z368" s="50">
        <f t="shared" si="89"/>
        <v>62.705784068013173</v>
      </c>
      <c r="AA368" s="50">
        <f t="shared" si="90"/>
        <v>-3.8580474424987585</v>
      </c>
      <c r="AB368" s="50">
        <f t="shared" si="91"/>
        <v>-3.8580474424987585</v>
      </c>
      <c r="AC368" s="50">
        <f t="shared" si="92"/>
        <v>-3.8580474424987656</v>
      </c>
      <c r="AF368">
        <v>2.38</v>
      </c>
      <c r="AG368">
        <v>1.6</v>
      </c>
      <c r="AH368" s="66"/>
      <c r="AJ368" t="s">
        <v>444</v>
      </c>
    </row>
    <row r="369" spans="1:36" s="50" customFormat="1" ht="15" x14ac:dyDescent="0.25">
      <c r="A369">
        <v>2.0299999999999998</v>
      </c>
      <c r="B369">
        <v>3.6</v>
      </c>
      <c r="C369">
        <v>3.71</v>
      </c>
      <c r="D369" s="43">
        <f t="shared" si="80"/>
        <v>3.9930394191942664E-2</v>
      </c>
      <c r="E369" s="44">
        <f>IF(OR($A369="",$B369="",$C369=""),"",A369*'MPTO_working_3-way'!$I368)</f>
        <v>2.1110587002096435</v>
      </c>
      <c r="F369" s="45">
        <f>IF(OR($A369="",$B369="",$C369=""),"",B369*'MPTO_working_3-way'!$I368)</f>
        <v>3.7437494190909937</v>
      </c>
      <c r="G369" s="46">
        <f>IF(OR($A369="",$B369="",$C369=""),"",C369*'MPTO_working_3-way'!$I368)</f>
        <v>3.858141762452107</v>
      </c>
      <c r="H369" s="44">
        <f>IF(OR($A369="",$B369="",$C369=""),"",'MPTO_working_3-way'!E368)</f>
        <v>2.0863728915814082</v>
      </c>
      <c r="I369" s="45">
        <f>IF(OR($A369="",$B369="",$C369=""),"",'MPTO_working_3-way'!F368)</f>
        <v>3.7811808502329942</v>
      </c>
      <c r="J369" s="46">
        <f>IF(OR($A369="",$B369="",$C369=""),"",'MPTO_working_3-way'!G368)</f>
        <v>3.9027185339934296</v>
      </c>
      <c r="K369" s="44">
        <f>IF(OR($A369="",$B369="",$C369=""),"",'OddsRatio_working_3-way'!H368)</f>
        <v>2.0961383322433225</v>
      </c>
      <c r="L369" s="45">
        <f>IF(OR($A369="",$B369="",$C369=""),"",'OddsRatio_working_3-way'!I368)</f>
        <v>3.7669511299346015</v>
      </c>
      <c r="M369" s="46">
        <f>IF(OR($A369="",$B369="",$C369=""),"",'OddsRatio_working_3-way'!J368)</f>
        <v>3.8840144469702973</v>
      </c>
      <c r="N369" s="47">
        <f t="shared" si="81"/>
        <v>47.369597060502997</v>
      </c>
      <c r="O369" s="48">
        <f t="shared" si="82"/>
        <v>26.711189453561406</v>
      </c>
      <c r="P369" s="48">
        <f t="shared" si="83"/>
        <v>25.9192134859356</v>
      </c>
      <c r="Q369" t="s">
        <v>451</v>
      </c>
      <c r="R369" t="s">
        <v>281</v>
      </c>
      <c r="S369" s="38">
        <v>44291</v>
      </c>
      <c r="T369" s="50">
        <v>100</v>
      </c>
      <c r="U369" s="50">
        <f t="shared" si="84"/>
        <v>50.73891625615763</v>
      </c>
      <c r="V369" s="50">
        <f t="shared" si="85"/>
        <v>72.222222222222229</v>
      </c>
      <c r="W369" s="50">
        <f t="shared" si="86"/>
        <v>73.045822102425873</v>
      </c>
      <c r="X369" s="50">
        <f t="shared" si="87"/>
        <v>54.731955675351898</v>
      </c>
      <c r="Y369" s="50">
        <f t="shared" si="88"/>
        <v>76.215261641416504</v>
      </c>
      <c r="Z369" s="50">
        <f t="shared" si="89"/>
        <v>77.038861521620149</v>
      </c>
      <c r="AA369" s="50">
        <f t="shared" si="90"/>
        <v>-3.9930394191942682</v>
      </c>
      <c r="AB369" s="50">
        <f t="shared" si="91"/>
        <v>-3.9930394191942753</v>
      </c>
      <c r="AC369" s="50">
        <f t="shared" si="92"/>
        <v>-3.9930394191942753</v>
      </c>
      <c r="AD369" s="51"/>
      <c r="AE369" s="51"/>
      <c r="AF369">
        <v>2.0099999999999998</v>
      </c>
      <c r="AG369">
        <v>1.85</v>
      </c>
      <c r="AH369" s="66"/>
      <c r="AI369" s="51"/>
      <c r="AJ369" t="s">
        <v>444</v>
      </c>
    </row>
    <row r="370" spans="1:36" s="50" customFormat="1" ht="15" x14ac:dyDescent="0.25">
      <c r="A370">
        <v>2.71</v>
      </c>
      <c r="B370">
        <v>3.26</v>
      </c>
      <c r="C370">
        <v>2.76</v>
      </c>
      <c r="D370" s="43">
        <f t="shared" si="80"/>
        <v>3.8070996874279395E-2</v>
      </c>
      <c r="E370" s="44">
        <f>IF(OR($A370="",$B370="",$C370=""),"",A370*'MPTO_working_3-way'!$I369)</f>
        <v>2.8131724015292972</v>
      </c>
      <c r="F370" s="45">
        <f>IF(OR($A370="",$B370="",$C370=""),"",B370*'MPTO_working_3-way'!$I369)</f>
        <v>3.3841114498101508</v>
      </c>
      <c r="G370" s="46">
        <f>IF(OR($A370="",$B370="",$C370=""),"",C370*'MPTO_working_3-way'!$I369)</f>
        <v>2.8650759513730111</v>
      </c>
      <c r="H370" s="44">
        <f>IF(OR($A370="",$B370="",$C370=""),"",'MPTO_working_3-way'!E369)</f>
        <v>2.8065184149350135</v>
      </c>
      <c r="I370" s="45">
        <f>IF(OR($A370="",$B370="",$C370=""),"",'MPTO_working_3-way'!F369)</f>
        <v>3.4006881105856421</v>
      </c>
      <c r="J370" s="46">
        <f>IF(OR($A370="",$B370="",$C370=""),"",'MPTO_working_3-way'!G369)</f>
        <v>2.8601786647656806</v>
      </c>
      <c r="K370" s="44">
        <f>IF(OR($A370="",$B370="",$C370=""),"",'OddsRatio_working_3-way'!H369)</f>
        <v>2.809897079484116</v>
      </c>
      <c r="L370" s="45">
        <f>IF(OR($A370="",$B370="",$C370=""),"",'OddsRatio_working_3-way'!I369)</f>
        <v>3.3920277190842705</v>
      </c>
      <c r="M370" s="46">
        <f>IF(OR($A370="",$B370="",$C370=""),"",'OddsRatio_working_3-way'!J369)</f>
        <v>2.8628180467204936</v>
      </c>
      <c r="N370" s="47">
        <f t="shared" si="81"/>
        <v>35.547057103801386</v>
      </c>
      <c r="O370" s="48">
        <f t="shared" si="82"/>
        <v>29.549854218190717</v>
      </c>
      <c r="P370" s="48">
        <f t="shared" si="83"/>
        <v>34.903088678007883</v>
      </c>
      <c r="Q370" t="s">
        <v>284</v>
      </c>
      <c r="R370" t="s">
        <v>289</v>
      </c>
      <c r="S370" s="38">
        <v>44291</v>
      </c>
      <c r="T370" s="50">
        <v>100</v>
      </c>
      <c r="U370" s="50">
        <f t="shared" si="84"/>
        <v>63.099630996309962</v>
      </c>
      <c r="V370" s="50">
        <f t="shared" si="85"/>
        <v>69.325153374233125</v>
      </c>
      <c r="W370" s="50">
        <f t="shared" si="86"/>
        <v>63.768115942028999</v>
      </c>
      <c r="X370" s="50">
        <f t="shared" si="87"/>
        <v>66.906730683737891</v>
      </c>
      <c r="Y370" s="50">
        <f t="shared" si="88"/>
        <v>73.132253061661061</v>
      </c>
      <c r="Z370" s="50">
        <f t="shared" si="89"/>
        <v>67.575215629456906</v>
      </c>
      <c r="AA370" s="50">
        <f t="shared" si="90"/>
        <v>-3.8070996874279288</v>
      </c>
      <c r="AB370" s="50">
        <f t="shared" si="91"/>
        <v>-3.8070996874279359</v>
      </c>
      <c r="AC370" s="50">
        <f t="shared" si="92"/>
        <v>-3.8070996874279075</v>
      </c>
      <c r="AD370" s="51"/>
      <c r="AE370" s="51"/>
      <c r="AF370">
        <v>2.0499999999999998</v>
      </c>
      <c r="AG370">
        <v>1.82</v>
      </c>
      <c r="AH370" s="66"/>
      <c r="AI370" s="51"/>
      <c r="AJ370" t="s">
        <v>444</v>
      </c>
    </row>
    <row r="371" spans="1:36" ht="15" x14ac:dyDescent="0.25">
      <c r="A371">
        <v>2.0299999999999998</v>
      </c>
      <c r="B371">
        <v>3.58</v>
      </c>
      <c r="C371">
        <v>3.73</v>
      </c>
      <c r="D371" s="43">
        <f t="shared" si="80"/>
        <v>4.0036961122279502E-2</v>
      </c>
      <c r="E371" s="44">
        <f>IF(OR($A371="",$B371="",$C371=""),"",A371*'MPTO_working_3-way'!$I370)</f>
        <v>2.1112750310782271</v>
      </c>
      <c r="F371" s="45">
        <f>IF(OR($A371="",$B371="",$C371=""),"",B371*'MPTO_working_3-way'!$I370)</f>
        <v>3.7233323208177609</v>
      </c>
      <c r="G371" s="46">
        <f>IF(OR($A371="",$B371="",$C371=""),"",C371*'MPTO_working_3-way'!$I370)</f>
        <v>3.8793378649861023</v>
      </c>
      <c r="H371" s="44">
        <f>IF(OR($A371="",$B371="",$C371=""),"",'MPTO_working_3-way'!E370)</f>
        <v>2.0865275299473494</v>
      </c>
      <c r="I371" s="45">
        <f>IF(OR($A371="",$B371="",$C371=""),"",'MPTO_working_3-way'!F370)</f>
        <v>3.759625271874282</v>
      </c>
      <c r="J371" s="46">
        <f>IF(OR($A371="",$B371="",$C371=""),"",'MPTO_working_3-way'!G370)</f>
        <v>3.9254038079631788</v>
      </c>
      <c r="K371" s="44">
        <f>IF(OR($A371="",$B371="",$C371=""),"",'OddsRatio_working_3-way'!H370)</f>
        <v>2.0963198728221761</v>
      </c>
      <c r="L371" s="45">
        <f>IF(OR($A371="",$B371="",$C371=""),"",'OddsRatio_working_3-way'!I370)</f>
        <v>3.7461216231856467</v>
      </c>
      <c r="M371" s="46">
        <f>IF(OR($A371="",$B371="",$C371=""),"",'OddsRatio_working_3-way'!J370)</f>
        <v>3.9057798570917877</v>
      </c>
      <c r="N371" s="47">
        <f t="shared" si="81"/>
        <v>47.364743355549486</v>
      </c>
      <c r="O371" s="48">
        <f t="shared" si="82"/>
        <v>26.857661735130012</v>
      </c>
      <c r="P371" s="48">
        <f t="shared" si="83"/>
        <v>25.777594909320499</v>
      </c>
      <c r="Q371" t="s">
        <v>455</v>
      </c>
      <c r="R371" t="s">
        <v>287</v>
      </c>
      <c r="S371" s="38">
        <v>44291</v>
      </c>
      <c r="T371" s="50">
        <v>100</v>
      </c>
      <c r="U371" s="50">
        <f t="shared" si="84"/>
        <v>50.73891625615763</v>
      </c>
      <c r="V371" s="50">
        <f t="shared" si="85"/>
        <v>72.067039106145245</v>
      </c>
      <c r="W371" s="50">
        <f t="shared" si="86"/>
        <v>73.190348525469176</v>
      </c>
      <c r="X371" s="50">
        <f t="shared" si="87"/>
        <v>54.742612368385579</v>
      </c>
      <c r="Y371" s="50">
        <f t="shared" si="88"/>
        <v>76.070735218373201</v>
      </c>
      <c r="Z371" s="50">
        <f t="shared" si="89"/>
        <v>77.194044637697118</v>
      </c>
      <c r="AA371" s="50">
        <f t="shared" si="90"/>
        <v>-4.0036961122279493</v>
      </c>
      <c r="AB371" s="50">
        <f t="shared" si="91"/>
        <v>-4.0036961122279564</v>
      </c>
      <c r="AC371" s="50">
        <f t="shared" si="92"/>
        <v>-4.0036961122279422</v>
      </c>
      <c r="AF371">
        <v>2.0299999999999998</v>
      </c>
      <c r="AG371">
        <v>1.83</v>
      </c>
      <c r="AH371" s="66"/>
      <c r="AJ371" t="s">
        <v>444</v>
      </c>
    </row>
    <row r="372" spans="1:36" ht="15" x14ac:dyDescent="0.25">
      <c r="A372">
        <v>1.58</v>
      </c>
      <c r="B372">
        <v>3.81</v>
      </c>
      <c r="C372">
        <v>6.72</v>
      </c>
      <c r="D372" s="43">
        <f t="shared" si="80"/>
        <v>4.4188107815636757E-2</v>
      </c>
      <c r="E372" s="44">
        <f>IF(OR($A372="",$B372="",$C372=""),"",A372*'MPTO_working_3-way'!$I371)</f>
        <v>1.6498172103487061</v>
      </c>
      <c r="F372" s="45">
        <f>IF(OR($A372="",$B372="",$C372=""),"",B372*'MPTO_working_3-way'!$I371)</f>
        <v>3.9783566907775763</v>
      </c>
      <c r="G372" s="46">
        <f>IF(OR($A372="",$B372="",$C372=""),"",C372*'MPTO_working_3-way'!$I371)</f>
        <v>7.0169440845210787</v>
      </c>
      <c r="H372" s="44">
        <f>IF(OR($A372="",$B372="",$C372=""),"",'MPTO_working_3-way'!E371)</f>
        <v>1.61764652251066</v>
      </c>
      <c r="I372" s="45">
        <f>IF(OR($A372="",$B372="",$C372=""),"",'MPTO_working_3-way'!F371)</f>
        <v>4.0365253500585512</v>
      </c>
      <c r="J372" s="46">
        <f>IF(OR($A372="",$B372="",$C372=""),"",'MPTO_working_3-way'!G371)</f>
        <v>7.4582252940291465</v>
      </c>
      <c r="K372" s="44">
        <f>IF(OR($A372="",$B372="",$C372=""),"",'OddsRatio_working_3-way'!H371)</f>
        <v>1.6287361610973234</v>
      </c>
      <c r="L372" s="45">
        <f>IF(OR($A372="",$B372="",$C372=""),"",'OddsRatio_working_3-way'!I371)</f>
        <v>4.0461182977301355</v>
      </c>
      <c r="M372" s="46">
        <f>IF(OR($A372="",$B372="",$C372=""),"",'OddsRatio_working_3-way'!J371)</f>
        <v>7.2006393818563605</v>
      </c>
      <c r="N372" s="47">
        <f t="shared" si="81"/>
        <v>60.612775386713267</v>
      </c>
      <c r="O372" s="48">
        <f t="shared" si="82"/>
        <v>25.136006590815473</v>
      </c>
      <c r="P372" s="48">
        <f t="shared" si="83"/>
        <v>14.251218022471276</v>
      </c>
      <c r="Q372" t="s">
        <v>83</v>
      </c>
      <c r="R372" t="s">
        <v>290</v>
      </c>
      <c r="S372" s="38">
        <v>44291</v>
      </c>
      <c r="T372" s="50">
        <v>100</v>
      </c>
      <c r="U372" s="50">
        <f t="shared" si="84"/>
        <v>36.708860759493668</v>
      </c>
      <c r="V372" s="50">
        <f t="shared" si="85"/>
        <v>73.753280839895012</v>
      </c>
      <c r="W372" s="50">
        <f t="shared" si="86"/>
        <v>85.11904761904762</v>
      </c>
      <c r="X372" s="50">
        <f t="shared" si="87"/>
        <v>41.127671541057367</v>
      </c>
      <c r="Y372" s="50">
        <f t="shared" si="88"/>
        <v>78.172091621458705</v>
      </c>
      <c r="Z372" s="50">
        <f t="shared" si="89"/>
        <v>89.537858400611299</v>
      </c>
      <c r="AA372" s="50">
        <f t="shared" si="90"/>
        <v>-4.4188107815636997</v>
      </c>
      <c r="AB372" s="50">
        <f t="shared" si="91"/>
        <v>-4.4188107815636926</v>
      </c>
      <c r="AC372" s="50">
        <f t="shared" si="92"/>
        <v>-4.4188107815636783</v>
      </c>
      <c r="AF372">
        <v>2.17</v>
      </c>
      <c r="AG372">
        <v>1.72</v>
      </c>
      <c r="AH372" s="66"/>
      <c r="AJ372" t="s">
        <v>444</v>
      </c>
    </row>
    <row r="373" spans="1:36" s="50" customFormat="1" ht="15" x14ac:dyDescent="0.25">
      <c r="A373">
        <v>2.1800000000000002</v>
      </c>
      <c r="B373">
        <v>3.36</v>
      </c>
      <c r="C373">
        <v>3.54</v>
      </c>
      <c r="D373" s="43">
        <f t="shared" si="80"/>
        <v>3.8820519655537566E-2</v>
      </c>
      <c r="E373" s="44">
        <f>IF(OR($A373="",$B373="",$C373=""),"",A373*'MPTO_working_3-way'!$I372)</f>
        <v>2.2646287328490722</v>
      </c>
      <c r="F373" s="45">
        <f>IF(OR($A373="",$B373="",$C373=""),"",B373*'MPTO_working_3-way'!$I372)</f>
        <v>3.4904369460426059</v>
      </c>
      <c r="G373" s="46">
        <f>IF(OR($A373="",$B373="",$C373=""),"",C373*'MPTO_working_3-way'!$I372)</f>
        <v>3.6774246395806029</v>
      </c>
      <c r="H373" s="44">
        <f>IF(OR($A373="",$B373="",$C373=""),"",'MPTO_working_3-way'!E372)</f>
        <v>2.2432820387885872</v>
      </c>
      <c r="I373" s="45">
        <f>IF(OR($A373="",$B373="",$C373=""),"",'MPTO_working_3-way'!F372)</f>
        <v>3.5127299210584497</v>
      </c>
      <c r="J373" s="46">
        <f>IF(OR($A373="",$B373="",$C373=""),"",'MPTO_working_3-way'!G372)</f>
        <v>3.7099459971750965</v>
      </c>
      <c r="K373" s="44">
        <f>IF(OR($A373="",$B373="",$C373=""),"",'OddsRatio_working_3-way'!H372)</f>
        <v>2.252145061065463</v>
      </c>
      <c r="L373" s="45">
        <f>IF(OR($A373="",$B373="",$C373=""),"",'OddsRatio_working_3-way'!I372)</f>
        <v>3.5042901221309264</v>
      </c>
      <c r="M373" s="46">
        <f>IF(OR($A373="",$B373="",$C373=""),"",'OddsRatio_working_3-way'!J372)</f>
        <v>3.6952953009375222</v>
      </c>
      <c r="N373" s="47">
        <f t="shared" si="81"/>
        <v>44.157348420724368</v>
      </c>
      <c r="O373" s="48">
        <f t="shared" si="82"/>
        <v>28.649708201541412</v>
      </c>
      <c r="P373" s="48">
        <f t="shared" si="83"/>
        <v>27.19294337773422</v>
      </c>
      <c r="Q373" t="s">
        <v>283</v>
      </c>
      <c r="R373" t="s">
        <v>467</v>
      </c>
      <c r="S373" s="38">
        <v>44291</v>
      </c>
      <c r="T373" s="50">
        <v>100</v>
      </c>
      <c r="U373" s="50">
        <f t="shared" si="84"/>
        <v>54.128440366972484</v>
      </c>
      <c r="V373" s="50">
        <f t="shared" si="85"/>
        <v>70.238095238095241</v>
      </c>
      <c r="W373" s="50">
        <f t="shared" si="86"/>
        <v>71.751412429378533</v>
      </c>
      <c r="X373" s="50">
        <f t="shared" si="87"/>
        <v>58.010492332526233</v>
      </c>
      <c r="Y373" s="50">
        <f t="shared" si="88"/>
        <v>74.120147203648983</v>
      </c>
      <c r="Z373" s="50">
        <f t="shared" si="89"/>
        <v>75.633464394932275</v>
      </c>
      <c r="AA373" s="50">
        <f t="shared" si="90"/>
        <v>-3.8820519655537495</v>
      </c>
      <c r="AB373" s="50">
        <f t="shared" si="91"/>
        <v>-3.8820519655537424</v>
      </c>
      <c r="AC373" s="50">
        <f t="shared" si="92"/>
        <v>-3.8820519655537424</v>
      </c>
      <c r="AD373" s="51"/>
      <c r="AF373">
        <v>2</v>
      </c>
      <c r="AG373">
        <v>1.85</v>
      </c>
      <c r="AH373" s="66"/>
      <c r="AI373" s="51"/>
      <c r="AJ373" t="s">
        <v>444</v>
      </c>
    </row>
    <row r="374" spans="1:36" s="50" customFormat="1" ht="15" x14ac:dyDescent="0.25">
      <c r="A374">
        <v>1.75</v>
      </c>
      <c r="B374">
        <v>3.6</v>
      </c>
      <c r="C374">
        <v>5.21</v>
      </c>
      <c r="D374" s="43">
        <f t="shared" si="80"/>
        <v>4.1144928860859853E-2</v>
      </c>
      <c r="E374" s="44">
        <f>IF(OR($A374="",$B374="",$C374=""),"",A374*'MPTO_working_3-way'!$I373)</f>
        <v>1.8220036255065049</v>
      </c>
      <c r="F374" s="45">
        <f>IF(OR($A374="",$B374="",$C374=""),"",B374*'MPTO_working_3-way'!$I373)</f>
        <v>3.7481217438990955</v>
      </c>
      <c r="G374" s="46">
        <f>IF(OR($A374="",$B374="",$C374=""),"",C374*'MPTO_working_3-way'!$I373)</f>
        <v>5.4243650793650797</v>
      </c>
      <c r="H374" s="44">
        <f>IF(OR($A374="",$B374="",$C374=""),"",'MPTO_working_3-way'!E373)</f>
        <v>1.7930350070560388</v>
      </c>
      <c r="I374" s="45">
        <f>IF(OR($A374="",$B374="",$C374=""),"",'MPTO_working_3-way'!F373)</f>
        <v>3.7869779247750177</v>
      </c>
      <c r="J374" s="46">
        <f>IF(OR($A374="",$B374="",$C374=""),"",'MPTO_working_3-way'!G373)</f>
        <v>5.6109290862987553</v>
      </c>
      <c r="K374" s="44">
        <f>IF(OR($A374="",$B374="",$C374=""),"",'OddsRatio_working_3-way'!H373)</f>
        <v>1.8036682387599745</v>
      </c>
      <c r="L374" s="45">
        <f>IF(OR($A374="",$B374="",$C374=""),"",'OddsRatio_working_3-way'!I373)</f>
        <v>3.7860498943679137</v>
      </c>
      <c r="M374" s="46">
        <f>IF(OR($A374="",$B374="",$C374=""),"",'OddsRatio_working_3-way'!J373)</f>
        <v>5.5112577135726601</v>
      </c>
      <c r="N374" s="47">
        <f t="shared" si="81"/>
        <v>54.88463282953164</v>
      </c>
      <c r="O374" s="48">
        <f t="shared" si="82"/>
        <v>26.680029847688996</v>
      </c>
      <c r="P374" s="48">
        <f t="shared" si="83"/>
        <v>18.435337322779347</v>
      </c>
      <c r="Q374" t="s">
        <v>466</v>
      </c>
      <c r="R374" t="s">
        <v>293</v>
      </c>
      <c r="S374" s="38">
        <v>44291</v>
      </c>
      <c r="T374" s="50">
        <v>100</v>
      </c>
      <c r="U374" s="50">
        <f t="shared" si="84"/>
        <v>42.857142857142854</v>
      </c>
      <c r="V374" s="50">
        <f t="shared" si="85"/>
        <v>72.222222222222229</v>
      </c>
      <c r="W374" s="50">
        <f t="shared" si="86"/>
        <v>80.806142034548941</v>
      </c>
      <c r="X374" s="50">
        <f t="shared" si="87"/>
        <v>46.971635743228838</v>
      </c>
      <c r="Y374" s="50">
        <f t="shared" si="88"/>
        <v>76.336715108308198</v>
      </c>
      <c r="Z374" s="50">
        <f t="shared" si="89"/>
        <v>84.920634920634924</v>
      </c>
      <c r="AA374" s="50">
        <f t="shared" si="90"/>
        <v>-4.1144928860859835</v>
      </c>
      <c r="AB374" s="50">
        <f t="shared" si="91"/>
        <v>-4.1144928860859693</v>
      </c>
      <c r="AC374" s="50">
        <f t="shared" si="92"/>
        <v>-4.1144928860859835</v>
      </c>
      <c r="AD374" s="51"/>
      <c r="AF374">
        <v>1.98</v>
      </c>
      <c r="AG374">
        <v>1.88</v>
      </c>
      <c r="AH374" s="66"/>
      <c r="AI374" s="51"/>
      <c r="AJ374" t="s">
        <v>444</v>
      </c>
    </row>
    <row r="375" spans="1:36" s="50" customFormat="1" ht="15" x14ac:dyDescent="0.25">
      <c r="A375">
        <v>2.76</v>
      </c>
      <c r="B375">
        <v>3.32</v>
      </c>
      <c r="C375">
        <v>2.66</v>
      </c>
      <c r="D375" s="43">
        <f t="shared" si="80"/>
        <v>3.9463509480878844E-2</v>
      </c>
      <c r="E375" s="44">
        <f>IF(OR($A375="",$B375="",$C375=""),"",A375*'MPTO_working_3-way'!$I374)</f>
        <v>2.8689192861672255</v>
      </c>
      <c r="F375" s="45">
        <f>IF(OR($A375="",$B375="",$C375=""),"",B375*'MPTO_working_3-way'!$I374)</f>
        <v>3.4510188514765177</v>
      </c>
      <c r="G375" s="46">
        <f>IF(OR($A375="",$B375="",$C375=""),"",C375*'MPTO_working_3-way'!$I374)</f>
        <v>2.7649729352191379</v>
      </c>
      <c r="H375" s="44">
        <f>IF(OR($A375="",$B375="",$C375=""),"",'MPTO_working_3-way'!E374)</f>
        <v>2.8639809191017038</v>
      </c>
      <c r="I375" s="45">
        <f>IF(OR($A375="",$B375="",$C375=""),"",'MPTO_working_3-way'!F374)</f>
        <v>3.4716157006210731</v>
      </c>
      <c r="J375" s="46">
        <f>IF(OR($A375="",$B375="",$C375=""),"",'MPTO_working_3-way'!G374)</f>
        <v>2.7564509144248857</v>
      </c>
      <c r="K375" s="44">
        <f>IF(OR($A375="",$B375="",$C375=""),"",'OddsRatio_working_3-way'!H374)</f>
        <v>2.8667882736986194</v>
      </c>
      <c r="L375" s="45">
        <f>IF(OR($A375="",$B375="",$C375=""),"",'OddsRatio_working_3-way'!I374)</f>
        <v>3.4607663607845436</v>
      </c>
      <c r="M375" s="46">
        <f>IF(OR($A375="",$B375="",$C375=""),"",'OddsRatio_working_3-way'!J374)</f>
        <v>2.7607207581475621</v>
      </c>
      <c r="N375" s="47">
        <f t="shared" si="81"/>
        <v>34.856330912535519</v>
      </c>
      <c r="O375" s="48">
        <f t="shared" si="82"/>
        <v>28.976949794758443</v>
      </c>
      <c r="P375" s="48">
        <f t="shared" si="83"/>
        <v>36.16671929270602</v>
      </c>
      <c r="Q375" t="s">
        <v>295</v>
      </c>
      <c r="R375" t="s">
        <v>280</v>
      </c>
      <c r="S375" s="38">
        <v>44291</v>
      </c>
      <c r="T375" s="50">
        <v>100</v>
      </c>
      <c r="U375" s="50">
        <f t="shared" si="84"/>
        <v>63.768115942028999</v>
      </c>
      <c r="V375" s="50">
        <f t="shared" si="85"/>
        <v>69.879518072289159</v>
      </c>
      <c r="W375" s="50">
        <f t="shared" si="86"/>
        <v>62.406015037593981</v>
      </c>
      <c r="X375" s="50">
        <f t="shared" si="87"/>
        <v>67.714466890116867</v>
      </c>
      <c r="Y375" s="50">
        <f t="shared" si="88"/>
        <v>73.825869020377027</v>
      </c>
      <c r="Z375" s="50">
        <f t="shared" si="89"/>
        <v>66.352365985681857</v>
      </c>
      <c r="AA375" s="50">
        <f t="shared" si="90"/>
        <v>-3.9463509480878685</v>
      </c>
      <c r="AB375" s="50">
        <f t="shared" si="91"/>
        <v>-3.9463509480878685</v>
      </c>
      <c r="AC375" s="50">
        <f t="shared" si="92"/>
        <v>-3.9463509480878756</v>
      </c>
      <c r="AD375" s="51"/>
      <c r="AF375">
        <v>2.29</v>
      </c>
      <c r="AG375">
        <v>1.65</v>
      </c>
      <c r="AH375" s="66"/>
      <c r="AI375" s="51"/>
      <c r="AJ375" t="s">
        <v>444</v>
      </c>
    </row>
    <row r="376" spans="1:36" s="50" customFormat="1" ht="15" x14ac:dyDescent="0.25">
      <c r="A376">
        <v>3.84</v>
      </c>
      <c r="B376">
        <v>3.23</v>
      </c>
      <c r="C376">
        <v>2.13</v>
      </c>
      <c r="D376" s="43">
        <f t="shared" si="80"/>
        <v>3.9497757961598268E-2</v>
      </c>
      <c r="E376" s="44">
        <f>IF(OR($A376="",$B376="",$C376=""),"",A376*'MPTO_working_3-way'!$I375)</f>
        <v>3.9916713905725372</v>
      </c>
      <c r="F376" s="45">
        <f>IF(OR($A376="",$B376="",$C376=""),"",B376*'MPTO_working_3-way'!$I375)</f>
        <v>3.3575777582159625</v>
      </c>
      <c r="G376" s="46">
        <f>IF(OR($A376="",$B376="",$C376=""),"",C376*'MPTO_working_3-way'!$I375)</f>
        <v>2.2141302244582044</v>
      </c>
      <c r="H376" s="44">
        <f>IF(OR($A376="",$B376="",$C376=""),"",'MPTO_working_3-way'!E375)</f>
        <v>4.0444771582432031</v>
      </c>
      <c r="I376" s="45">
        <f>IF(OR($A376="",$B376="",$C376=""),"",'MPTO_working_3-way'!F375)</f>
        <v>3.3734594653401726</v>
      </c>
      <c r="J376" s="46">
        <f>IF(OR($A376="",$B376="",$C376=""),"",'MPTO_working_3-way'!G375)</f>
        <v>2.1914558920288814</v>
      </c>
      <c r="K376" s="44">
        <f>IF(OR($A376="",$B376="",$C376=""),"",'OddsRatio_working_3-way'!H375)</f>
        <v>4.0180548274305625</v>
      </c>
      <c r="L376" s="45">
        <f>IF(OR($A376="",$B376="",$C376=""),"",'OddsRatio_working_3-way'!I375)</f>
        <v>3.3698106567500532</v>
      </c>
      <c r="M376" s="46">
        <f>IF(OR($A376="",$B376="",$C376=""),"",'OddsRatio_working_3-way'!J375)</f>
        <v>2.2008457588015973</v>
      </c>
      <c r="N376" s="47">
        <f t="shared" si="81"/>
        <v>25.052162419025358</v>
      </c>
      <c r="O376" s="48">
        <f t="shared" si="82"/>
        <v>29.783375755126119</v>
      </c>
      <c r="P376" s="48">
        <f t="shared" si="83"/>
        <v>45.16446182584852</v>
      </c>
      <c r="Q376" t="s">
        <v>285</v>
      </c>
      <c r="R376" t="s">
        <v>286</v>
      </c>
      <c r="S376" s="38">
        <v>44291</v>
      </c>
      <c r="T376" s="50">
        <v>100</v>
      </c>
      <c r="U376" s="50">
        <f t="shared" si="84"/>
        <v>73.958333333333343</v>
      </c>
      <c r="V376" s="50">
        <f t="shared" si="85"/>
        <v>69.040247678018574</v>
      </c>
      <c r="W376" s="50">
        <f t="shared" si="86"/>
        <v>53.051643192488264</v>
      </c>
      <c r="X376" s="50">
        <f t="shared" si="87"/>
        <v>77.90810912949317</v>
      </c>
      <c r="Y376" s="50">
        <f t="shared" si="88"/>
        <v>72.9900234741784</v>
      </c>
      <c r="Z376" s="50">
        <f t="shared" si="89"/>
        <v>57.001418988648098</v>
      </c>
      <c r="AA376" s="50">
        <f t="shared" si="90"/>
        <v>-3.9497757961598268</v>
      </c>
      <c r="AB376" s="50">
        <f t="shared" si="91"/>
        <v>-3.9497757961598268</v>
      </c>
      <c r="AC376" s="50">
        <f t="shared" si="92"/>
        <v>-3.9497757961598339</v>
      </c>
      <c r="AD376" s="51"/>
      <c r="AF376">
        <v>2.2400000000000002</v>
      </c>
      <c r="AG376">
        <v>1.68</v>
      </c>
      <c r="AH376" s="66"/>
      <c r="AI376" s="51"/>
      <c r="AJ376" t="s">
        <v>444</v>
      </c>
    </row>
    <row r="377" spans="1:36" ht="15" x14ac:dyDescent="0.25">
      <c r="A377">
        <v>2.56</v>
      </c>
      <c r="B377">
        <v>3.02</v>
      </c>
      <c r="C377">
        <v>3.15</v>
      </c>
      <c r="D377" s="43">
        <f t="shared" si="80"/>
        <v>3.9211145274887116E-2</v>
      </c>
      <c r="E377" s="44">
        <f>IF(OR($A377="",$B377="",$C377=""),"",A377*'MPTO_working_3-way'!$I376)</f>
        <v>2.6603805319037113</v>
      </c>
      <c r="F377" s="45">
        <f>IF(OR($A377="",$B377="",$C377=""),"",B377*'MPTO_working_3-way'!$I376)</f>
        <v>3.1384176587301593</v>
      </c>
      <c r="G377" s="46">
        <f>IF(OR($A377="",$B377="",$C377=""),"",C377*'MPTO_working_3-way'!$I376)</f>
        <v>3.2735151076158941</v>
      </c>
      <c r="H377" s="44">
        <f>IF(OR($A377="",$B377="",$C377=""),"",'MPTO_working_3-way'!E376)</f>
        <v>2.6486234088648239</v>
      </c>
      <c r="I377" s="45">
        <f>IF(OR($A377="",$B377="",$C377=""),"",'MPTO_working_3-way'!F376)</f>
        <v>3.1441058859374764</v>
      </c>
      <c r="J377" s="46">
        <f>IF(OR($A377="",$B377="",$C377=""),"",'MPTO_working_3-way'!G376)</f>
        <v>3.2852597366390452</v>
      </c>
      <c r="K377" s="44">
        <f>IF(OR($A377="",$B377="",$C377=""),"",'OddsRatio_working_3-way'!H376)</f>
        <v>2.6540167110294264</v>
      </c>
      <c r="L377" s="45">
        <f>IF(OR($A377="",$B377="",$C377=""),"",'OddsRatio_working_3-way'!I376)</f>
        <v>3.1417395873586158</v>
      </c>
      <c r="M377" s="46">
        <f>IF(OR($A377="",$B377="",$C377=""),"",'OddsRatio_working_3-way'!J376)</f>
        <v>3.279574313277736</v>
      </c>
      <c r="N377" s="47">
        <f t="shared" si="81"/>
        <v>37.588607644953008</v>
      </c>
      <c r="O377" s="48">
        <f t="shared" si="82"/>
        <v>31.863190586450234</v>
      </c>
      <c r="P377" s="48">
        <f t="shared" si="83"/>
        <v>30.548201768596741</v>
      </c>
      <c r="Q377" t="s">
        <v>294</v>
      </c>
      <c r="R377" t="s">
        <v>292</v>
      </c>
      <c r="S377" s="38">
        <v>44291</v>
      </c>
      <c r="T377" s="50">
        <v>100</v>
      </c>
      <c r="U377" s="50">
        <f t="shared" si="84"/>
        <v>60.9375</v>
      </c>
      <c r="V377" s="50">
        <f t="shared" si="85"/>
        <v>66.88741721854305</v>
      </c>
      <c r="W377" s="50">
        <f t="shared" si="86"/>
        <v>68.253968253968253</v>
      </c>
      <c r="X377" s="50">
        <f t="shared" si="87"/>
        <v>64.858614527488697</v>
      </c>
      <c r="Y377" s="50">
        <f t="shared" si="88"/>
        <v>70.808531746031747</v>
      </c>
      <c r="Z377" s="50">
        <f t="shared" si="89"/>
        <v>72.17508278145695</v>
      </c>
      <c r="AA377" s="50">
        <f t="shared" si="90"/>
        <v>-3.9211145274886974</v>
      </c>
      <c r="AB377" s="50">
        <f t="shared" si="91"/>
        <v>-3.9211145274886974</v>
      </c>
      <c r="AC377" s="50">
        <f t="shared" si="92"/>
        <v>-3.9211145274886974</v>
      </c>
      <c r="AF377">
        <v>2.15</v>
      </c>
      <c r="AG377">
        <v>1.72</v>
      </c>
      <c r="AH377" s="66"/>
      <c r="AJ377" t="s">
        <v>444</v>
      </c>
    </row>
    <row r="378" spans="1:36" ht="15" x14ac:dyDescent="0.25">
      <c r="A378">
        <v>4.57</v>
      </c>
      <c r="B378">
        <v>3.62</v>
      </c>
      <c r="C378">
        <v>1.83</v>
      </c>
      <c r="D378" s="43">
        <f t="shared" si="80"/>
        <v>4.1509562098328345E-2</v>
      </c>
      <c r="E378" s="44">
        <f>IF(OR($A378="",$B378="",$C378=""),"",A378*'MPTO_working_3-way'!$I377)</f>
        <v>4.7596986987893608</v>
      </c>
      <c r="F378" s="45">
        <f>IF(OR($A378="",$B378="",$C378=""),"",B378*'MPTO_working_3-way'!$I377)</f>
        <v>3.7702646147959489</v>
      </c>
      <c r="G378" s="46">
        <f>IF(OR($A378="",$B378="",$C378=""),"",C378*'MPTO_working_3-way'!$I377)</f>
        <v>1.905962498639941</v>
      </c>
      <c r="H378" s="44">
        <f>IF(OR($A378="",$B378="",$C378=""),"",'MPTO_working_3-way'!E377)</f>
        <v>4.878480465455401</v>
      </c>
      <c r="I378" s="45">
        <f>IF(OR($A378="",$B378="",$C378=""),"",'MPTO_working_3-way'!F377)</f>
        <v>3.8108801457095232</v>
      </c>
      <c r="J378" s="46">
        <f>IF(OR($A378="",$B378="",$C378=""),"",'MPTO_working_3-way'!G377)</f>
        <v>1.8775408993374516</v>
      </c>
      <c r="K378" s="44">
        <f>IF(OR($A378="",$B378="",$C378=""),"",'OddsRatio_working_3-way'!H377)</f>
        <v>4.8200811221442557</v>
      </c>
      <c r="L378" s="45">
        <f>IF(OR($A378="",$B378="",$C378=""),"",'OddsRatio_working_3-way'!I377)</f>
        <v>3.8035329243747751</v>
      </c>
      <c r="M378" s="46">
        <f>IF(OR($A378="",$B378="",$C378=""),"",'OddsRatio_working_3-way'!J377)</f>
        <v>1.8881421096301776</v>
      </c>
      <c r="N378" s="47">
        <f t="shared" si="81"/>
        <v>21.009733247492161</v>
      </c>
      <c r="O378" s="48">
        <f t="shared" si="82"/>
        <v>26.523337276530157</v>
      </c>
      <c r="P378" s="48">
        <f t="shared" si="83"/>
        <v>52.466929475977686</v>
      </c>
      <c r="Q378" t="s">
        <v>84</v>
      </c>
      <c r="R378" t="s">
        <v>458</v>
      </c>
      <c r="S378" s="38">
        <v>44291</v>
      </c>
      <c r="T378" s="50">
        <v>100</v>
      </c>
      <c r="U378" s="50">
        <f t="shared" si="84"/>
        <v>78.118161925601754</v>
      </c>
      <c r="V378" s="50">
        <f t="shared" si="85"/>
        <v>72.375690607734811</v>
      </c>
      <c r="W378" s="50">
        <f t="shared" si="86"/>
        <v>45.355191256830594</v>
      </c>
      <c r="X378" s="50">
        <f t="shared" si="87"/>
        <v>82.269118135434582</v>
      </c>
      <c r="Y378" s="50">
        <f t="shared" si="88"/>
        <v>76.526646817567638</v>
      </c>
      <c r="Z378" s="50">
        <f t="shared" si="89"/>
        <v>49.506147466663442</v>
      </c>
      <c r="AA378" s="50">
        <f t="shared" si="90"/>
        <v>-4.1509562098328274</v>
      </c>
      <c r="AB378" s="50">
        <f t="shared" si="91"/>
        <v>-4.1509562098328274</v>
      </c>
      <c r="AC378" s="50">
        <f t="shared" si="92"/>
        <v>-4.1509562098328487</v>
      </c>
      <c r="AF378">
        <v>2.02</v>
      </c>
      <c r="AG378">
        <v>1.83</v>
      </c>
      <c r="AH378" s="66"/>
      <c r="AJ378" t="s">
        <v>444</v>
      </c>
    </row>
    <row r="379" spans="1:36" ht="15" x14ac:dyDescent="0.25">
      <c r="A379">
        <v>2.6</v>
      </c>
      <c r="B379">
        <v>3.1</v>
      </c>
      <c r="C379">
        <v>3.02</v>
      </c>
      <c r="D379" s="43">
        <f t="shared" si="80"/>
        <v>3.8321857591244513E-2</v>
      </c>
      <c r="E379" s="44">
        <f>IF(OR($A379="",$B379="",$C379=""),"",A379*'MPTO_working_3-way'!$I378)</f>
        <v>2.6996368297372357</v>
      </c>
      <c r="F379" s="45">
        <f>IF(OR($A379="",$B379="",$C379=""),"",B379*'MPTO_working_3-way'!$I378)</f>
        <v>3.2187977585328582</v>
      </c>
      <c r="G379" s="46">
        <f>IF(OR($A379="",$B379="",$C379=""),"",C379*'MPTO_working_3-way'!$I378)</f>
        <v>3.1357320099255586</v>
      </c>
      <c r="H379" s="44">
        <f>IF(OR($A379="",$B379="",$C379=""),"",'MPTO_working_3-way'!E378)</f>
        <v>2.6893183860465806</v>
      </c>
      <c r="I379" s="45">
        <f>IF(OR($A379="",$B379="",$C379=""),"",'MPTO_working_3-way'!F378)</f>
        <v>3.2278192298171793</v>
      </c>
      <c r="J379" s="46">
        <f>IF(OR($A379="",$B379="",$C379=""),"",'MPTO_working_3-way'!G378)</f>
        <v>3.1411782924395202</v>
      </c>
      <c r="K379" s="44">
        <f>IF(OR($A379="",$B379="",$C379=""),"",'OddsRatio_working_3-way'!H378)</f>
        <v>2.6940888937701226</v>
      </c>
      <c r="L379" s="45">
        <f>IF(OR($A379="",$B379="",$C379=""),"",'OddsRatio_working_3-way'!I378)</f>
        <v>3.2234916730732857</v>
      </c>
      <c r="M379" s="46">
        <f>IF(OR($A379="",$B379="",$C379=""),"",'OddsRatio_working_3-way'!J378)</f>
        <v>3.1387872283847793</v>
      </c>
      <c r="N379" s="47">
        <f t="shared" si="81"/>
        <v>37.042019466645563</v>
      </c>
      <c r="O379" s="48">
        <f t="shared" si="82"/>
        <v>31.067500197831759</v>
      </c>
      <c r="P379" s="48">
        <f t="shared" si="83"/>
        <v>31.890480335522671</v>
      </c>
      <c r="Q379" t="s">
        <v>245</v>
      </c>
      <c r="R379" t="s">
        <v>464</v>
      </c>
      <c r="S379" s="38">
        <v>44291</v>
      </c>
      <c r="T379" s="50">
        <v>100</v>
      </c>
      <c r="U379" s="50">
        <f t="shared" si="84"/>
        <v>61.538461538461533</v>
      </c>
      <c r="V379" s="50">
        <f t="shared" si="85"/>
        <v>67.741935483870961</v>
      </c>
      <c r="W379" s="50">
        <f t="shared" si="86"/>
        <v>66.88741721854305</v>
      </c>
      <c r="X379" s="50">
        <f t="shared" si="87"/>
        <v>65.37064729758599</v>
      </c>
      <c r="Y379" s="50">
        <f t="shared" si="88"/>
        <v>71.574121242995417</v>
      </c>
      <c r="Z379" s="50">
        <f t="shared" si="89"/>
        <v>70.719602977667478</v>
      </c>
      <c r="AA379" s="50">
        <f t="shared" si="90"/>
        <v>-3.8321857591244566</v>
      </c>
      <c r="AB379" s="50">
        <f t="shared" si="91"/>
        <v>-3.8321857591244566</v>
      </c>
      <c r="AC379" s="50">
        <f t="shared" si="92"/>
        <v>-3.8321857591244282</v>
      </c>
      <c r="AF379">
        <v>2.54</v>
      </c>
      <c r="AG379">
        <v>1.54</v>
      </c>
      <c r="AH379" s="66"/>
      <c r="AJ379" t="s">
        <v>439</v>
      </c>
    </row>
    <row r="380" spans="1:36" ht="15" x14ac:dyDescent="0.25">
      <c r="A380">
        <v>2.09</v>
      </c>
      <c r="B380">
        <v>3.51</v>
      </c>
      <c r="C380">
        <v>3.6</v>
      </c>
      <c r="D380" s="43">
        <f t="shared" si="80"/>
        <v>4.1146962199593684E-2</v>
      </c>
      <c r="E380" s="44">
        <f>IF(OR($A380="",$B380="",$C380=""),"",A380*'MPTO_working_3-way'!$I379)</f>
        <v>2.1759971509971505</v>
      </c>
      <c r="F380" s="45">
        <f>IF(OR($A380="",$B380="",$C380=""),"",B380*'MPTO_working_3-way'!$I379)</f>
        <v>3.6544258373205736</v>
      </c>
      <c r="G380" s="46">
        <f>IF(OR($A380="",$B380="",$C380=""),"",C380*'MPTO_working_3-way'!$I379)</f>
        <v>3.7481290639185372</v>
      </c>
      <c r="H380" s="44">
        <f>IF(OR($A380="",$B380="",$C380=""),"",'MPTO_working_3-way'!E379)</f>
        <v>2.1516794337196852</v>
      </c>
      <c r="I380" s="45">
        <f>IF(OR($A380="",$B380="",$C380=""),"",'MPTO_working_3-way'!F379)</f>
        <v>3.6875246098037073</v>
      </c>
      <c r="J380" s="46">
        <f>IF(OR($A380="",$B380="",$C380=""),"",'MPTO_working_3-way'!G379)</f>
        <v>3.7869876449736721</v>
      </c>
      <c r="K380" s="44">
        <f>IF(OR($A380="",$B380="",$C380=""),"",'OddsRatio_working_3-way'!H379)</f>
        <v>2.1614818025191496</v>
      </c>
      <c r="L380" s="45">
        <f>IF(OR($A380="",$B380="",$C380=""),"",'OddsRatio_working_3-way'!I379)</f>
        <v>3.6746048847000607</v>
      </c>
      <c r="M380" s="46">
        <f>IF(OR($A380="",$B380="",$C380=""),"",'OddsRatio_working_3-way'!J379)</f>
        <v>3.770507051880541</v>
      </c>
      <c r="N380" s="47">
        <f t="shared" si="81"/>
        <v>45.955942522339704</v>
      </c>
      <c r="O380" s="48">
        <f t="shared" si="82"/>
        <v>27.364079735524211</v>
      </c>
      <c r="P380" s="48">
        <f t="shared" si="83"/>
        <v>26.679977742136103</v>
      </c>
      <c r="Q380" t="s">
        <v>459</v>
      </c>
      <c r="R380" t="s">
        <v>457</v>
      </c>
      <c r="S380" s="38">
        <v>44291</v>
      </c>
      <c r="T380" s="50">
        <v>100</v>
      </c>
      <c r="U380" s="50">
        <f t="shared" si="84"/>
        <v>52.153110047846894</v>
      </c>
      <c r="V380" s="50">
        <f t="shared" si="85"/>
        <v>71.509971509971507</v>
      </c>
      <c r="W380" s="50">
        <f t="shared" si="86"/>
        <v>72.222222222222229</v>
      </c>
      <c r="X380" s="50">
        <f t="shared" si="87"/>
        <v>56.267806267806279</v>
      </c>
      <c r="Y380" s="50">
        <f t="shared" si="88"/>
        <v>75.624667729930891</v>
      </c>
      <c r="Z380" s="50">
        <f t="shared" si="89"/>
        <v>76.336918442181599</v>
      </c>
      <c r="AA380" s="50">
        <f t="shared" si="90"/>
        <v>-4.1146962199593844</v>
      </c>
      <c r="AB380" s="50">
        <f t="shared" si="91"/>
        <v>-4.1146962199593844</v>
      </c>
      <c r="AC380" s="50">
        <f t="shared" si="92"/>
        <v>-4.1146962199593702</v>
      </c>
      <c r="AF380">
        <v>1.88</v>
      </c>
      <c r="AG380">
        <v>1.97</v>
      </c>
      <c r="AH380" s="66"/>
      <c r="AJ380" t="s">
        <v>439</v>
      </c>
    </row>
    <row r="381" spans="1:36" ht="15" x14ac:dyDescent="0.25">
      <c r="A381">
        <v>2.2799999999999998</v>
      </c>
      <c r="B381">
        <v>3.28</v>
      </c>
      <c r="C381">
        <v>3.37</v>
      </c>
      <c r="D381" s="43">
        <f t="shared" si="80"/>
        <v>4.0210445053068478E-2</v>
      </c>
      <c r="E381" s="44">
        <f>IF(OR($A381="",$B381="",$C381=""),"",A381*'MPTO_working_3-way'!$I380)</f>
        <v>2.3716798147209959</v>
      </c>
      <c r="F381" s="45">
        <f>IF(OR($A381="",$B381="",$C381=""),"",B381*'MPTO_working_3-way'!$I380)</f>
        <v>3.4118902597740646</v>
      </c>
      <c r="G381" s="46">
        <f>IF(OR($A381="",$B381="",$C381=""),"",C381*'MPTO_working_3-way'!$I380)</f>
        <v>3.505509199828841</v>
      </c>
      <c r="H381" s="44">
        <f>IF(OR($A381="",$B381="",$C381=""),"",'MPTO_working_3-way'!E380)</f>
        <v>2.3518730965806016</v>
      </c>
      <c r="I381" s="45">
        <f>IF(OR($A381="",$B381="",$C381=""),"",'MPTO_working_3-way'!F380)</f>
        <v>3.4308310668840916</v>
      </c>
      <c r="J381" s="46">
        <f>IF(OR($A381="",$B381="",$C381=""),"",'MPTO_working_3-way'!G380)</f>
        <v>3.5294231000483252</v>
      </c>
      <c r="K381" s="44">
        <f>IF(OR($A381="",$B381="",$C381=""),"",'OddsRatio_working_3-way'!H380)</f>
        <v>2.3603225844308318</v>
      </c>
      <c r="L381" s="45">
        <f>IF(OR($A381="",$B381="",$C381=""),"",'OddsRatio_working_3-way'!I380)</f>
        <v>3.4230746035174198</v>
      </c>
      <c r="M381" s="46">
        <f>IF(OR($A381="",$B381="",$C381=""),"",'OddsRatio_working_3-way'!J380)</f>
        <v>3.5187222852352131</v>
      </c>
      <c r="N381" s="47">
        <f t="shared" si="81"/>
        <v>42.164207571064551</v>
      </c>
      <c r="O381" s="48">
        <f t="shared" si="82"/>
        <v>29.309266238422921</v>
      </c>
      <c r="P381" s="48">
        <f t="shared" si="83"/>
        <v>28.526526190512513</v>
      </c>
      <c r="Q381" t="s">
        <v>463</v>
      </c>
      <c r="R381" t="s">
        <v>307</v>
      </c>
      <c r="S381" s="38">
        <v>44291</v>
      </c>
      <c r="T381" s="50">
        <v>100</v>
      </c>
      <c r="U381" s="50">
        <f t="shared" si="84"/>
        <v>56.140350877192972</v>
      </c>
      <c r="V381" s="50">
        <f t="shared" si="85"/>
        <v>69.512195121951223</v>
      </c>
      <c r="W381" s="50">
        <f t="shared" si="86"/>
        <v>70.326409495548958</v>
      </c>
      <c r="X381" s="50">
        <f t="shared" si="87"/>
        <v>60.161395382499819</v>
      </c>
      <c r="Y381" s="50">
        <f t="shared" si="88"/>
        <v>73.53323962725807</v>
      </c>
      <c r="Z381" s="50">
        <f t="shared" si="89"/>
        <v>74.347454000855805</v>
      </c>
      <c r="AA381" s="50">
        <f t="shared" si="90"/>
        <v>-4.0210445053068469</v>
      </c>
      <c r="AB381" s="50">
        <f t="shared" si="91"/>
        <v>-4.0210445053068469</v>
      </c>
      <c r="AC381" s="50">
        <f t="shared" si="92"/>
        <v>-4.0210445053068469</v>
      </c>
      <c r="AF381">
        <v>2.23</v>
      </c>
      <c r="AG381">
        <v>1.68</v>
      </c>
      <c r="AH381" s="66"/>
      <c r="AJ381" t="s">
        <v>439</v>
      </c>
    </row>
    <row r="382" spans="1:36" ht="15" x14ac:dyDescent="0.25">
      <c r="A382">
        <v>2.68</v>
      </c>
      <c r="B382">
        <v>3.27</v>
      </c>
      <c r="C382">
        <v>2.78</v>
      </c>
      <c r="D382" s="43">
        <f t="shared" si="80"/>
        <v>3.8656956127553155E-2</v>
      </c>
      <c r="E382" s="44">
        <f>IF(OR($A382="",$B382="",$C382=""),"",A382*'MPTO_working_3-way'!$I381)</f>
        <v>2.7836006424218427</v>
      </c>
      <c r="F382" s="45">
        <f>IF(OR($A382="",$B382="",$C382=""),"",B382*'MPTO_working_3-way'!$I381)</f>
        <v>3.3964082465370988</v>
      </c>
      <c r="G382" s="46">
        <f>IF(OR($A382="",$B382="",$C382=""),"",C382*'MPTO_working_3-way'!$I381)</f>
        <v>2.8874663380345975</v>
      </c>
      <c r="H382" s="44">
        <f>IF(OR($A382="",$B382="",$C382=""),"",'MPTO_working_3-way'!E381)</f>
        <v>2.7758603035745382</v>
      </c>
      <c r="I382" s="45">
        <f>IF(OR($A382="",$B382="",$C382=""),"",'MPTO_working_3-way'!F381)</f>
        <v>3.4138460998080848</v>
      </c>
      <c r="J382" s="46">
        <f>IF(OR($A382="",$B382="",$C382=""),"",'MPTO_working_3-way'!G381)</f>
        <v>2.8832853735341439</v>
      </c>
      <c r="K382" s="44">
        <f>IF(OR($A382="",$B382="",$C382=""),"",'OddsRatio_working_3-way'!H381)</f>
        <v>2.7797153721141159</v>
      </c>
      <c r="L382" s="45">
        <f>IF(OR($A382="",$B382="",$C382=""),"",'OddsRatio_working_3-way'!I381)</f>
        <v>3.4047344611303831</v>
      </c>
      <c r="M382" s="46">
        <f>IF(OR($A382="",$B382="",$C382=""),"",'OddsRatio_working_3-way'!J381)</f>
        <v>2.8856508109304317</v>
      </c>
      <c r="N382" s="47">
        <f t="shared" si="81"/>
        <v>35.924693533981959</v>
      </c>
      <c r="O382" s="48">
        <f t="shared" si="82"/>
        <v>29.442868095128951</v>
      </c>
      <c r="P382" s="48">
        <f t="shared" si="83"/>
        <v>34.632438370889091</v>
      </c>
      <c r="Q382" t="s">
        <v>456</v>
      </c>
      <c r="R382" t="s">
        <v>304</v>
      </c>
      <c r="S382" s="38">
        <v>44291</v>
      </c>
      <c r="T382" s="50">
        <v>100</v>
      </c>
      <c r="U382" s="50">
        <f t="shared" si="84"/>
        <v>62.686567164179095</v>
      </c>
      <c r="V382" s="50">
        <f t="shared" si="85"/>
        <v>69.418960244648318</v>
      </c>
      <c r="W382" s="50">
        <f t="shared" si="86"/>
        <v>64.02877697841727</v>
      </c>
      <c r="X382" s="50">
        <f t="shared" si="87"/>
        <v>66.552262776934427</v>
      </c>
      <c r="Y382" s="50">
        <f t="shared" si="88"/>
        <v>73.284655857403621</v>
      </c>
      <c r="Z382" s="50">
        <f t="shared" si="89"/>
        <v>67.894472591172573</v>
      </c>
      <c r="AA382" s="50">
        <f t="shared" si="90"/>
        <v>-3.8656956127553315</v>
      </c>
      <c r="AB382" s="50">
        <f t="shared" si="91"/>
        <v>-3.865695612755303</v>
      </c>
      <c r="AC382" s="50">
        <f t="shared" si="92"/>
        <v>-3.865695612755303</v>
      </c>
      <c r="AF382">
        <v>2.16</v>
      </c>
      <c r="AG382">
        <v>1.72</v>
      </c>
      <c r="AH382" s="66"/>
      <c r="AJ382" t="s">
        <v>439</v>
      </c>
    </row>
    <row r="383" spans="1:36" ht="15" x14ac:dyDescent="0.25">
      <c r="A383">
        <v>4.59</v>
      </c>
      <c r="B383">
        <v>3.6</v>
      </c>
      <c r="C383">
        <v>1.83</v>
      </c>
      <c r="D383" s="43">
        <f t="shared" si="80"/>
        <v>4.2090788956748337E-2</v>
      </c>
      <c r="E383" s="44">
        <f>IF(OR($A383="",$B383="",$C383=""),"",A383*'MPTO_working_3-way'!$I382)</f>
        <v>4.7831967213114748</v>
      </c>
      <c r="F383" s="45">
        <f>IF(OR($A383="",$B383="",$C383=""),"",B383*'MPTO_working_3-way'!$I382)</f>
        <v>3.7515268402442943</v>
      </c>
      <c r="G383" s="46">
        <f>IF(OR($A383="",$B383="",$C383=""),"",C383*'MPTO_working_3-way'!$I382)</f>
        <v>1.9070261437908496</v>
      </c>
      <c r="H383" s="44">
        <f>IF(OR($A383="",$B383="",$C383=""),"",'MPTO_working_3-way'!E382)</f>
        <v>4.9059369798206927</v>
      </c>
      <c r="I383" s="45">
        <f>IF(OR($A383="",$B383="",$C383=""),"",'MPTO_working_3-way'!F382)</f>
        <v>3.7915049201047215</v>
      </c>
      <c r="J383" s="46">
        <f>IF(OR($A383="",$B383="",$C383=""),"",'MPTO_working_3-way'!G382)</f>
        <v>1.8782241203895218</v>
      </c>
      <c r="K383" s="44">
        <f>IF(OR($A383="",$B383="",$C383=""),"",'OddsRatio_working_3-way'!H382)</f>
        <v>4.8450925473137652</v>
      </c>
      <c r="L383" s="45">
        <f>IF(OR($A383="",$B383="",$C383=""),"",'OddsRatio_working_3-way'!I382)</f>
        <v>3.7847466916478525</v>
      </c>
      <c r="M383" s="46">
        <f>IF(OR($A383="",$B383="",$C383=""),"",'OddsRatio_working_3-way'!J382)</f>
        <v>1.8889768284875841</v>
      </c>
      <c r="N383" s="47">
        <f t="shared" si="81"/>
        <v>20.906520435266902</v>
      </c>
      <c r="O383" s="48">
        <f t="shared" si="82"/>
        <v>26.655813554965302</v>
      </c>
      <c r="P383" s="48">
        <f t="shared" si="83"/>
        <v>52.437666009767803</v>
      </c>
      <c r="Q383" t="s">
        <v>300</v>
      </c>
      <c r="R383" t="s">
        <v>299</v>
      </c>
      <c r="S383" s="38">
        <v>44291</v>
      </c>
      <c r="T383" s="50">
        <v>100</v>
      </c>
      <c r="U383" s="50">
        <f t="shared" si="84"/>
        <v>78.213507625272342</v>
      </c>
      <c r="V383" s="50">
        <f t="shared" si="85"/>
        <v>72.222222222222229</v>
      </c>
      <c r="W383" s="50">
        <f t="shared" si="86"/>
        <v>45.355191256830594</v>
      </c>
      <c r="X383" s="50">
        <f t="shared" si="87"/>
        <v>82.422586520947178</v>
      </c>
      <c r="Y383" s="50">
        <f t="shared" si="88"/>
        <v>76.431301117897064</v>
      </c>
      <c r="Z383" s="50">
        <f t="shared" si="89"/>
        <v>49.564270152505451</v>
      </c>
      <c r="AA383" s="50">
        <f t="shared" si="90"/>
        <v>-4.2090788956748355</v>
      </c>
      <c r="AB383" s="50">
        <f t="shared" si="91"/>
        <v>-4.2090788956748355</v>
      </c>
      <c r="AC383" s="50">
        <f t="shared" si="92"/>
        <v>-4.2090788956748568</v>
      </c>
      <c r="AF383">
        <v>2.21</v>
      </c>
      <c r="AG383">
        <v>1.69</v>
      </c>
      <c r="AH383" s="66"/>
      <c r="AJ383" t="s">
        <v>439</v>
      </c>
    </row>
    <row r="384" spans="1:36" ht="15" x14ac:dyDescent="0.25">
      <c r="A384">
        <v>2.61</v>
      </c>
      <c r="B384">
        <v>3.07</v>
      </c>
      <c r="C384">
        <v>3.04</v>
      </c>
      <c r="D384" s="43">
        <f t="shared" si="80"/>
        <v>3.7822029895961284E-2</v>
      </c>
      <c r="E384" s="44">
        <f>IF(OR($A384="",$B384="",$C384=""),"",A384*'MPTO_working_3-way'!$I383)</f>
        <v>2.7087154980284587</v>
      </c>
      <c r="F384" s="45">
        <f>IF(OR($A384="",$B384="",$C384=""),"",B384*'MPTO_working_3-way'!$I383)</f>
        <v>3.1861136317806009</v>
      </c>
      <c r="G384" s="46">
        <f>IF(OR($A384="",$B384="",$C384=""),"",C384*'MPTO_working_3-way'!$I383)</f>
        <v>3.1549789708837221</v>
      </c>
      <c r="H384" s="44">
        <f>IF(OR($A384="",$B384="",$C384=""),"",'MPTO_working_3-way'!E383)</f>
        <v>2.6988046138457622</v>
      </c>
      <c r="I384" s="45">
        <f>IF(OR($A384="",$B384="",$C384=""),"",'MPTO_working_3-way'!F383)</f>
        <v>3.1936071065402412</v>
      </c>
      <c r="J384" s="46">
        <f>IF(OR($A384="",$B384="",$C384=""),"",'MPTO_working_3-way'!G383)</f>
        <v>3.1611554674849578</v>
      </c>
      <c r="K384" s="44">
        <f>IF(OR($A384="",$B384="",$C384=""),"",'OddsRatio_working_3-way'!H383)</f>
        <v>2.7033929600220556</v>
      </c>
      <c r="L384" s="45">
        <f>IF(OR($A384="",$B384="",$C384=""),"",'OddsRatio_working_3-way'!I383)</f>
        <v>3.1900766628854997</v>
      </c>
      <c r="M384" s="46">
        <f>IF(OR($A384="",$B384="",$C384=""),"",'OddsRatio_working_3-way'!J383)</f>
        <v>3.158336421394405</v>
      </c>
      <c r="N384" s="47">
        <f t="shared" si="81"/>
        <v>36.917867554855839</v>
      </c>
      <c r="O384" s="48">
        <f t="shared" si="82"/>
        <v>31.386200103639649</v>
      </c>
      <c r="P384" s="48">
        <f t="shared" si="83"/>
        <v>31.695932341504513</v>
      </c>
      <c r="Q384" t="s">
        <v>460</v>
      </c>
      <c r="R384" t="s">
        <v>469</v>
      </c>
      <c r="S384" s="38">
        <v>44291</v>
      </c>
      <c r="T384" s="50">
        <v>100</v>
      </c>
      <c r="U384" s="50">
        <f t="shared" si="84"/>
        <v>61.685823754789276</v>
      </c>
      <c r="V384" s="50">
        <f t="shared" si="85"/>
        <v>67.426710097719877</v>
      </c>
      <c r="W384" s="50">
        <f t="shared" si="86"/>
        <v>67.10526315789474</v>
      </c>
      <c r="X384" s="50">
        <f t="shared" si="87"/>
        <v>65.468026744385398</v>
      </c>
      <c r="Y384" s="50">
        <f t="shared" si="88"/>
        <v>71.208913087315992</v>
      </c>
      <c r="Z384" s="50">
        <f t="shared" si="89"/>
        <v>70.887466147490869</v>
      </c>
      <c r="AA384" s="50">
        <f t="shared" si="90"/>
        <v>-3.7822029895961222</v>
      </c>
      <c r="AB384" s="50">
        <f t="shared" si="91"/>
        <v>-3.7822029895961151</v>
      </c>
      <c r="AC384" s="50">
        <f t="shared" si="92"/>
        <v>-3.7822029895961293</v>
      </c>
      <c r="AF384">
        <v>2.36</v>
      </c>
      <c r="AG384">
        <v>1.62</v>
      </c>
      <c r="AH384" s="66"/>
      <c r="AJ384" t="s">
        <v>439</v>
      </c>
    </row>
    <row r="385" spans="1:36" ht="15" x14ac:dyDescent="0.25">
      <c r="A385">
        <v>2.3199999999999998</v>
      </c>
      <c r="B385">
        <v>3.37</v>
      </c>
      <c r="C385">
        <v>3.21</v>
      </c>
      <c r="D385" s="43">
        <f t="shared" si="80"/>
        <v>3.929686755390982E-2</v>
      </c>
      <c r="E385" s="44">
        <f>IF(OR($A385="",$B385="",$C385=""),"",A385*'MPTO_working_3-way'!$I384)</f>
        <v>2.4111687327250708</v>
      </c>
      <c r="F385" s="45">
        <f>IF(OR($A385="",$B385="",$C385=""),"",B385*'MPTO_working_3-way'!$I384)</f>
        <v>3.5024304436566762</v>
      </c>
      <c r="G385" s="46">
        <f>IF(OR($A385="",$B385="",$C385=""),"",C385*'MPTO_working_3-way'!$I384)</f>
        <v>3.3361429448480506</v>
      </c>
      <c r="H385" s="44">
        <f>IF(OR($A385="",$B385="",$C385=""),"",'MPTO_working_3-way'!E384)</f>
        <v>2.3927135541692364</v>
      </c>
      <c r="I385" s="45">
        <f>IF(OR($A385="",$B385="",$C385=""),"",'MPTO_working_3-way'!F384)</f>
        <v>3.5256337470997914</v>
      </c>
      <c r="J385" s="46">
        <f>IF(OR($A385="",$B385="",$C385=""),"",'MPTO_working_3-way'!G384)</f>
        <v>3.3508973533448176</v>
      </c>
      <c r="K385" s="44">
        <f>IF(OR($A385="",$B385="",$C385=""),"",'OddsRatio_working_3-way'!H384)</f>
        <v>2.4006840993014942</v>
      </c>
      <c r="L385" s="45">
        <f>IF(OR($A385="",$B385="",$C385=""),"",'OddsRatio_working_3-way'!I384)</f>
        <v>3.5148646328367739</v>
      </c>
      <c r="M385" s="46">
        <f>IF(OR($A385="",$B385="",$C385=""),"",'OddsRatio_working_3-way'!J384)</f>
        <v>3.3450847420123502</v>
      </c>
      <c r="N385" s="47">
        <f t="shared" si="81"/>
        <v>41.473663225128725</v>
      </c>
      <c r="O385" s="48">
        <f t="shared" si="82"/>
        <v>28.551601982877933</v>
      </c>
      <c r="P385" s="48">
        <f t="shared" si="83"/>
        <v>29.974734791993345</v>
      </c>
      <c r="Q385" t="s">
        <v>468</v>
      </c>
      <c r="R385" t="s">
        <v>306</v>
      </c>
      <c r="S385" s="38">
        <v>44291</v>
      </c>
      <c r="T385" s="50">
        <v>100</v>
      </c>
      <c r="U385" s="50">
        <f t="shared" si="84"/>
        <v>56.896551724137922</v>
      </c>
      <c r="V385" s="50">
        <f t="shared" si="85"/>
        <v>70.326409495548958</v>
      </c>
      <c r="W385" s="50">
        <f t="shared" si="86"/>
        <v>68.847352024922117</v>
      </c>
      <c r="X385" s="50">
        <f t="shared" si="87"/>
        <v>60.826238479528918</v>
      </c>
      <c r="Y385" s="50">
        <f t="shared" si="88"/>
        <v>74.256096250939947</v>
      </c>
      <c r="Z385" s="50">
        <f t="shared" si="89"/>
        <v>72.777038780313106</v>
      </c>
      <c r="AA385" s="50">
        <f t="shared" si="90"/>
        <v>-3.9296867553909962</v>
      </c>
      <c r="AB385" s="50">
        <f t="shared" si="91"/>
        <v>-3.9296867553909891</v>
      </c>
      <c r="AC385" s="50">
        <f t="shared" si="92"/>
        <v>-3.9296867553909891</v>
      </c>
      <c r="AF385">
        <v>2.34</v>
      </c>
      <c r="AG385">
        <v>1.63</v>
      </c>
      <c r="AH385" s="66"/>
      <c r="AJ385" t="s">
        <v>439</v>
      </c>
    </row>
    <row r="386" spans="1:36" ht="15" x14ac:dyDescent="0.25">
      <c r="A386">
        <v>3.06</v>
      </c>
      <c r="B386">
        <v>3.28</v>
      </c>
      <c r="C386">
        <v>2.46</v>
      </c>
      <c r="D386" s="43">
        <f t="shared" si="80"/>
        <v>3.8179499442053233E-2</v>
      </c>
      <c r="E386" s="44">
        <f>IF(OR($A386="",$B386="",$C386=""),"",A386*'MPTO_working_3-way'!$I385)</f>
        <v>3.1768292682926829</v>
      </c>
      <c r="F386" s="45">
        <f>IF(OR($A386="",$B386="",$C386=""),"",B386*'MPTO_working_3-way'!$I385)</f>
        <v>3.4052287581699345</v>
      </c>
      <c r="G386" s="46">
        <f>IF(OR($A386="",$B386="",$C386=""),"",C386*'MPTO_working_3-way'!$I385)</f>
        <v>2.5539215686274508</v>
      </c>
      <c r="H386" s="44">
        <f>IF(OR($A386="",$B386="",$C386=""),"",'MPTO_working_3-way'!E385)</f>
        <v>3.1839945859064374</v>
      </c>
      <c r="I386" s="45">
        <f>IF(OR($A386="",$B386="",$C386=""),"",'MPTO_working_3-way'!F385)</f>
        <v>3.4228810476536924</v>
      </c>
      <c r="J386" s="46">
        <f>IF(OR($A386="",$B386="",$C386=""),"",'MPTO_working_3-way'!G385)</f>
        <v>2.539504756764051</v>
      </c>
      <c r="K386" s="44">
        <f>IF(OR($A386="",$B386="",$C386=""),"",'OddsRatio_working_3-way'!H385)</f>
        <v>3.1813140052162314</v>
      </c>
      <c r="L386" s="45">
        <f>IF(OR($A386="",$B386="",$C386=""),"",'OddsRatio_working_3-way'!I385)</f>
        <v>3.4142698698509748</v>
      </c>
      <c r="M386" s="46">
        <f>IF(OR($A386="",$B386="",$C386=""),"",'OddsRatio_working_3-way'!J385)</f>
        <v>2.5459798289396596</v>
      </c>
      <c r="N386" s="47">
        <f t="shared" si="81"/>
        <v>31.477927063339735</v>
      </c>
      <c r="O386" s="48">
        <f t="shared" si="82"/>
        <v>29.366602687140116</v>
      </c>
      <c r="P386" s="48">
        <f t="shared" si="83"/>
        <v>39.155470249520157</v>
      </c>
      <c r="Q386" t="s">
        <v>462</v>
      </c>
      <c r="R386" t="s">
        <v>296</v>
      </c>
      <c r="S386" s="38">
        <v>44291</v>
      </c>
      <c r="T386" s="50">
        <v>100</v>
      </c>
      <c r="U386" s="50">
        <f t="shared" si="84"/>
        <v>67.320261437908499</v>
      </c>
      <c r="V386" s="50">
        <f t="shared" si="85"/>
        <v>69.512195121951223</v>
      </c>
      <c r="W386" s="50">
        <f t="shared" si="86"/>
        <v>59.349593495934961</v>
      </c>
      <c r="X386" s="50">
        <f t="shared" si="87"/>
        <v>71.138211382113823</v>
      </c>
      <c r="Y386" s="50">
        <f t="shared" si="88"/>
        <v>73.330145066156533</v>
      </c>
      <c r="Z386" s="50">
        <f t="shared" si="89"/>
        <v>63.167543440140285</v>
      </c>
      <c r="AA386" s="50">
        <f t="shared" si="90"/>
        <v>-3.8179499442053242</v>
      </c>
      <c r="AB386" s="50">
        <f t="shared" si="91"/>
        <v>-3.81794994420531</v>
      </c>
      <c r="AC386" s="50">
        <f t="shared" si="92"/>
        <v>-3.8179499442053242</v>
      </c>
      <c r="AF386">
        <v>2.29</v>
      </c>
      <c r="AG386">
        <v>1.65</v>
      </c>
      <c r="AH386" s="66"/>
      <c r="AJ386" t="s">
        <v>439</v>
      </c>
    </row>
    <row r="387" spans="1:36" ht="15" x14ac:dyDescent="0.25">
      <c r="A387">
        <v>2.4500000000000002</v>
      </c>
      <c r="B387">
        <v>3.25</v>
      </c>
      <c r="C387">
        <v>3.1</v>
      </c>
      <c r="D387" s="43">
        <f t="shared" si="80"/>
        <v>3.8436218159720426E-2</v>
      </c>
      <c r="E387" s="44">
        <f>IF(OR($A387="",$B387="",$C387=""),"",A387*'MPTO_working_3-way'!$I386)</f>
        <v>2.5441687344913153</v>
      </c>
      <c r="F387" s="45">
        <f>IF(OR($A387="",$B387="",$C387=""),"",B387*'MPTO_working_3-way'!$I386)</f>
        <v>3.3749177090190914</v>
      </c>
      <c r="G387" s="46">
        <f>IF(OR($A387="",$B387="",$C387=""),"",C387*'MPTO_working_3-way'!$I386)</f>
        <v>3.2191522762951332</v>
      </c>
      <c r="H387" s="44">
        <f>IF(OR($A387="",$B387="",$C387=""),"",'MPTO_working_3-way'!E386)</f>
        <v>2.5293966952734728</v>
      </c>
      <c r="I387" s="45">
        <f>IF(OR($A387="",$B387="",$C387=""),"",'MPTO_working_3-way'!F386)</f>
        <v>3.3912072814700327</v>
      </c>
      <c r="J387" s="46">
        <f>IF(OR($A387="",$B387="",$C387=""),"",'MPTO_working_3-way'!G386)</f>
        <v>3.2282164459702467</v>
      </c>
      <c r="K387" s="44">
        <f>IF(OR($A387="",$B387="",$C387=""),"",'OddsRatio_working_3-way'!H386)</f>
        <v>2.5359973375265072</v>
      </c>
      <c r="L387" s="45">
        <f>IF(OR($A387="",$B387="",$C387=""),"",'OddsRatio_working_3-way'!I386)</f>
        <v>3.3834441444376826</v>
      </c>
      <c r="M387" s="46">
        <f>IF(OR($A387="",$B387="",$C387=""),"",'OddsRatio_working_3-way'!J386)</f>
        <v>3.2245478681418374</v>
      </c>
      <c r="N387" s="47">
        <f t="shared" si="81"/>
        <v>39.30556910172632</v>
      </c>
      <c r="O387" s="48">
        <f t="shared" si="82"/>
        <v>29.630352092070616</v>
      </c>
      <c r="P387" s="48">
        <f t="shared" si="83"/>
        <v>31.064078806203067</v>
      </c>
      <c r="Q387" t="s">
        <v>301</v>
      </c>
      <c r="R387" t="s">
        <v>297</v>
      </c>
      <c r="S387" s="38">
        <v>44291</v>
      </c>
      <c r="T387" s="50">
        <v>100</v>
      </c>
      <c r="U387" s="50">
        <f t="shared" si="84"/>
        <v>59.183673469387763</v>
      </c>
      <c r="V387" s="50">
        <f t="shared" si="85"/>
        <v>69.230769230769241</v>
      </c>
      <c r="W387" s="50">
        <f t="shared" si="86"/>
        <v>67.741935483870961</v>
      </c>
      <c r="X387" s="50">
        <f t="shared" si="87"/>
        <v>63.027295285359799</v>
      </c>
      <c r="Y387" s="50">
        <f t="shared" si="88"/>
        <v>73.074391046741269</v>
      </c>
      <c r="Z387" s="50">
        <f t="shared" si="89"/>
        <v>71.585557299843018</v>
      </c>
      <c r="AA387" s="50">
        <f t="shared" si="90"/>
        <v>-3.8436218159720354</v>
      </c>
      <c r="AB387" s="50">
        <f t="shared" si="91"/>
        <v>-3.8436218159720283</v>
      </c>
      <c r="AC387" s="50">
        <f t="shared" si="92"/>
        <v>-3.8436218159720568</v>
      </c>
      <c r="AF387">
        <v>2.4300000000000002</v>
      </c>
      <c r="AG387">
        <v>1.58</v>
      </c>
      <c r="AH387" s="66"/>
      <c r="AJ387" t="s">
        <v>439</v>
      </c>
    </row>
    <row r="388" spans="1:36" ht="15" x14ac:dyDescent="0.25">
      <c r="A388">
        <v>2.34</v>
      </c>
      <c r="B388">
        <v>3.37</v>
      </c>
      <c r="C388">
        <v>3.17</v>
      </c>
      <c r="D388" s="43">
        <f t="shared" si="80"/>
        <v>3.9543745644149197E-2</v>
      </c>
      <c r="E388" s="44">
        <f>IF(OR($A388="",$B388="",$C388=""),"",A388*'MPTO_working_3-way'!$I387)</f>
        <v>2.4325323648073089</v>
      </c>
      <c r="F388" s="45">
        <f>IF(OR($A388="",$B388="",$C388=""),"",B388*'MPTO_working_3-way'!$I387)</f>
        <v>3.5032624228207827</v>
      </c>
      <c r="G388" s="46">
        <f>IF(OR($A388="",$B388="",$C388=""),"",C388*'MPTO_working_3-way'!$I387)</f>
        <v>3.2953536736919529</v>
      </c>
      <c r="H388" s="44">
        <f>IF(OR($A388="",$B388="",$C388=""),"",'MPTO_working_3-way'!E387)</f>
        <v>2.4144722765021434</v>
      </c>
      <c r="I388" s="45">
        <f>IF(OR($A388="",$B388="",$C388=""),"",'MPTO_working_3-way'!F387)</f>
        <v>3.5266569498656142</v>
      </c>
      <c r="J388" s="46">
        <f>IF(OR($A388="",$B388="",$C388=""),"",'MPTO_working_3-way'!G387)</f>
        <v>3.3082330556516983</v>
      </c>
      <c r="K388" s="44">
        <f>IF(OR($A388="",$B388="",$C388=""),"",'OddsRatio_working_3-way'!H387)</f>
        <v>2.4223219587579181</v>
      </c>
      <c r="L388" s="45">
        <f>IF(OR($A388="",$B388="",$C388=""),"",'OddsRatio_working_3-way'!I387)</f>
        <v>3.5155992852658708</v>
      </c>
      <c r="M388" s="46">
        <f>IF(OR($A388="",$B388="",$C388=""),"",'OddsRatio_working_3-way'!J387)</f>
        <v>3.3033124257497635</v>
      </c>
      <c r="N388" s="47">
        <f t="shared" si="81"/>
        <v>41.109422199988458</v>
      </c>
      <c r="O388" s="48">
        <f t="shared" si="82"/>
        <v>28.544821349546879</v>
      </c>
      <c r="P388" s="48">
        <f t="shared" si="83"/>
        <v>30.345756450464663</v>
      </c>
      <c r="Q388" t="s">
        <v>303</v>
      </c>
      <c r="R388" t="s">
        <v>298</v>
      </c>
      <c r="S388" s="38">
        <v>44291</v>
      </c>
      <c r="T388" s="50">
        <v>100</v>
      </c>
      <c r="U388" s="50">
        <f t="shared" si="84"/>
        <v>57.264957264957268</v>
      </c>
      <c r="V388" s="50">
        <f t="shared" si="85"/>
        <v>70.326409495548958</v>
      </c>
      <c r="W388" s="50">
        <f t="shared" si="86"/>
        <v>68.454258675078862</v>
      </c>
      <c r="X388" s="50">
        <f t="shared" si="87"/>
        <v>61.219331829372173</v>
      </c>
      <c r="Y388" s="50">
        <f t="shared" si="88"/>
        <v>74.280784059963878</v>
      </c>
      <c r="Z388" s="50">
        <f t="shared" si="89"/>
        <v>72.408633239493781</v>
      </c>
      <c r="AA388" s="50">
        <f t="shared" si="90"/>
        <v>-3.9543745644149055</v>
      </c>
      <c r="AB388" s="50">
        <f t="shared" si="91"/>
        <v>-3.9543745644149197</v>
      </c>
      <c r="AC388" s="50">
        <f t="shared" si="92"/>
        <v>-3.9543745644149197</v>
      </c>
      <c r="AF388">
        <v>2.1</v>
      </c>
      <c r="AG388">
        <v>1.76</v>
      </c>
      <c r="AH388" s="66"/>
      <c r="AJ388" t="s">
        <v>439</v>
      </c>
    </row>
    <row r="389" spans="1:36" ht="15" x14ac:dyDescent="0.25">
      <c r="A389">
        <v>2.94</v>
      </c>
      <c r="B389">
        <v>3.1</v>
      </c>
      <c r="C389">
        <v>2.59</v>
      </c>
      <c r="D389" s="43">
        <f t="shared" si="80"/>
        <v>4.8817085683445116E-2</v>
      </c>
      <c r="E389" s="44">
        <f>IF(OR($A389="",$B389="",$C389=""),"",A389*'MPTO_working_3-way'!$I388)</f>
        <v>3.0835222319093285</v>
      </c>
      <c r="F389" s="45">
        <f>IF(OR($A389="",$B389="",$C389=""),"",B389*'MPTO_working_3-way'!$I388)</f>
        <v>3.2513329656186798</v>
      </c>
      <c r="G389" s="46">
        <f>IF(OR($A389="",$B389="",$C389=""),"",C389*'MPTO_working_3-way'!$I388)</f>
        <v>2.7164362519201228</v>
      </c>
      <c r="H389" s="44">
        <f>IF(OR($A389="",$B389="",$C389=""),"",'MPTO_working_3-way'!E388)</f>
        <v>3.0877187627808738</v>
      </c>
      <c r="I389" s="45">
        <f>IF(OR($A389="",$B389="",$C389=""),"",'MPTO_working_3-way'!F388)</f>
        <v>3.2646848114419225</v>
      </c>
      <c r="J389" s="46">
        <f>IF(OR($A389="",$B389="",$C389=""),"",'MPTO_working_3-way'!G388)</f>
        <v>2.7039595015742854</v>
      </c>
      <c r="K389" s="44">
        <f>IF(OR($A389="",$B389="",$C389=""),"",'OddsRatio_working_3-way'!H388)</f>
        <v>3.0860846696185753</v>
      </c>
      <c r="L389" s="45">
        <f>IF(OR($A389="",$B389="",$C389=""),"",'OddsRatio_working_3-way'!I388)</f>
        <v>3.2581328897933033</v>
      </c>
      <c r="M389" s="46">
        <f>IF(OR($A389="",$B389="",$C389=""),"",'OddsRatio_working_3-way'!J388)</f>
        <v>2.7097291879863588</v>
      </c>
      <c r="N389" s="47">
        <f t="shared" si="81"/>
        <v>32.430445600542868</v>
      </c>
      <c r="O389" s="48">
        <f t="shared" si="82"/>
        <v>30.756616150192269</v>
      </c>
      <c r="P389" s="48">
        <f t="shared" si="83"/>
        <v>36.812938249264867</v>
      </c>
      <c r="Q389" t="s">
        <v>309</v>
      </c>
      <c r="R389" t="s">
        <v>311</v>
      </c>
      <c r="S389" s="38">
        <v>44291</v>
      </c>
      <c r="T389" s="50">
        <v>100</v>
      </c>
      <c r="U389" s="50">
        <f t="shared" si="84"/>
        <v>65.986394557823132</v>
      </c>
      <c r="V389" s="50">
        <f t="shared" si="85"/>
        <v>67.741935483870961</v>
      </c>
      <c r="W389" s="50">
        <f t="shared" si="86"/>
        <v>61.389961389961393</v>
      </c>
      <c r="X389" s="50">
        <f t="shared" si="87"/>
        <v>70.868103126167654</v>
      </c>
      <c r="Y389" s="50">
        <f t="shared" si="88"/>
        <v>72.623644052215482</v>
      </c>
      <c r="Z389" s="50">
        <f t="shared" si="89"/>
        <v>66.271669958305907</v>
      </c>
      <c r="AA389" s="50">
        <f t="shared" si="90"/>
        <v>-4.8817085683445214</v>
      </c>
      <c r="AB389" s="50">
        <f t="shared" si="91"/>
        <v>-4.8817085683445214</v>
      </c>
      <c r="AC389" s="50">
        <f t="shared" si="92"/>
        <v>-4.8817085683445143</v>
      </c>
      <c r="AF389">
        <v>2.2599999999999998</v>
      </c>
      <c r="AG389">
        <v>1.64</v>
      </c>
      <c r="AH389" s="66"/>
      <c r="AJ389" t="s">
        <v>445</v>
      </c>
    </row>
    <row r="390" spans="1:36" ht="15" x14ac:dyDescent="0.25">
      <c r="A390">
        <v>2.31</v>
      </c>
      <c r="B390">
        <v>3.23</v>
      </c>
      <c r="C390">
        <v>3.25</v>
      </c>
      <c r="D390" s="43">
        <f t="shared" si="80"/>
        <v>5.0190263812554869E-2</v>
      </c>
      <c r="E390" s="44">
        <f>IF(OR($A390="",$B390="",$C390=""),"",A390*'MPTO_working_3-way'!$I389)</f>
        <v>2.425939509407002</v>
      </c>
      <c r="F390" s="45">
        <f>IF(OR($A390="",$B390="",$C390=""),"",B390*'MPTO_working_3-way'!$I389)</f>
        <v>3.3921145521145522</v>
      </c>
      <c r="G390" s="46">
        <f>IF(OR($A390="",$B390="",$C390=""),"",C390*'MPTO_working_3-way'!$I389)</f>
        <v>3.4131183573908035</v>
      </c>
      <c r="H390" s="44">
        <f>IF(OR($A390="",$B390="",$C390=""),"",'MPTO_working_3-way'!E389)</f>
        <v>2.4028622224130629</v>
      </c>
      <c r="I390" s="45">
        <f>IF(OR($A390="",$B390="",$C390=""),"",'MPTO_working_3-way'!F389)</f>
        <v>3.4145141436981423</v>
      </c>
      <c r="J390" s="46">
        <f>IF(OR($A390="",$B390="",$C390=""),"",'MPTO_working_3-way'!G389)</f>
        <v>3.4368723226086106</v>
      </c>
      <c r="K390" s="44">
        <f>IF(OR($A390="",$B390="",$C390=""),"",'OddsRatio_working_3-way'!H389)</f>
        <v>2.4127566497361115</v>
      </c>
      <c r="L390" s="45">
        <f>IF(OR($A390="",$B390="",$C390=""),"",'OddsRatio_working_3-way'!I389)</f>
        <v>3.4049216251233045</v>
      </c>
      <c r="M390" s="46">
        <f>IF(OR($A390="",$B390="",$C390=""),"",'OddsRatio_working_3-way'!J389)</f>
        <v>3.4264904289360696</v>
      </c>
      <c r="N390" s="47">
        <f t="shared" si="81"/>
        <v>41.221143236355488</v>
      </c>
      <c r="O390" s="48">
        <f t="shared" si="82"/>
        <v>29.480136494111825</v>
      </c>
      <c r="P390" s="48">
        <f t="shared" si="83"/>
        <v>29.298720269532673</v>
      </c>
      <c r="Q390" t="s">
        <v>310</v>
      </c>
      <c r="R390" t="s">
        <v>506</v>
      </c>
      <c r="S390" s="38">
        <v>44291</v>
      </c>
      <c r="T390" s="50">
        <v>100</v>
      </c>
      <c r="U390" s="50">
        <f t="shared" si="84"/>
        <v>56.709956709956707</v>
      </c>
      <c r="V390" s="50">
        <f t="shared" si="85"/>
        <v>69.040247678018574</v>
      </c>
      <c r="W390" s="50">
        <f t="shared" si="86"/>
        <v>69.230769230769241</v>
      </c>
      <c r="X390" s="50">
        <f t="shared" si="87"/>
        <v>61.7289830912122</v>
      </c>
      <c r="Y390" s="50">
        <f t="shared" si="88"/>
        <v>74.05927405927406</v>
      </c>
      <c r="Z390" s="50">
        <f t="shared" si="89"/>
        <v>74.249795612024712</v>
      </c>
      <c r="AA390" s="50">
        <f t="shared" si="90"/>
        <v>-5.0190263812554932</v>
      </c>
      <c r="AB390" s="50">
        <f t="shared" si="91"/>
        <v>-5.0190263812554861</v>
      </c>
      <c r="AC390" s="50">
        <f t="shared" si="92"/>
        <v>-5.0190263812554718</v>
      </c>
      <c r="AF390">
        <v>2.08</v>
      </c>
      <c r="AG390">
        <v>1.75</v>
      </c>
      <c r="AH390" s="66"/>
      <c r="AJ390" t="s">
        <v>445</v>
      </c>
    </row>
    <row r="391" spans="1:36" ht="15" x14ac:dyDescent="0.25">
      <c r="A391">
        <v>1.61</v>
      </c>
      <c r="B391">
        <v>3.97</v>
      </c>
      <c r="C391">
        <v>5.53</v>
      </c>
      <c r="D391" s="43">
        <f t="shared" ref="D391:D450" si="93">IF(OR($A391="",$B391="",$C391=""),"",(1/A391)+(1/B391)+(1/C391)-1)</f>
        <v>5.3839007589549848E-2</v>
      </c>
      <c r="E391" s="44">
        <f>IF(OR($A391="",$B391="",$C391=""),"",A391*'MPTO_working_3-way'!$I390)</f>
        <v>1.6966808022191753</v>
      </c>
      <c r="F391" s="45">
        <f>IF(OR($A391="",$B391="",$C391=""),"",B391*'MPTO_working_3-way'!$I390)</f>
        <v>4.1837408601305128</v>
      </c>
      <c r="G391" s="46">
        <f>IF(OR($A391="",$B391="",$C391=""),"",C391*'MPTO_working_3-way'!$I390)</f>
        <v>5.8277297119702105</v>
      </c>
      <c r="H391" s="44">
        <f>IF(OR($A391="",$B391="",$C391=""),"",'MPTO_working_3-way'!E390)</f>
        <v>1.6579027810200739</v>
      </c>
      <c r="I391" s="45">
        <f>IF(OR($A391="",$B391="",$C391=""),"",'MPTO_working_3-way'!F390)</f>
        <v>4.2745485621118089</v>
      </c>
      <c r="J391" s="46">
        <f>IF(OR($A391="",$B391="",$C391=""),"",'MPTO_working_3-way'!G390)</f>
        <v>6.1392822448178119</v>
      </c>
      <c r="K391" s="44">
        <f>IF(OR($A391="",$B391="",$C391=""),"",'OddsRatio_working_3-way'!H390)</f>
        <v>1.670929137238145</v>
      </c>
      <c r="L391" s="45">
        <f>IF(OR($A391="",$B391="",$C391=""),"",'OddsRatio_working_3-way'!I390)</f>
        <v>4.2666549796676883</v>
      </c>
      <c r="M391" s="46">
        <f>IF(OR($A391="",$B391="",$C391=""),"",'OddsRatio_working_3-way'!J390)</f>
        <v>5.9824737568668764</v>
      </c>
      <c r="N391" s="47">
        <f t="shared" si="81"/>
        <v>58.93860522804578</v>
      </c>
      <c r="O391" s="48">
        <f t="shared" si="82"/>
        <v>23.902054009358618</v>
      </c>
      <c r="P391" s="48">
        <f t="shared" si="83"/>
        <v>17.159340762595608</v>
      </c>
      <c r="Q391" t="s">
        <v>514</v>
      </c>
      <c r="R391" t="s">
        <v>315</v>
      </c>
      <c r="S391" s="38">
        <v>44291</v>
      </c>
      <c r="T391" s="50">
        <v>100</v>
      </c>
      <c r="U391" s="50">
        <f t="shared" si="84"/>
        <v>37.888198757763973</v>
      </c>
      <c r="V391" s="50">
        <f t="shared" si="85"/>
        <v>74.811083123425689</v>
      </c>
      <c r="W391" s="50">
        <f t="shared" si="86"/>
        <v>81.91681735985533</v>
      </c>
      <c r="X391" s="50">
        <f t="shared" si="87"/>
        <v>43.272099516718974</v>
      </c>
      <c r="Y391" s="50">
        <f t="shared" si="88"/>
        <v>80.194983882380683</v>
      </c>
      <c r="Z391" s="50">
        <f t="shared" si="89"/>
        <v>87.300718118810323</v>
      </c>
      <c r="AA391" s="50">
        <f t="shared" si="90"/>
        <v>-5.3839007589550008</v>
      </c>
      <c r="AB391" s="50">
        <f t="shared" si="91"/>
        <v>-5.3839007589549936</v>
      </c>
      <c r="AC391" s="50">
        <f t="shared" si="92"/>
        <v>-5.3839007589549936</v>
      </c>
      <c r="AF391">
        <v>1.96</v>
      </c>
      <c r="AG391">
        <v>1.86</v>
      </c>
      <c r="AH391" s="66"/>
      <c r="AJ391" t="s">
        <v>445</v>
      </c>
    </row>
    <row r="392" spans="1:36" ht="15" x14ac:dyDescent="0.25">
      <c r="A392">
        <v>2.87</v>
      </c>
      <c r="B392">
        <v>3.27</v>
      </c>
      <c r="C392">
        <v>2.46</v>
      </c>
      <c r="D392" s="43">
        <f t="shared" si="93"/>
        <v>6.074651834329603E-2</v>
      </c>
      <c r="E392" s="44">
        <f>IF(OR($A392="",$B392="",$C392=""),"",A392*'MPTO_working_3-way'!$I391)</f>
        <v>3.0443425076452599</v>
      </c>
      <c r="F392" s="45">
        <f>IF(OR($A392="",$B392="",$C392=""),"",B392*'MPTO_working_3-way'!$I391)</f>
        <v>3.468641114982578</v>
      </c>
      <c r="G392" s="46">
        <f>IF(OR($A392="",$B392="",$C392=""),"",C392*'MPTO_working_3-way'!$I391)</f>
        <v>2.6094364351245081</v>
      </c>
      <c r="H392" s="44">
        <f>IF(OR($A392="",$B392="",$C392=""),"",'MPTO_working_3-way'!E391)</f>
        <v>3.0470784315847568</v>
      </c>
      <c r="I392" s="45">
        <f>IF(OR($A392="",$B392="",$C392=""),"",'MPTO_working_3-way'!F391)</f>
        <v>3.5018719138297736</v>
      </c>
      <c r="J392" s="46">
        <f>IF(OR($A392="",$B392="",$C392=""),"",'MPTO_working_3-way'!G391)</f>
        <v>2.5889617375791958</v>
      </c>
      <c r="K392" s="44">
        <f>IF(OR($A392="",$B392="",$C392=""),"",'OddsRatio_working_3-way'!H391)</f>
        <v>3.0470931249235602</v>
      </c>
      <c r="L392" s="45">
        <f>IF(OR($A392="",$B392="",$C392=""),"",'OddsRatio_working_3-way'!I391)</f>
        <v>3.4849740072601514</v>
      </c>
      <c r="M392" s="46">
        <f>IF(OR($A392="",$B392="",$C392=""),"",'OddsRatio_working_3-way'!J391)</f>
        <v>2.5982652205285555</v>
      </c>
      <c r="N392" s="47">
        <f t="shared" si="81"/>
        <v>32.847815168257156</v>
      </c>
      <c r="O392" s="48">
        <f t="shared" si="82"/>
        <v>28.829733802109498</v>
      </c>
      <c r="P392" s="48">
        <f t="shared" si="83"/>
        <v>38.322451029633356</v>
      </c>
      <c r="Q392" t="s">
        <v>465</v>
      </c>
      <c r="R392" t="s">
        <v>452</v>
      </c>
      <c r="S392" s="38">
        <v>44291</v>
      </c>
      <c r="T392" s="50">
        <v>100</v>
      </c>
      <c r="U392" s="50">
        <f t="shared" si="84"/>
        <v>65.156794425087099</v>
      </c>
      <c r="V392" s="50">
        <f t="shared" si="85"/>
        <v>69.418960244648318</v>
      </c>
      <c r="W392" s="50">
        <f t="shared" si="86"/>
        <v>59.349593495934961</v>
      </c>
      <c r="X392" s="50">
        <f t="shared" si="87"/>
        <v>71.231446259416714</v>
      </c>
      <c r="Y392" s="50">
        <f t="shared" si="88"/>
        <v>75.493612078977932</v>
      </c>
      <c r="Z392" s="50">
        <f t="shared" si="89"/>
        <v>65.424245330264569</v>
      </c>
      <c r="AA392" s="50">
        <f t="shared" si="90"/>
        <v>-6.0746518343296145</v>
      </c>
      <c r="AB392" s="50">
        <f t="shared" si="91"/>
        <v>-6.0746518343296145</v>
      </c>
      <c r="AC392" s="50">
        <f t="shared" si="92"/>
        <v>-6.0746518343296074</v>
      </c>
      <c r="AF392">
        <v>1.94</v>
      </c>
      <c r="AG392">
        <v>1.88</v>
      </c>
      <c r="AH392" s="66"/>
      <c r="AJ392" t="s">
        <v>445</v>
      </c>
    </row>
    <row r="393" spans="1:36" ht="15" x14ac:dyDescent="0.25">
      <c r="A393">
        <v>2.39</v>
      </c>
      <c r="B393">
        <v>3.48</v>
      </c>
      <c r="C393">
        <v>2.91</v>
      </c>
      <c r="D393" s="43">
        <f t="shared" si="93"/>
        <v>4.9408975363933294E-2</v>
      </c>
      <c r="E393" s="44">
        <f>IF(OR($A393="",$B393="",$C393=""),"",A393*'MPTO_working_3-way'!$I392)</f>
        <v>2.5080874511198008</v>
      </c>
      <c r="F393" s="45">
        <f>IF(OR($A393="",$B393="",$C393=""),"",B393*'MPTO_working_3-way'!$I392)</f>
        <v>3.6519432342664877</v>
      </c>
      <c r="G393" s="46">
        <f>IF(OR($A393="",$B393="",$C393=""),"",C393*'MPTO_working_3-way'!$I392)</f>
        <v>3.0537801183090458</v>
      </c>
      <c r="H393" s="44">
        <f>IF(OR($A393="",$B393="",$C393=""),"",'MPTO_working_3-way'!E392)</f>
        <v>2.4879311493285896</v>
      </c>
      <c r="I393" s="45">
        <f>IF(OR($A393="",$B393="",$C393=""),"",'MPTO_working_3-way'!F392)</f>
        <v>3.6915807796001507</v>
      </c>
      <c r="J393" s="46">
        <f>IF(OR($A393="",$B393="",$C393=""),"",'MPTO_working_3-way'!G392)</f>
        <v>3.0564873719846877</v>
      </c>
      <c r="K393" s="44">
        <f>IF(OR($A393="",$B393="",$C393=""),"",'OddsRatio_working_3-way'!H392)</f>
        <v>2.4970178855537735</v>
      </c>
      <c r="L393" s="45">
        <f>IF(OR($A393="",$B393="",$C393=""),"",'OddsRatio_working_3-way'!I392)</f>
        <v>3.6709383857362288</v>
      </c>
      <c r="M393" s="46">
        <f>IF(OR($A393="",$B393="",$C393=""),"",'OddsRatio_working_3-way'!J392)</f>
        <v>3.0570533535307249</v>
      </c>
      <c r="N393" s="47">
        <f t="shared" si="81"/>
        <v>39.871018036214167</v>
      </c>
      <c r="O393" s="48">
        <f t="shared" si="82"/>
        <v>27.382681927170076</v>
      </c>
      <c r="P393" s="48">
        <f t="shared" si="83"/>
        <v>32.746300036615764</v>
      </c>
      <c r="Q393" t="s">
        <v>504</v>
      </c>
      <c r="R393" t="s">
        <v>502</v>
      </c>
      <c r="S393" s="38">
        <v>44291</v>
      </c>
      <c r="T393" s="50">
        <v>100</v>
      </c>
      <c r="U393" s="50">
        <f t="shared" si="84"/>
        <v>58.15899581589958</v>
      </c>
      <c r="V393" s="50">
        <f t="shared" si="85"/>
        <v>71.264367816091948</v>
      </c>
      <c r="W393" s="50">
        <f t="shared" si="86"/>
        <v>65.635738831615114</v>
      </c>
      <c r="X393" s="50">
        <f t="shared" si="87"/>
        <v>63.099893352292924</v>
      </c>
      <c r="Y393" s="50">
        <f t="shared" si="88"/>
        <v>76.205265352485299</v>
      </c>
      <c r="Z393" s="50">
        <f t="shared" si="89"/>
        <v>70.576636368008465</v>
      </c>
      <c r="AA393" s="50">
        <f t="shared" si="90"/>
        <v>-4.9408975363933436</v>
      </c>
      <c r="AB393" s="50">
        <f t="shared" si="91"/>
        <v>-4.9408975363933507</v>
      </c>
      <c r="AC393" s="50">
        <f t="shared" si="92"/>
        <v>-4.9408975363933507</v>
      </c>
      <c r="AF393">
        <v>1.97</v>
      </c>
      <c r="AG393">
        <v>1.85</v>
      </c>
      <c r="AH393" s="66"/>
      <c r="AJ393" t="s">
        <v>445</v>
      </c>
    </row>
    <row r="394" spans="1:36" ht="15" x14ac:dyDescent="0.25">
      <c r="A394">
        <v>3.31</v>
      </c>
      <c r="B394">
        <v>3.35</v>
      </c>
      <c r="C394">
        <v>2.2200000000000002</v>
      </c>
      <c r="D394" s="43">
        <f t="shared" si="93"/>
        <v>5.1072716762395221E-2</v>
      </c>
      <c r="E394" s="44">
        <f>IF(OR($A394="",$B394="",$C394=""),"",A394*'MPTO_working_3-way'!$I393)</f>
        <v>3.4790506924835283</v>
      </c>
      <c r="F394" s="45">
        <f>IF(OR($A394="",$B394="",$C394=""),"",B394*'MPTO_working_3-way'!$I393)</f>
        <v>3.5210936011540239</v>
      </c>
      <c r="G394" s="46">
        <f>IF(OR($A394="",$B394="",$C394=""),"",C394*'MPTO_working_3-way'!$I393)</f>
        <v>2.3333814312125174</v>
      </c>
      <c r="H394" s="44">
        <f>IF(OR($A394="",$B394="",$C394=""),"",'MPTO_working_3-way'!E393)</f>
        <v>3.507657298431587</v>
      </c>
      <c r="I394" s="45">
        <f>IF(OR($A394="",$B394="",$C394=""),"",'MPTO_working_3-way'!F393)</f>
        <v>3.5526095893804746</v>
      </c>
      <c r="J394" s="46">
        <f>IF(OR($A394="",$B394="",$C394=""),"",'MPTO_working_3-way'!G393)</f>
        <v>2.3071977960695782</v>
      </c>
      <c r="K394" s="44">
        <f>IF(OR($A394="",$B394="",$C394=""),"",'OddsRatio_working_3-way'!H393)</f>
        <v>3.4958168627642676</v>
      </c>
      <c r="L394" s="45">
        <f>IF(OR($A394="",$B394="",$C394=""),"",'OddsRatio_working_3-way'!I393)</f>
        <v>3.5390344707775019</v>
      </c>
      <c r="M394" s="46">
        <f>IF(OR($A394="",$B394="",$C394=""),"",'OddsRatio_working_3-way'!J393)</f>
        <v>2.3181370444036391</v>
      </c>
      <c r="N394" s="47">
        <f t="shared" si="81"/>
        <v>28.743473102030247</v>
      </c>
      <c r="O394" s="48">
        <f t="shared" si="82"/>
        <v>28.40026745305078</v>
      </c>
      <c r="P394" s="48">
        <f t="shared" si="83"/>
        <v>42.856259444918969</v>
      </c>
      <c r="Q394" t="s">
        <v>313</v>
      </c>
      <c r="R394" t="s">
        <v>501</v>
      </c>
      <c r="S394" s="38">
        <v>44291</v>
      </c>
      <c r="T394" s="50">
        <v>100</v>
      </c>
      <c r="U394" s="50">
        <f t="shared" si="84"/>
        <v>69.78851963746223</v>
      </c>
      <c r="V394" s="50">
        <f t="shared" si="85"/>
        <v>70.149253731343279</v>
      </c>
      <c r="W394" s="50">
        <f t="shared" si="86"/>
        <v>54.954954954954964</v>
      </c>
      <c r="X394" s="50">
        <f t="shared" si="87"/>
        <v>74.89579131370175</v>
      </c>
      <c r="Y394" s="50">
        <f t="shared" si="88"/>
        <v>75.256525407582814</v>
      </c>
      <c r="Z394" s="50">
        <f t="shared" si="89"/>
        <v>60.06222663119447</v>
      </c>
      <c r="AA394" s="50">
        <f t="shared" si="90"/>
        <v>-5.1072716762395203</v>
      </c>
      <c r="AB394" s="50">
        <f t="shared" si="91"/>
        <v>-5.1072716762395345</v>
      </c>
      <c r="AC394" s="50">
        <f t="shared" si="92"/>
        <v>-5.1072716762395061</v>
      </c>
      <c r="AF394">
        <v>2.1800000000000002</v>
      </c>
      <c r="AG394">
        <v>1.68</v>
      </c>
      <c r="AH394" s="66"/>
      <c r="AJ394" t="s">
        <v>445</v>
      </c>
    </row>
    <row r="395" spans="1:36" ht="15" x14ac:dyDescent="0.25">
      <c r="A395">
        <v>2.2200000000000002</v>
      </c>
      <c r="B395">
        <v>3.7</v>
      </c>
      <c r="C395">
        <v>3.03</v>
      </c>
      <c r="D395" s="43">
        <f t="shared" si="93"/>
        <v>5.0753724021050717E-2</v>
      </c>
      <c r="E395" s="44">
        <f>IF(OR($A395="",$B395="",$C395=""),"",A395*'MPTO_working_3-way'!$I394)</f>
        <v>2.332673267326733</v>
      </c>
      <c r="F395" s="45">
        <f>IF(OR($A395="",$B395="",$C395=""),"",B395*'MPTO_working_3-way'!$I394)</f>
        <v>3.887788778877888</v>
      </c>
      <c r="G395" s="46">
        <f>IF(OR($A395="",$B395="",$C395=""),"",C395*'MPTO_working_3-way'!$I394)</f>
        <v>3.1837837837837837</v>
      </c>
      <c r="H395" s="44">
        <f>IF(OR($A395="",$B395="",$C395=""),"",'MPTO_working_3-way'!E394)</f>
        <v>2.3066319182497774</v>
      </c>
      <c r="I395" s="45">
        <f>IF(OR($A395="",$B395="",$C395=""),"",'MPTO_working_3-way'!F394)</f>
        <v>3.9470719399131564</v>
      </c>
      <c r="J395" s="46">
        <f>IF(OR($A395="",$B395="",$C395=""),"",'MPTO_working_3-way'!G394)</f>
        <v>3.1937137973601741</v>
      </c>
      <c r="K395" s="44">
        <f>IF(OR($A395="",$B395="",$C395=""),"",'OddsRatio_working_3-way'!H394)</f>
        <v>2.317777047698022</v>
      </c>
      <c r="L395" s="45">
        <f>IF(OR($A395="",$B395="",$C395=""),"",'OddsRatio_working_3-way'!I394)</f>
        <v>3.9163918268726721</v>
      </c>
      <c r="M395" s="46">
        <f>IF(OR($A395="",$B395="",$C395=""),"",'OddsRatio_working_3-way'!J394)</f>
        <v>3.1926945957598241</v>
      </c>
      <c r="N395" s="47">
        <f t="shared" si="81"/>
        <v>42.869269949066208</v>
      </c>
      <c r="O395" s="48">
        <f t="shared" si="82"/>
        <v>25.721561969439726</v>
      </c>
      <c r="P395" s="48">
        <f t="shared" si="83"/>
        <v>31.409168081494059</v>
      </c>
      <c r="Q395" t="s">
        <v>314</v>
      </c>
      <c r="R395" t="s">
        <v>308</v>
      </c>
      <c r="S395" s="38">
        <v>44291</v>
      </c>
      <c r="T395" s="50">
        <v>100</v>
      </c>
      <c r="U395" s="50">
        <f t="shared" si="84"/>
        <v>54.954954954954964</v>
      </c>
      <c r="V395" s="50">
        <f t="shared" si="85"/>
        <v>72.972972972972968</v>
      </c>
      <c r="W395" s="50">
        <f t="shared" si="86"/>
        <v>66.996699669967001</v>
      </c>
      <c r="X395" s="50">
        <f t="shared" si="87"/>
        <v>60.030327357060017</v>
      </c>
      <c r="Y395" s="50">
        <f t="shared" si="88"/>
        <v>78.048345375078043</v>
      </c>
      <c r="Z395" s="50">
        <f t="shared" si="89"/>
        <v>72.072072072072075</v>
      </c>
      <c r="AA395" s="50">
        <f t="shared" si="90"/>
        <v>-5.075372402105053</v>
      </c>
      <c r="AB395" s="50">
        <f t="shared" si="91"/>
        <v>-5.0753724021050743</v>
      </c>
      <c r="AC395" s="50">
        <f t="shared" si="92"/>
        <v>-5.0753724021050743</v>
      </c>
      <c r="AF395">
        <v>1.65</v>
      </c>
      <c r="AG395">
        <v>2.2400000000000002</v>
      </c>
      <c r="AH395" s="66"/>
      <c r="AJ395" t="s">
        <v>445</v>
      </c>
    </row>
    <row r="396" spans="1:36" ht="15" x14ac:dyDescent="0.25">
      <c r="A396">
        <v>3.06</v>
      </c>
      <c r="B396">
        <v>3.2</v>
      </c>
      <c r="C396">
        <v>2.44</v>
      </c>
      <c r="D396" s="43">
        <f t="shared" si="93"/>
        <v>4.9133451194685485E-2</v>
      </c>
      <c r="E396" s="44">
        <f>IF(OR($A396="",$B396="",$C396=""),"",A396*'MPTO_working_3-way'!$I395)</f>
        <v>3.2103483606557375</v>
      </c>
      <c r="F396" s="45">
        <f>IF(OR($A396="",$B396="",$C396=""),"",B396*'MPTO_working_3-way'!$I395)</f>
        <v>3.3572270438229936</v>
      </c>
      <c r="G396" s="46">
        <f>IF(OR($A396="",$B396="",$C396=""),"",C396*'MPTO_working_3-way'!$I395)</f>
        <v>2.5598856209150327</v>
      </c>
      <c r="H396" s="44">
        <f>IF(OR($A396="",$B396="",$C396=""),"",'MPTO_working_3-way'!E395)</f>
        <v>3.2214463947994791</v>
      </c>
      <c r="I396" s="45">
        <f>IF(OR($A396="",$B396="",$C396=""),"",'MPTO_working_3-way'!F395)</f>
        <v>3.3769844261182893</v>
      </c>
      <c r="J396" s="46">
        <f>IF(OR($A396="",$B396="",$C396=""),"",'MPTO_working_3-way'!G395)</f>
        <v>2.5415657284852751</v>
      </c>
      <c r="K396" s="44">
        <f>IF(OR($A396="",$B396="",$C396=""),"",'OddsRatio_working_3-way'!H395)</f>
        <v>3.2169514632999561</v>
      </c>
      <c r="L396" s="45">
        <f>IF(OR($A396="",$B396="",$C396=""),"",'OddsRatio_working_3-way'!I395)</f>
        <v>3.367618067601895</v>
      </c>
      <c r="M396" s="46">
        <f>IF(OR($A396="",$B396="",$C396=""),"",'OddsRatio_working_3-way'!J395)</f>
        <v>2.5497136442485133</v>
      </c>
      <c r="N396" s="47">
        <f t="shared" si="81"/>
        <v>31.149267545399422</v>
      </c>
      <c r="O396" s="48">
        <f t="shared" si="82"/>
        <v>29.786487090288194</v>
      </c>
      <c r="P396" s="48">
        <f t="shared" si="83"/>
        <v>39.064245364312391</v>
      </c>
      <c r="Q396" t="s">
        <v>500</v>
      </c>
      <c r="R396" t="s">
        <v>503</v>
      </c>
      <c r="S396" s="38">
        <v>44291</v>
      </c>
      <c r="T396" s="50">
        <v>100</v>
      </c>
      <c r="U396" s="50">
        <f t="shared" si="84"/>
        <v>67.320261437908499</v>
      </c>
      <c r="V396" s="50">
        <f t="shared" si="85"/>
        <v>68.75</v>
      </c>
      <c r="W396" s="50">
        <f t="shared" si="86"/>
        <v>59.016393442622956</v>
      </c>
      <c r="X396" s="50">
        <f t="shared" si="87"/>
        <v>72.233606557377044</v>
      </c>
      <c r="Y396" s="50">
        <f t="shared" si="88"/>
        <v>73.663345119468545</v>
      </c>
      <c r="Z396" s="50">
        <f t="shared" si="89"/>
        <v>63.929738562091501</v>
      </c>
      <c r="AA396" s="50">
        <f t="shared" si="90"/>
        <v>-4.9133451194685449</v>
      </c>
      <c r="AB396" s="50">
        <f t="shared" si="91"/>
        <v>-4.9133451194685449</v>
      </c>
      <c r="AC396" s="50">
        <f t="shared" si="92"/>
        <v>-4.9133451194685449</v>
      </c>
      <c r="AF396">
        <v>2.14</v>
      </c>
      <c r="AG396">
        <v>1.71</v>
      </c>
      <c r="AH396" s="66"/>
      <c r="AJ396" t="s">
        <v>445</v>
      </c>
    </row>
    <row r="397" spans="1:36" ht="15" x14ac:dyDescent="0.25">
      <c r="A397">
        <v>3.06</v>
      </c>
      <c r="B397">
        <v>3.33</v>
      </c>
      <c r="C397">
        <v>2.37</v>
      </c>
      <c r="D397" s="43">
        <f t="shared" si="93"/>
        <v>4.9038614191257546E-2</v>
      </c>
      <c r="E397" s="44">
        <f>IF(OR($A397="",$B397="",$C397=""),"",A397*'MPTO_working_3-way'!$I396)</f>
        <v>3.2100581594252482</v>
      </c>
      <c r="F397" s="45">
        <f>IF(OR($A397="",$B397="",$C397=""),"",B397*'MPTO_working_3-way'!$I396)</f>
        <v>3.4932985852568876</v>
      </c>
      <c r="G397" s="46">
        <f>IF(OR($A397="",$B397="",$C397=""),"",C397*'MPTO_working_3-way'!$I396)</f>
        <v>2.4862215156332805</v>
      </c>
      <c r="H397" s="44">
        <f>IF(OR($A397="",$B397="",$C397=""),"",'MPTO_working_3-way'!E396)</f>
        <v>3.221118364348325</v>
      </c>
      <c r="I397" s="45">
        <f>IF(OR($A397="",$B397="",$C397=""),"",'MPTO_working_3-way'!F396)</f>
        <v>3.5216959910123919</v>
      </c>
      <c r="J397" s="46">
        <f>IF(OR($A397="",$B397="",$C397=""),"",'MPTO_working_3-way'!G396)</f>
        <v>2.4655153086633015</v>
      </c>
      <c r="K397" s="44">
        <f>IF(OR($A397="",$B397="",$C397=""),"",'OddsRatio_working_3-way'!H396)</f>
        <v>3.2172758455381243</v>
      </c>
      <c r="L397" s="45">
        <f>IF(OR($A397="",$B397="",$C397=""),"",'OddsRatio_working_3-way'!I396)</f>
        <v>3.5078896699533146</v>
      </c>
      <c r="M397" s="46">
        <f>IF(OR($A397="",$B397="",$C397=""),"",'OddsRatio_working_3-way'!J396)</f>
        <v>2.4745960720326363</v>
      </c>
      <c r="N397" s="47">
        <f t="shared" si="81"/>
        <v>31.152083555366083</v>
      </c>
      <c r="O397" s="48">
        <f t="shared" si="82"/>
        <v>28.62623894276884</v>
      </c>
      <c r="P397" s="48">
        <f t="shared" si="83"/>
        <v>40.221677501865074</v>
      </c>
      <c r="Q397" t="s">
        <v>312</v>
      </c>
      <c r="R397" t="s">
        <v>505</v>
      </c>
      <c r="S397" s="38">
        <v>44291</v>
      </c>
      <c r="T397" s="50">
        <v>100</v>
      </c>
      <c r="U397" s="50">
        <f t="shared" si="84"/>
        <v>67.320261437908499</v>
      </c>
      <c r="V397" s="50">
        <f t="shared" si="85"/>
        <v>69.969969969969966</v>
      </c>
      <c r="W397" s="50">
        <f t="shared" si="86"/>
        <v>57.805907172995774</v>
      </c>
      <c r="X397" s="50">
        <f t="shared" si="87"/>
        <v>72.224122857034246</v>
      </c>
      <c r="Y397" s="50">
        <f t="shared" si="88"/>
        <v>74.873831389095713</v>
      </c>
      <c r="Z397" s="50">
        <f t="shared" si="89"/>
        <v>62.709768592121542</v>
      </c>
      <c r="AA397" s="50">
        <f t="shared" si="90"/>
        <v>-4.9038614191257466</v>
      </c>
      <c r="AB397" s="50">
        <f t="shared" si="91"/>
        <v>-4.9038614191257466</v>
      </c>
      <c r="AC397" s="50">
        <f t="shared" si="92"/>
        <v>-4.9038614191257679</v>
      </c>
      <c r="AF397">
        <v>1.97</v>
      </c>
      <c r="AG397">
        <v>1.85</v>
      </c>
      <c r="AH397" s="66"/>
      <c r="AJ397" t="s">
        <v>445</v>
      </c>
    </row>
    <row r="398" spans="1:36" ht="15" x14ac:dyDescent="0.25">
      <c r="A398">
        <v>1.76</v>
      </c>
      <c r="B398">
        <v>3.67</v>
      </c>
      <c r="C398">
        <v>4.66</v>
      </c>
      <c r="D398" s="43">
        <f t="shared" si="93"/>
        <v>5.5253656892627401E-2</v>
      </c>
      <c r="E398" s="44">
        <f>IF(OR($A398="",$B398="",$C398=""),"",A398*'MPTO_working_3-way'!$I397)</f>
        <v>1.8572464361310241</v>
      </c>
      <c r="F398" s="45">
        <f>IF(OR($A398="",$B398="",$C398=""),"",B398*'MPTO_working_3-way'!$I397)</f>
        <v>3.8727809207959423</v>
      </c>
      <c r="G398" s="46">
        <f>IF(OR($A398="",$B398="",$C398=""),"",C398*'MPTO_working_3-way'!$I397)</f>
        <v>4.9174820411196443</v>
      </c>
      <c r="H398" s="44">
        <f>IF(OR($A398="",$B398="",$C398=""),"",'MPTO_working_3-way'!E397)</f>
        <v>1.8189625415402051</v>
      </c>
      <c r="I398" s="45">
        <f>IF(OR($A398="",$B398="",$C398=""),"",'MPTO_working_3-way'!F397)</f>
        <v>3.9360520889671862</v>
      </c>
      <c r="J398" s="46">
        <f>IF(OR($A398="",$B398="",$C398=""),"",'MPTO_working_3-way'!G397)</f>
        <v>5.0975053617178103</v>
      </c>
      <c r="K398" s="44">
        <f>IF(OR($A398="",$B398="",$C398=""),"",'OddsRatio_working_3-way'!H397)</f>
        <v>1.8326863729798584</v>
      </c>
      <c r="L398" s="45">
        <f>IF(OR($A398="",$B398="",$C398=""),"",'OddsRatio_working_3-way'!I397)</f>
        <v>3.9253587050739749</v>
      </c>
      <c r="M398" s="46">
        <f>IF(OR($A398="",$B398="",$C398=""),"",'OddsRatio_working_3-way'!J397)</f>
        <v>5.0100422698766849</v>
      </c>
      <c r="N398" s="47">
        <f t="shared" si="81"/>
        <v>53.84315083587822</v>
      </c>
      <c r="O398" s="48">
        <f t="shared" si="82"/>
        <v>25.821238547996096</v>
      </c>
      <c r="P398" s="48">
        <f t="shared" si="83"/>
        <v>20.335610616125678</v>
      </c>
      <c r="Q398" t="s">
        <v>316</v>
      </c>
      <c r="R398" t="s">
        <v>318</v>
      </c>
      <c r="S398" s="38">
        <v>44291</v>
      </c>
      <c r="T398" s="50">
        <v>100</v>
      </c>
      <c r="U398" s="50">
        <f t="shared" si="84"/>
        <v>43.181818181818187</v>
      </c>
      <c r="V398" s="50">
        <f t="shared" si="85"/>
        <v>72.752043596730246</v>
      </c>
      <c r="W398" s="50">
        <f t="shared" si="86"/>
        <v>78.540772532188839</v>
      </c>
      <c r="X398" s="50">
        <f t="shared" si="87"/>
        <v>48.707183871080915</v>
      </c>
      <c r="Y398" s="50">
        <f t="shared" si="88"/>
        <v>78.277409285992988</v>
      </c>
      <c r="Z398" s="50">
        <f t="shared" si="89"/>
        <v>84.066138221451581</v>
      </c>
      <c r="AA398" s="50">
        <f t="shared" si="90"/>
        <v>-5.5253656892627276</v>
      </c>
      <c r="AB398" s="50">
        <f t="shared" si="91"/>
        <v>-5.5253656892627419</v>
      </c>
      <c r="AC398" s="50">
        <f t="shared" si="92"/>
        <v>-5.5253656892627419</v>
      </c>
      <c r="AF398">
        <v>1.91</v>
      </c>
      <c r="AG398">
        <v>1.91</v>
      </c>
      <c r="AH398" s="66"/>
      <c r="AJ398" t="s">
        <v>445</v>
      </c>
    </row>
    <row r="399" spans="1:36" ht="15" x14ac:dyDescent="0.25">
      <c r="A399">
        <v>2.36</v>
      </c>
      <c r="B399">
        <v>3</v>
      </c>
      <c r="C399">
        <v>3.55</v>
      </c>
      <c r="D399" s="43">
        <f t="shared" si="93"/>
        <v>3.8752287737725766E-2</v>
      </c>
      <c r="E399" s="44">
        <f>IF(OR($A399="",$B399="",$C399=""),"",A399*'MPTO_working_3-way'!$I398)</f>
        <v>2.4514553990610328</v>
      </c>
      <c r="F399" s="45">
        <f>IF(OR($A399="",$B399="",$C399=""),"",B399*'MPTO_working_3-way'!$I398)</f>
        <v>3.1162568632131773</v>
      </c>
      <c r="G399" s="46">
        <f>IF(OR($A399="",$B399="",$C399=""),"",C399*'MPTO_working_3-way'!$I398)</f>
        <v>3.6875706214689261</v>
      </c>
      <c r="H399" s="44">
        <f>IF(OR($A399="",$B399="",$C399=""),"",'MPTO_working_3-way'!E398)</f>
        <v>2.4342071280991737</v>
      </c>
      <c r="I399" s="45">
        <f>IF(OR($A399="",$B399="",$C399=""),"",'MPTO_working_3-way'!F398)</f>
        <v>3.1209437086092713</v>
      </c>
      <c r="J399" s="46">
        <f>IF(OR($A399="",$B399="",$C399=""),"",'MPTO_working_3-way'!G398)</f>
        <v>3.7206158097305826</v>
      </c>
      <c r="K399" s="44">
        <f>IF(OR($A399="",$B399="",$C399=""),"",'OddsRatio_working_3-way'!H398)</f>
        <v>2.441888975166127</v>
      </c>
      <c r="L399" s="45">
        <f>IF(OR($A399="",$B399="",$C399=""),"",'OddsRatio_working_3-way'!I398)</f>
        <v>3.1204249634796</v>
      </c>
      <c r="M399" s="46">
        <f>IF(OR($A399="",$B399="",$C399=""),"",'OddsRatio_working_3-way'!J398)</f>
        <v>3.7035418284364896</v>
      </c>
      <c r="N399" s="47">
        <f t="shared" si="81"/>
        <v>40.792094377202389</v>
      </c>
      <c r="O399" s="48">
        <f t="shared" si="82"/>
        <v>32.089780910065876</v>
      </c>
      <c r="P399" s="48">
        <f t="shared" si="83"/>
        <v>27.118124712731735</v>
      </c>
      <c r="Q399" t="s">
        <v>326</v>
      </c>
      <c r="R399" t="s">
        <v>338</v>
      </c>
      <c r="S399" s="38">
        <v>44291</v>
      </c>
      <c r="T399" s="50">
        <v>100</v>
      </c>
      <c r="U399" s="50">
        <f t="shared" si="84"/>
        <v>57.627118644067799</v>
      </c>
      <c r="V399" s="50">
        <f t="shared" si="85"/>
        <v>66.666666666666657</v>
      </c>
      <c r="W399" s="50">
        <f t="shared" si="86"/>
        <v>71.83098591549296</v>
      </c>
      <c r="X399" s="50">
        <f t="shared" si="87"/>
        <v>61.502347417840376</v>
      </c>
      <c r="Y399" s="50">
        <f t="shared" si="88"/>
        <v>70.541895440439248</v>
      </c>
      <c r="Z399" s="50">
        <f t="shared" si="89"/>
        <v>75.706214689265536</v>
      </c>
      <c r="AA399" s="50">
        <f t="shared" si="90"/>
        <v>-3.8752287737725766</v>
      </c>
      <c r="AB399" s="50">
        <f t="shared" si="91"/>
        <v>-3.8752287737725908</v>
      </c>
      <c r="AC399" s="50">
        <f t="shared" si="92"/>
        <v>-3.8752287737725766</v>
      </c>
      <c r="AF399">
        <v>2.3199999999999998</v>
      </c>
      <c r="AG399">
        <v>1.63</v>
      </c>
      <c r="AH399" s="66"/>
      <c r="AJ399" t="s">
        <v>446</v>
      </c>
    </row>
    <row r="400" spans="1:36" ht="15" x14ac:dyDescent="0.25">
      <c r="A400">
        <v>1.99</v>
      </c>
      <c r="B400">
        <v>3.21</v>
      </c>
      <c r="C400">
        <v>4.63</v>
      </c>
      <c r="D400" s="43">
        <f t="shared" si="93"/>
        <v>3.0021763947138513E-2</v>
      </c>
      <c r="E400" s="44">
        <f>IF(OR($A400="",$B400="",$C400=""),"",A400*'MPTO_working_3-way'!$I399)</f>
        <v>2.0497433102548057</v>
      </c>
      <c r="F400" s="45">
        <f>IF(OR($A400="",$B400="",$C400=""),"",B400*'MPTO_working_3-way'!$I399)</f>
        <v>3.3063698622703144</v>
      </c>
      <c r="G400" s="46">
        <f>IF(OR($A400="",$B400="",$C400=""),"",C400*'MPTO_working_3-way'!$I399)</f>
        <v>4.7690007670752514</v>
      </c>
      <c r="H400" s="44">
        <f>IF(OR($A400="",$B400="",$C400=""),"",'MPTO_working_3-way'!E399)</f>
        <v>2.0304349687636849</v>
      </c>
      <c r="I400" s="45">
        <f>IF(OR($A400="",$B400="",$C400=""),"",'MPTO_working_3-way'!F399)</f>
        <v>3.3165381068573647</v>
      </c>
      <c r="J400" s="46">
        <f>IF(OR($A400="",$B400="",$C400=""),"",'MPTO_working_3-way'!G399)</f>
        <v>4.8549471248199181</v>
      </c>
      <c r="K400" s="44">
        <f>IF(OR($A400="",$B400="",$C400=""),"",'OddsRatio_working_3-way'!H399)</f>
        <v>2.0383550750502724</v>
      </c>
      <c r="L400" s="45">
        <f>IF(OR($A400="",$B400="",$C400=""),"",'OddsRatio_working_3-way'!I399)</f>
        <v>3.317944157435456</v>
      </c>
      <c r="M400" s="46">
        <f>IF(OR($A400="",$B400="",$C400=""),"",'OddsRatio_working_3-way'!J399)</f>
        <v>4.8073019418509979</v>
      </c>
      <c r="N400" s="47">
        <f t="shared" si="81"/>
        <v>48.786596594657937</v>
      </c>
      <c r="O400" s="48">
        <f t="shared" si="82"/>
        <v>30.244650225348696</v>
      </c>
      <c r="P400" s="48">
        <f t="shared" si="83"/>
        <v>20.968753179993371</v>
      </c>
      <c r="Q400" t="s">
        <v>351</v>
      </c>
      <c r="R400" t="s">
        <v>352</v>
      </c>
      <c r="S400" s="38">
        <v>44291</v>
      </c>
      <c r="T400" s="50">
        <v>100</v>
      </c>
      <c r="U400" s="50">
        <f t="shared" si="84"/>
        <v>49.748743718592962</v>
      </c>
      <c r="V400" s="50">
        <f t="shared" si="85"/>
        <v>68.847352024922117</v>
      </c>
      <c r="W400" s="50">
        <f t="shared" si="86"/>
        <v>78.40172786177105</v>
      </c>
      <c r="X400" s="50">
        <f t="shared" si="87"/>
        <v>52.750920113306819</v>
      </c>
      <c r="Y400" s="50">
        <f t="shared" si="88"/>
        <v>71.849528419635959</v>
      </c>
      <c r="Z400" s="50">
        <f t="shared" si="89"/>
        <v>81.403904256484921</v>
      </c>
      <c r="AA400" s="50">
        <f t="shared" si="90"/>
        <v>-3.0021763947138567</v>
      </c>
      <c r="AB400" s="50">
        <f t="shared" si="91"/>
        <v>-3.0021763947138425</v>
      </c>
      <c r="AC400" s="50">
        <f t="shared" si="92"/>
        <v>-3.0021763947138709</v>
      </c>
      <c r="AF400">
        <v>2.4300000000000002</v>
      </c>
      <c r="AG400">
        <v>1.61</v>
      </c>
      <c r="AH400" s="66"/>
      <c r="AJ400" t="s">
        <v>434</v>
      </c>
    </row>
    <row r="401" spans="1:36" ht="15" x14ac:dyDescent="0.25">
      <c r="A401">
        <v>2.81</v>
      </c>
      <c r="B401">
        <v>3.13</v>
      </c>
      <c r="C401">
        <v>2.84</v>
      </c>
      <c r="D401" s="43">
        <f t="shared" si="93"/>
        <v>2.7473380068708364E-2</v>
      </c>
      <c r="E401" s="44">
        <f>IF(OR($A401="",$B401="",$C401=""),"",A401*'MPTO_working_3-way'!$I400)</f>
        <v>2.8872001979930704</v>
      </c>
      <c r="F401" s="45">
        <f>IF(OR($A401="",$B401="",$C401=""),"",B401*'MPTO_working_3-way'!$I400)</f>
        <v>3.2159916796150569</v>
      </c>
      <c r="G401" s="46">
        <f>IF(OR($A401="",$B401="",$C401=""),"",C401*'MPTO_working_3-way'!$I400)</f>
        <v>2.9180243993951316</v>
      </c>
      <c r="H401" s="44">
        <f>IF(OR($A401="",$B401="",$C401=""),"",'MPTO_working_3-way'!E400)</f>
        <v>2.8842208057532956</v>
      </c>
      <c r="I401" s="45">
        <f>IF(OR($A401="",$B401="",$C401=""),"",'MPTO_working_3-way'!F400)</f>
        <v>3.2223655417564401</v>
      </c>
      <c r="J401" s="46">
        <f>IF(OR($A401="",$B401="",$C401=""),"",'MPTO_working_3-way'!G400)</f>
        <v>2.9158354362152452</v>
      </c>
      <c r="K401" s="44">
        <f>IF(OR($A401="",$B401="",$C401=""),"",'OddsRatio_working_3-way'!H400)</f>
        <v>2.8857200756599344</v>
      </c>
      <c r="L401" s="45">
        <f>IF(OR($A401="",$B401="",$C401=""),"",'OddsRatio_working_3-way'!I400)</f>
        <v>3.2191070503622434</v>
      </c>
      <c r="M401" s="46">
        <f>IF(OR($A401="",$B401="",$C401=""),"",'OddsRatio_working_3-way'!J400)</f>
        <v>2.9169751045382757</v>
      </c>
      <c r="N401" s="47">
        <f t="shared" si="81"/>
        <v>34.635630764195454</v>
      </c>
      <c r="O401" s="48">
        <f t="shared" si="82"/>
        <v>31.094607810667483</v>
      </c>
      <c r="P401" s="48">
        <f t="shared" si="83"/>
        <v>34.269761425137055</v>
      </c>
      <c r="Q401" t="s">
        <v>348</v>
      </c>
      <c r="R401" t="s">
        <v>249</v>
      </c>
      <c r="S401" s="38">
        <v>44291</v>
      </c>
      <c r="T401" s="50">
        <v>100</v>
      </c>
      <c r="U401" s="50">
        <f t="shared" si="84"/>
        <v>64.412811387900362</v>
      </c>
      <c r="V401" s="50">
        <f t="shared" si="85"/>
        <v>68.051118210862612</v>
      </c>
      <c r="W401" s="50">
        <f t="shared" si="86"/>
        <v>64.788732394366207</v>
      </c>
      <c r="X401" s="50">
        <f t="shared" si="87"/>
        <v>67.160149394771182</v>
      </c>
      <c r="Y401" s="50">
        <f t="shared" si="88"/>
        <v>70.798456217733445</v>
      </c>
      <c r="Z401" s="50">
        <f t="shared" si="89"/>
        <v>67.536070401237026</v>
      </c>
      <c r="AA401" s="50">
        <f t="shared" si="90"/>
        <v>-2.7473380068708195</v>
      </c>
      <c r="AB401" s="50">
        <f t="shared" si="91"/>
        <v>-2.7473380068708337</v>
      </c>
      <c r="AC401" s="50">
        <f t="shared" si="92"/>
        <v>-2.7473380068708195</v>
      </c>
      <c r="AF401">
        <v>2.2599999999999998</v>
      </c>
      <c r="AG401">
        <v>1.69</v>
      </c>
      <c r="AH401" s="66"/>
      <c r="AJ401" t="s">
        <v>434</v>
      </c>
    </row>
    <row r="402" spans="1:36" ht="15" x14ac:dyDescent="0.25">
      <c r="A402">
        <v>2.16</v>
      </c>
      <c r="B402">
        <v>3.11</v>
      </c>
      <c r="C402">
        <v>4.09</v>
      </c>
      <c r="D402" s="43">
        <f t="shared" si="93"/>
        <v>2.9005148829204019E-2</v>
      </c>
      <c r="E402" s="44">
        <f>IF(OR($A402="",$B402="",$C402=""),"",A402*'MPTO_working_3-way'!$I401)</f>
        <v>2.2226511214710807</v>
      </c>
      <c r="F402" s="45">
        <f>IF(OR($A402="",$B402="",$C402=""),"",B402*'MPTO_working_3-way'!$I401)</f>
        <v>3.2002060128588243</v>
      </c>
      <c r="G402" s="46">
        <f>IF(OR($A402="",$B402="",$C402=""),"",C402*'MPTO_working_3-way'!$I401)</f>
        <v>4.2086310587114442</v>
      </c>
      <c r="H402" s="44">
        <f>IF(OR($A402="",$B402="",$C402=""),"",'MPTO_working_3-way'!E401)</f>
        <v>2.206070939467466</v>
      </c>
      <c r="I402" s="45">
        <f>IF(OR($A402="",$B402="",$C402=""),"",'MPTO_working_3-way'!F401)</f>
        <v>3.206412564336409</v>
      </c>
      <c r="J402" s="46">
        <f>IF(OR($A402="",$B402="",$C402=""),"",'MPTO_working_3-way'!G401)</f>
        <v>4.2583925384136414</v>
      </c>
      <c r="K402" s="44">
        <f>IF(OR($A402="",$B402="",$C402=""),"",'OddsRatio_working_3-way'!H401)</f>
        <v>2.2131729878340543</v>
      </c>
      <c r="L402" s="45">
        <f>IF(OR($A402="",$B402="",$C402=""),"",'OddsRatio_working_3-way'!I401)</f>
        <v>3.2067198313188405</v>
      </c>
      <c r="M402" s="46">
        <f>IF(OR($A402="",$B402="",$C402=""),"",'OddsRatio_working_3-way'!J401)</f>
        <v>4.2316418382820933</v>
      </c>
      <c r="N402" s="47">
        <f t="shared" si="81"/>
        <v>44.991316466173124</v>
      </c>
      <c r="O402" s="48">
        <f t="shared" si="82"/>
        <v>31.247988285187766</v>
      </c>
      <c r="P402" s="48">
        <f t="shared" si="83"/>
        <v>23.760695248639109</v>
      </c>
      <c r="Q402" t="s">
        <v>418</v>
      </c>
      <c r="R402" t="s">
        <v>234</v>
      </c>
      <c r="S402" s="38">
        <v>44291</v>
      </c>
      <c r="T402" s="50">
        <v>100</v>
      </c>
      <c r="U402" s="50">
        <f t="shared" si="84"/>
        <v>53.703703703703695</v>
      </c>
      <c r="V402" s="50">
        <f t="shared" si="85"/>
        <v>67.845659163987136</v>
      </c>
      <c r="W402" s="50">
        <f t="shared" si="86"/>
        <v>75.550122249388764</v>
      </c>
      <c r="X402" s="50">
        <f t="shared" si="87"/>
        <v>56.604218586624114</v>
      </c>
      <c r="Y402" s="50">
        <f t="shared" si="88"/>
        <v>70.746174046907541</v>
      </c>
      <c r="Z402" s="50">
        <f t="shared" si="89"/>
        <v>78.450637132309154</v>
      </c>
      <c r="AA402" s="50">
        <f t="shared" si="90"/>
        <v>-2.9005148829204188</v>
      </c>
      <c r="AB402" s="50">
        <f t="shared" si="91"/>
        <v>-2.9005148829204046</v>
      </c>
      <c r="AC402" s="50">
        <f t="shared" si="92"/>
        <v>-2.9005148829203904</v>
      </c>
      <c r="AF402">
        <v>2.41</v>
      </c>
      <c r="AG402">
        <v>1.61</v>
      </c>
      <c r="AH402" s="66"/>
      <c r="AJ402" t="s">
        <v>434</v>
      </c>
    </row>
    <row r="403" spans="1:36" ht="15" x14ac:dyDescent="0.25">
      <c r="A403">
        <v>2.95</v>
      </c>
      <c r="B403">
        <v>2.94</v>
      </c>
      <c r="C403">
        <v>2.87</v>
      </c>
      <c r="D403" s="43">
        <f t="shared" si="93"/>
        <v>2.7551161018355197E-2</v>
      </c>
      <c r="E403" s="44">
        <f>IF(OR($A403="",$B403="",$C403=""),"",A403*'MPTO_working_3-way'!$I402)</f>
        <v>3.0312759250041479</v>
      </c>
      <c r="F403" s="45">
        <f>IF(OR($A403="",$B403="",$C403=""),"",B403*'MPTO_working_3-way'!$I402)</f>
        <v>3.0210004133939643</v>
      </c>
      <c r="G403" s="46">
        <f>IF(OR($A403="",$B403="",$C403=""),"",C403*'MPTO_working_3-way'!$I402)</f>
        <v>2.9490718321226796</v>
      </c>
      <c r="H403" s="44">
        <f>IF(OR($A403="",$B403="",$C403=""),"",'MPTO_working_3-way'!E402)</f>
        <v>3.0321468465677346</v>
      </c>
      <c r="I403" s="45">
        <f>IF(OR($A403="",$B403="",$C403=""),"",'MPTO_working_3-way'!F402)</f>
        <v>3.0215831617349238</v>
      </c>
      <c r="J403" s="46">
        <f>IF(OR($A403="",$B403="",$C403=""),"",'MPTO_working_3-way'!G402)</f>
        <v>2.9476931664009416</v>
      </c>
      <c r="K403" s="44">
        <f>IF(OR($A403="",$B403="",$C403=""),"",'OddsRatio_working_3-way'!H402)</f>
        <v>3.031719306002564</v>
      </c>
      <c r="L403" s="45">
        <f>IF(OR($A403="",$B403="",$C403=""),"",'OddsRatio_working_3-way'!I402)</f>
        <v>3.0213002326384482</v>
      </c>
      <c r="M403" s="46">
        <f>IF(OR($A403="",$B403="",$C403=""),"",'OddsRatio_working_3-way'!J402)</f>
        <v>2.9483667190896385</v>
      </c>
      <c r="N403" s="47">
        <f t="shared" si="81"/>
        <v>32.989408577136757</v>
      </c>
      <c r="O403" s="48">
        <f t="shared" si="82"/>
        <v>33.101617449848106</v>
      </c>
      <c r="P403" s="48">
        <f t="shared" si="83"/>
        <v>33.908973973015136</v>
      </c>
      <c r="Q403" t="s">
        <v>353</v>
      </c>
      <c r="R403" t="s">
        <v>419</v>
      </c>
      <c r="S403" s="38">
        <v>44291</v>
      </c>
      <c r="T403" s="50">
        <v>100</v>
      </c>
      <c r="U403" s="50">
        <f t="shared" si="84"/>
        <v>66.101694915254228</v>
      </c>
      <c r="V403" s="50">
        <f t="shared" si="85"/>
        <v>65.986394557823132</v>
      </c>
      <c r="W403" s="50">
        <f t="shared" si="86"/>
        <v>65.156794425087099</v>
      </c>
      <c r="X403" s="50">
        <f t="shared" si="87"/>
        <v>68.856811017089754</v>
      </c>
      <c r="Y403" s="50">
        <f t="shared" si="88"/>
        <v>68.741510659658658</v>
      </c>
      <c r="Z403" s="50">
        <f t="shared" si="89"/>
        <v>67.911910526922625</v>
      </c>
      <c r="AA403" s="50">
        <f t="shared" si="90"/>
        <v>-2.7551161018355259</v>
      </c>
      <c r="AB403" s="50">
        <f t="shared" si="91"/>
        <v>-2.7551161018355259</v>
      </c>
      <c r="AC403" s="50">
        <f t="shared" si="92"/>
        <v>-2.7551161018355259</v>
      </c>
      <c r="AF403">
        <v>2.46</v>
      </c>
      <c r="AG403">
        <v>1.59</v>
      </c>
      <c r="AH403" s="66"/>
      <c r="AJ403" t="s">
        <v>434</v>
      </c>
    </row>
    <row r="404" spans="1:36" ht="15" x14ac:dyDescent="0.25">
      <c r="A404">
        <v>1.48</v>
      </c>
      <c r="B404">
        <v>4.12</v>
      </c>
      <c r="C404">
        <v>8.1999999999999993</v>
      </c>
      <c r="D404" s="43">
        <f t="shared" si="93"/>
        <v>4.0345341789812528E-2</v>
      </c>
      <c r="E404" s="44">
        <f>IF(OR($A404="",$B404="",$C404=""),"",A404*'MPTO_working_3-way'!$I403)</f>
        <v>1.5397111058489226</v>
      </c>
      <c r="F404" s="45">
        <f>IF(OR($A404="",$B404="",$C404=""),"",B404*'MPTO_working_3-way'!$I403)</f>
        <v>4.2862228081740277</v>
      </c>
      <c r="G404" s="46">
        <f>IF(OR($A404="",$B404="",$C404=""),"",C404*'MPTO_working_3-way'!$I403)</f>
        <v>8.5308318026764614</v>
      </c>
      <c r="H404" s="44">
        <f>IF(OR($A404="",$B404="",$C404=""),"",'MPTO_working_3-way'!E403)</f>
        <v>1.510055698551322</v>
      </c>
      <c r="I404" s="45">
        <f>IF(OR($A404="",$B404="",$C404=""),"",'MPTO_working_3-way'!F403)</f>
        <v>4.3616696597221569</v>
      </c>
      <c r="J404" s="46">
        <f>IF(OR($A404="",$B404="",$C404=""),"",'MPTO_working_3-way'!G403)</f>
        <v>9.2163543776174262</v>
      </c>
      <c r="K404" s="44">
        <f>IF(OR($A404="",$B404="",$C404=""),"",'OddsRatio_working_3-way'!H403)</f>
        <v>1.5198359468988427</v>
      </c>
      <c r="L404" s="45">
        <f>IF(OR($A404="",$B404="",$C404=""),"",'OddsRatio_working_3-way'!I403)</f>
        <v>4.3789336548424753</v>
      </c>
      <c r="M404" s="46">
        <f>IF(OR($A404="",$B404="",$C404=""),"",'OddsRatio_working_3-way'!J403)</f>
        <v>8.7975392034826374</v>
      </c>
      <c r="N404" s="47">
        <f t="shared" si="81"/>
        <v>64.947248623542791</v>
      </c>
      <c r="O404" s="48">
        <f t="shared" si="82"/>
        <v>23.330565039525084</v>
      </c>
      <c r="P404" s="48">
        <f t="shared" si="83"/>
        <v>11.722186336932118</v>
      </c>
      <c r="Q404" t="s">
        <v>417</v>
      </c>
      <c r="R404" t="s">
        <v>416</v>
      </c>
      <c r="S404" s="38">
        <v>44291</v>
      </c>
      <c r="T404" s="50">
        <v>100</v>
      </c>
      <c r="U404" s="50">
        <f t="shared" si="84"/>
        <v>32.432432432432435</v>
      </c>
      <c r="V404" s="50">
        <f t="shared" si="85"/>
        <v>75.728155339805824</v>
      </c>
      <c r="W404" s="50">
        <f t="shared" si="86"/>
        <v>87.804878048780481</v>
      </c>
      <c r="X404" s="50">
        <f t="shared" si="87"/>
        <v>36.466966611413689</v>
      </c>
      <c r="Y404" s="50">
        <f t="shared" si="88"/>
        <v>79.762689518787084</v>
      </c>
      <c r="Z404" s="50">
        <f t="shared" si="89"/>
        <v>91.839412227761741</v>
      </c>
      <c r="AA404" s="50">
        <f t="shared" si="90"/>
        <v>-4.0345341789812537</v>
      </c>
      <c r="AB404" s="50">
        <f t="shared" si="91"/>
        <v>-4.0345341789812608</v>
      </c>
      <c r="AC404" s="50">
        <f t="shared" si="92"/>
        <v>-4.0345341789812608</v>
      </c>
      <c r="AF404">
        <v>2.04</v>
      </c>
      <c r="AG404">
        <v>1.85</v>
      </c>
      <c r="AH404" s="66"/>
      <c r="AJ404" t="s">
        <v>434</v>
      </c>
    </row>
    <row r="405" spans="1:36" ht="15" x14ac:dyDescent="0.25">
      <c r="A405">
        <v>3.49</v>
      </c>
      <c r="B405">
        <v>3.12</v>
      </c>
      <c r="C405">
        <v>2.38</v>
      </c>
      <c r="D405" s="43">
        <f t="shared" si="93"/>
        <v>2.7213839029109455E-2</v>
      </c>
      <c r="E405" s="44">
        <f>IF(OR($A405="",$B405="",$C405=""),"",A405*'MPTO_working_3-way'!$I404)</f>
        <v>3.584976298211592</v>
      </c>
      <c r="F405" s="45">
        <f>IF(OR($A405="",$B405="",$C405=""),"",B405*'MPTO_working_3-way'!$I404)</f>
        <v>3.2049071777708216</v>
      </c>
      <c r="G405" s="46">
        <f>IF(OR($A405="",$B405="",$C405=""),"",C405*'MPTO_working_3-way'!$I404)</f>
        <v>2.4447689368892802</v>
      </c>
      <c r="H405" s="44">
        <f>IF(OR($A405="",$B405="",$C405=""),"",'MPTO_working_3-way'!E404)</f>
        <v>3.6041014032189809</v>
      </c>
      <c r="I405" s="45">
        <f>IF(OR($A405="",$B405="",$C405=""),"",'MPTO_working_3-way'!F404)</f>
        <v>3.2108754577641148</v>
      </c>
      <c r="J405" s="46">
        <f>IF(OR($A405="",$B405="",$C405=""),"",'MPTO_working_3-way'!G404)</f>
        <v>2.4325171839906603</v>
      </c>
      <c r="K405" s="44">
        <f>IF(OR($A405="",$B405="",$C405=""),"",'OddsRatio_working_3-way'!H404)</f>
        <v>3.5945614255640037</v>
      </c>
      <c r="L405" s="45">
        <f>IF(OR($A405="",$B405="",$C405=""),"",'OddsRatio_working_3-way'!I404)</f>
        <v>3.2090241856207586</v>
      </c>
      <c r="M405" s="46">
        <f>IF(OR($A405="",$B405="",$C405=""),"",'OddsRatio_working_3-way'!J404)</f>
        <v>2.4379497057342672</v>
      </c>
      <c r="N405" s="47">
        <f t="shared" si="81"/>
        <v>27.894187208402517</v>
      </c>
      <c r="O405" s="48">
        <f t="shared" si="82"/>
        <v>31.202151717091276</v>
      </c>
      <c r="P405" s="48">
        <f t="shared" si="83"/>
        <v>40.903661074506218</v>
      </c>
      <c r="Q405" t="s">
        <v>354</v>
      </c>
      <c r="R405" t="s">
        <v>50</v>
      </c>
      <c r="S405" s="38">
        <v>44291</v>
      </c>
      <c r="T405" s="50">
        <v>100</v>
      </c>
      <c r="U405" s="50">
        <f t="shared" si="84"/>
        <v>71.346704871060169</v>
      </c>
      <c r="V405" s="50">
        <f t="shared" si="85"/>
        <v>67.948717948717942</v>
      </c>
      <c r="W405" s="50">
        <f t="shared" si="86"/>
        <v>57.983193277310924</v>
      </c>
      <c r="X405" s="50">
        <f t="shared" si="87"/>
        <v>74.068088773971127</v>
      </c>
      <c r="Y405" s="50">
        <f t="shared" si="88"/>
        <v>70.6701018516289</v>
      </c>
      <c r="Z405" s="50">
        <f t="shared" si="89"/>
        <v>60.704577180221875</v>
      </c>
      <c r="AA405" s="50">
        <f t="shared" si="90"/>
        <v>-2.7213839029109579</v>
      </c>
      <c r="AB405" s="50">
        <f t="shared" si="91"/>
        <v>-2.7213839029109579</v>
      </c>
      <c r="AC405" s="50">
        <f t="shared" si="92"/>
        <v>-2.7213839029109508</v>
      </c>
      <c r="AF405">
        <v>2.04</v>
      </c>
      <c r="AG405">
        <v>1.85</v>
      </c>
      <c r="AH405" s="66"/>
      <c r="AJ405" t="s">
        <v>434</v>
      </c>
    </row>
    <row r="406" spans="1:36" ht="15" x14ac:dyDescent="0.25">
      <c r="A406">
        <v>3.34</v>
      </c>
      <c r="B406">
        <v>3.08</v>
      </c>
      <c r="C406">
        <v>2.48</v>
      </c>
      <c r="D406" s="43">
        <f t="shared" si="93"/>
        <v>2.7302328731727998E-2</v>
      </c>
      <c r="E406" s="44">
        <f>IF(OR($A406="",$B406="",$C406=""),"",A406*'MPTO_working_3-way'!$I405)</f>
        <v>3.4311897779639713</v>
      </c>
      <c r="F406" s="45">
        <f>IF(OR($A406="",$B406="",$C406=""),"",B406*'MPTO_working_3-way'!$I405)</f>
        <v>3.1640911724937224</v>
      </c>
      <c r="G406" s="46">
        <f>IF(OR($A406="",$B406="",$C406=""),"",C406*'MPTO_working_3-way'!$I405)</f>
        <v>2.5477097752546856</v>
      </c>
      <c r="H406" s="44">
        <f>IF(OR($A406="",$B406="",$C406=""),"",'MPTO_working_3-way'!E405)</f>
        <v>3.4447073666381978</v>
      </c>
      <c r="I406" s="45">
        <f>IF(OR($A406="",$B406="",$C406=""),"",'MPTO_working_3-way'!F405)</f>
        <v>3.1688233571768309</v>
      </c>
      <c r="J406" s="46">
        <f>IF(OR($A406="",$B406="",$C406=""),"",'MPTO_working_3-way'!G405)</f>
        <v>2.5372659013130954</v>
      </c>
      <c r="K406" s="44">
        <f>IF(OR($A406="",$B406="",$C406=""),"",'OddsRatio_working_3-way'!H405)</f>
        <v>3.4380207217801826</v>
      </c>
      <c r="L406" s="45">
        <f>IF(OR($A406="",$B406="",$C406=""),"",'OddsRatio_working_3-way'!I405)</f>
        <v>3.1671295304712737</v>
      </c>
      <c r="M406" s="46">
        <f>IF(OR($A406="",$B406="",$C406=""),"",'OddsRatio_working_3-way'!J405)</f>
        <v>2.5419960120660985</v>
      </c>
      <c r="N406" s="47">
        <f t="shared" si="81"/>
        <v>29.144409511309181</v>
      </c>
      <c r="O406" s="48">
        <f t="shared" si="82"/>
        <v>31.604651872653459</v>
      </c>
      <c r="P406" s="48">
        <f t="shared" si="83"/>
        <v>39.250938616037359</v>
      </c>
      <c r="Q406" t="s">
        <v>355</v>
      </c>
      <c r="R406" t="s">
        <v>105</v>
      </c>
      <c r="S406" s="38">
        <v>44291</v>
      </c>
      <c r="T406" s="50">
        <v>100</v>
      </c>
      <c r="U406" s="50">
        <f t="shared" si="84"/>
        <v>70.059880239520965</v>
      </c>
      <c r="V406" s="50">
        <f t="shared" si="85"/>
        <v>67.532467532467535</v>
      </c>
      <c r="W406" s="50">
        <f t="shared" si="86"/>
        <v>59.677419354838712</v>
      </c>
      <c r="X406" s="50">
        <f t="shared" si="87"/>
        <v>72.79011311269376</v>
      </c>
      <c r="Y406" s="50">
        <f t="shared" si="88"/>
        <v>70.262700405640331</v>
      </c>
      <c r="Z406" s="50">
        <f t="shared" si="89"/>
        <v>62.407652228011514</v>
      </c>
      <c r="AA406" s="50">
        <f t="shared" si="90"/>
        <v>-2.7302328731727954</v>
      </c>
      <c r="AB406" s="50">
        <f t="shared" si="91"/>
        <v>-2.7302328731727954</v>
      </c>
      <c r="AC406" s="50">
        <f t="shared" si="92"/>
        <v>-2.7302328731728025</v>
      </c>
      <c r="AF406">
        <v>2.31</v>
      </c>
      <c r="AG406">
        <v>1.66</v>
      </c>
      <c r="AH406" s="66"/>
      <c r="AJ406" t="s">
        <v>434</v>
      </c>
    </row>
    <row r="407" spans="1:36" s="50" customFormat="1" ht="15" x14ac:dyDescent="0.25">
      <c r="A407">
        <v>2.4700000000000002</v>
      </c>
      <c r="B407">
        <v>3.16</v>
      </c>
      <c r="C407">
        <v>3.19</v>
      </c>
      <c r="D407" s="43">
        <f t="shared" si="93"/>
        <v>3.4793619622124794E-2</v>
      </c>
      <c r="E407" s="44">
        <f>IF(OR($A407="",$B407="",$C407=""),"",A407*'MPTO_working_3-way'!$I406)</f>
        <v>2.5559402404666485</v>
      </c>
      <c r="F407" s="45">
        <f>IF(OR($A407="",$B407="",$C407=""),"",B407*'MPTO_working_3-way'!$I406)</f>
        <v>3.2699478380059146</v>
      </c>
      <c r="G407" s="46">
        <f>IF(OR($A407="",$B407="",$C407=""),"",C407*'MPTO_working_3-way'!$I406)</f>
        <v>3.3009916465945781</v>
      </c>
      <c r="H407" s="44">
        <f>IF(OR($A407="",$B407="",$C407=""),"",'MPTO_working_3-way'!E406)</f>
        <v>2.5428442144187922</v>
      </c>
      <c r="I407" s="45">
        <f>IF(OR($A407="",$B407="",$C407=""),"",'MPTO_working_3-way'!F406)</f>
        <v>3.2802176115253801</v>
      </c>
      <c r="J407" s="46">
        <f>IF(OR($A407="",$B407="",$C407=""),"",'MPTO_working_3-way'!G406)</f>
        <v>3.3125553232545526</v>
      </c>
      <c r="K407" s="44">
        <f>IF(OR($A407="",$B407="",$C407=""),"",'OddsRatio_working_3-way'!H406)</f>
        <v>2.5487162930503069</v>
      </c>
      <c r="L407" s="45">
        <f>IF(OR($A407="",$B407="",$C407=""),"",'OddsRatio_working_3-way'!I406)</f>
        <v>3.2756647571351438</v>
      </c>
      <c r="M407" s="46">
        <f>IF(OR($A407="",$B407="",$C407=""),"",'OddsRatio_working_3-way'!J406)</f>
        <v>3.3072712120953542</v>
      </c>
      <c r="N407" s="47">
        <f t="shared" si="81"/>
        <v>39.124545408676141</v>
      </c>
      <c r="O407" s="48">
        <f t="shared" si="82"/>
        <v>30.581527582098122</v>
      </c>
      <c r="P407" s="48">
        <f t="shared" si="83"/>
        <v>30.29392700922573</v>
      </c>
      <c r="Q407" t="s">
        <v>140</v>
      </c>
      <c r="R407" t="s">
        <v>250</v>
      </c>
      <c r="S407" s="38">
        <v>44291</v>
      </c>
      <c r="T407" s="50">
        <v>100</v>
      </c>
      <c r="U407" s="50">
        <f t="shared" si="84"/>
        <v>59.514170040485837</v>
      </c>
      <c r="V407" s="50">
        <f t="shared" si="85"/>
        <v>68.35443037974683</v>
      </c>
      <c r="W407" s="50">
        <f t="shared" si="86"/>
        <v>68.652037617554868</v>
      </c>
      <c r="X407" s="50">
        <f t="shared" si="87"/>
        <v>62.993532002698302</v>
      </c>
      <c r="Y407" s="50">
        <f t="shared" si="88"/>
        <v>71.83379234195931</v>
      </c>
      <c r="Z407" s="50">
        <f t="shared" si="89"/>
        <v>72.131399579767333</v>
      </c>
      <c r="AA407" s="50">
        <f t="shared" si="90"/>
        <v>-3.4793619622124652</v>
      </c>
      <c r="AB407" s="50">
        <f t="shared" si="91"/>
        <v>-3.4793619622124794</v>
      </c>
      <c r="AC407" s="50">
        <f t="shared" si="92"/>
        <v>-3.4793619622124652</v>
      </c>
      <c r="AD407" s="51"/>
      <c r="AE407" s="51"/>
      <c r="AF407">
        <v>2.35</v>
      </c>
      <c r="AG407">
        <v>1.63</v>
      </c>
      <c r="AH407" s="66"/>
      <c r="AI407" s="51"/>
      <c r="AJ407" t="s">
        <v>434</v>
      </c>
    </row>
    <row r="408" spans="1:36" ht="15" x14ac:dyDescent="0.25">
      <c r="A408">
        <v>2.4700000000000002</v>
      </c>
      <c r="B408">
        <v>3.03</v>
      </c>
      <c r="C408">
        <v>3.35</v>
      </c>
      <c r="D408" s="43">
        <f t="shared" si="93"/>
        <v>3.3398765582038914E-2</v>
      </c>
      <c r="E408" s="44">
        <f>IF(OR($A408="",$B408="",$C408=""),"",A408*'MPTO_working_3-way'!$I407)</f>
        <v>2.5524949509876365</v>
      </c>
      <c r="F408" s="45">
        <f>IF(OR($A408="",$B408="",$C408=""),"",B408*'MPTO_working_3-way'!$I407)</f>
        <v>3.1311982597135777</v>
      </c>
      <c r="G408" s="46">
        <f>IF(OR($A408="",$B408="",$C408=""),"",C408*'MPTO_working_3-way'!$I407)</f>
        <v>3.4618858646998305</v>
      </c>
      <c r="H408" s="44">
        <f>IF(OR($A408="",$B408="",$C408=""),"",'MPTO_working_3-way'!E407)</f>
        <v>2.5398413629167291</v>
      </c>
      <c r="I408" s="45">
        <f>IF(OR($A408="",$B408="",$C408=""),"",'MPTO_working_3-way'!F407)</f>
        <v>3.1357784403364692</v>
      </c>
      <c r="J408" s="46">
        <f>IF(OR($A408="",$B408="",$C408=""),"",'MPTO_working_3-way'!G407)</f>
        <v>3.4797793747702692</v>
      </c>
      <c r="K408" s="44">
        <f>IF(OR($A408="",$B408="",$C408=""),"",'OddsRatio_working_3-way'!H407)</f>
        <v>2.5455726174465778</v>
      </c>
      <c r="L408" s="45">
        <f>IF(OR($A408="",$B408="",$C408=""),"",'OddsRatio_working_3-way'!I407)</f>
        <v>3.1343621859976545</v>
      </c>
      <c r="M408" s="46">
        <f>IF(OR($A408="",$B408="",$C408=""),"",'OddsRatio_working_3-way'!J407)</f>
        <v>3.4708133680268425</v>
      </c>
      <c r="N408" s="47">
        <f t="shared" si="81"/>
        <v>39.177354674612388</v>
      </c>
      <c r="O408" s="48">
        <f t="shared" si="82"/>
        <v>31.936655460822649</v>
      </c>
      <c r="P408" s="48">
        <f t="shared" si="83"/>
        <v>28.885989864564959</v>
      </c>
      <c r="Q408" t="s">
        <v>235</v>
      </c>
      <c r="R408" t="s">
        <v>350</v>
      </c>
      <c r="S408" s="38">
        <v>44291</v>
      </c>
      <c r="T408" s="50">
        <v>100</v>
      </c>
      <c r="U408" s="50">
        <f t="shared" si="84"/>
        <v>59.514170040485837</v>
      </c>
      <c r="V408" s="50">
        <f t="shared" si="85"/>
        <v>66.996699669967001</v>
      </c>
      <c r="W408" s="50">
        <f t="shared" si="86"/>
        <v>70.149253731343279</v>
      </c>
      <c r="X408" s="50">
        <f t="shared" si="87"/>
        <v>62.85404659868972</v>
      </c>
      <c r="Y408" s="50">
        <f t="shared" si="88"/>
        <v>70.336576228170884</v>
      </c>
      <c r="Z408" s="50">
        <f t="shared" si="89"/>
        <v>73.489130289547177</v>
      </c>
      <c r="AA408" s="50">
        <f t="shared" si="90"/>
        <v>-3.3398765582038834</v>
      </c>
      <c r="AB408" s="50">
        <f t="shared" si="91"/>
        <v>-3.3398765582038834</v>
      </c>
      <c r="AC408" s="50">
        <f t="shared" si="92"/>
        <v>-3.3398765582038976</v>
      </c>
      <c r="AF408">
        <v>2.5299999999999998</v>
      </c>
      <c r="AG408">
        <v>1.55</v>
      </c>
      <c r="AH408" s="66"/>
      <c r="AJ408" t="s">
        <v>434</v>
      </c>
    </row>
    <row r="409" spans="1:36" ht="15" x14ac:dyDescent="0.25">
      <c r="A409">
        <v>5.7</v>
      </c>
      <c r="B409">
        <v>3.83</v>
      </c>
      <c r="C409">
        <v>1.67</v>
      </c>
      <c r="D409" s="43">
        <f t="shared" si="93"/>
        <v>3.5337597444934143E-2</v>
      </c>
      <c r="E409" s="44">
        <f>IF(OR($A409="",$B409="",$C409=""),"",A409*'MPTO_working_3-way'!$I408)</f>
        <v>5.9014243054361248</v>
      </c>
      <c r="F409" s="45">
        <f>IF(OR($A409="",$B409="",$C409=""),"",B409*'MPTO_working_3-way'!$I408)</f>
        <v>3.9653429982140977</v>
      </c>
      <c r="G409" s="46">
        <f>IF(OR($A409="",$B409="",$C409=""),"",C409*'MPTO_working_3-way'!$I408)</f>
        <v>1.72901378773304</v>
      </c>
      <c r="H409" s="44">
        <f>IF(OR($A409="",$B409="",$C409=""),"",'MPTO_working_3-way'!E408)</f>
        <v>6.110251022767077</v>
      </c>
      <c r="I409" s="45">
        <f>IF(OR($A409="",$B409="",$C409=""),"",'MPTO_working_3-way'!F408)</f>
        <v>4.0109513958693253</v>
      </c>
      <c r="J409" s="46">
        <f>IF(OR($A409="",$B409="",$C409=""),"",'MPTO_working_3-way'!G408)</f>
        <v>1.7035101963766808</v>
      </c>
      <c r="K409" s="44">
        <f>IF(OR($A409="",$B409="",$C409=""),"",'OddsRatio_working_3-way'!H408)</f>
        <v>5.9987214267657167</v>
      </c>
      <c r="L409" s="45">
        <f>IF(OR($A409="",$B409="",$C409=""),"",'OddsRatio_working_3-way'!I408)</f>
        <v>4.0098684335631862</v>
      </c>
      <c r="M409" s="46">
        <f>IF(OR($A409="",$B409="",$C409=""),"",'OddsRatio_working_3-way'!J408)</f>
        <v>1.7125836927517082</v>
      </c>
      <c r="N409" s="47">
        <f t="shared" si="81"/>
        <v>16.945061873941945</v>
      </c>
      <c r="O409" s="48">
        <f t="shared" si="82"/>
        <v>25.218499394639448</v>
      </c>
      <c r="P409" s="48">
        <f t="shared" si="83"/>
        <v>57.836438731418617</v>
      </c>
      <c r="Q409" t="s">
        <v>365</v>
      </c>
      <c r="R409" t="s">
        <v>175</v>
      </c>
      <c r="S409" s="38">
        <v>44291</v>
      </c>
      <c r="T409" s="50">
        <v>100</v>
      </c>
      <c r="U409" s="50">
        <f t="shared" si="84"/>
        <v>82.456140350877192</v>
      </c>
      <c r="V409" s="50">
        <f t="shared" si="85"/>
        <v>73.890339425587456</v>
      </c>
      <c r="W409" s="50">
        <f t="shared" si="86"/>
        <v>40.119760479041922</v>
      </c>
      <c r="X409" s="50">
        <f t="shared" si="87"/>
        <v>85.989900095370615</v>
      </c>
      <c r="Y409" s="50">
        <f t="shared" si="88"/>
        <v>77.424099170080893</v>
      </c>
      <c r="Z409" s="50">
        <f t="shared" si="89"/>
        <v>43.653520223535338</v>
      </c>
      <c r="AA409" s="50">
        <f t="shared" si="90"/>
        <v>-3.5337597444934232</v>
      </c>
      <c r="AB409" s="50">
        <f t="shared" si="91"/>
        <v>-3.5337597444934374</v>
      </c>
      <c r="AC409" s="50">
        <f t="shared" si="92"/>
        <v>-3.5337597444934161</v>
      </c>
      <c r="AF409">
        <v>1.94</v>
      </c>
      <c r="AG409">
        <v>1.93</v>
      </c>
      <c r="AH409" s="66"/>
      <c r="AJ409" t="s">
        <v>435</v>
      </c>
    </row>
    <row r="410" spans="1:36" ht="15" x14ac:dyDescent="0.25">
      <c r="A410">
        <v>1.18</v>
      </c>
      <c r="B410">
        <v>7.59</v>
      </c>
      <c r="C410">
        <v>16.61</v>
      </c>
      <c r="D410" s="43">
        <f t="shared" si="93"/>
        <v>3.9414628750278569E-2</v>
      </c>
      <c r="E410" s="44">
        <f>IF(OR($A410="",$B410="",$C410=""),"",A410*'MPTO_working_3-way'!$I409)</f>
        <v>1.2265092619253286</v>
      </c>
      <c r="F410" s="45">
        <f>IF(OR($A410="",$B410="",$C410=""),"",B410*'MPTO_working_3-way'!$I409)</f>
        <v>7.8891570322146141</v>
      </c>
      <c r="G410" s="46">
        <f>IF(OR($A410="",$B410="",$C410=""),"",C410*'MPTO_working_3-way'!$I409)</f>
        <v>17.264676983542127</v>
      </c>
      <c r="H410" s="44">
        <f>IF(OR($A410="",$B410="",$C410=""),"",'MPTO_working_3-way'!E409)</f>
        <v>1.1985817170050326</v>
      </c>
      <c r="I410" s="45">
        <f>IF(OR($A410="",$B410="",$C410=""),"",'MPTO_working_3-way'!F409)</f>
        <v>8.4307011816650519</v>
      </c>
      <c r="J410" s="46">
        <f>IF(OR($A410="",$B410="",$C410=""),"",'MPTO_working_3-way'!G409)</f>
        <v>21.246540306101608</v>
      </c>
      <c r="K410" s="44">
        <f>IF(OR($A410="",$B410="",$C410=""),"",'OddsRatio_working_3-way'!H409)</f>
        <v>1.20548874470032</v>
      </c>
      <c r="L410" s="45">
        <f>IF(OR($A410="",$B410="",$C410=""),"",'OddsRatio_working_3-way'!I409)</f>
        <v>8.5231712643061606</v>
      </c>
      <c r="M410" s="46">
        <f>IF(OR($A410="",$B410="",$C410=""),"",'OddsRatio_working_3-way'!J409)</f>
        <v>18.820440582066642</v>
      </c>
      <c r="N410" s="47">
        <f t="shared" si="81"/>
        <v>81.532201267704835</v>
      </c>
      <c r="O410" s="48">
        <f t="shared" si="82"/>
        <v>12.675625493529868</v>
      </c>
      <c r="P410" s="48">
        <f t="shared" si="83"/>
        <v>5.7921732387653035</v>
      </c>
      <c r="Q410" t="s">
        <v>149</v>
      </c>
      <c r="R410" t="s">
        <v>107</v>
      </c>
      <c r="S410" s="38">
        <v>44291</v>
      </c>
      <c r="T410" s="50">
        <v>100</v>
      </c>
      <c r="U410" s="50">
        <f t="shared" si="84"/>
        <v>15.254237288135595</v>
      </c>
      <c r="V410" s="50">
        <f t="shared" si="85"/>
        <v>86.824769433465093</v>
      </c>
      <c r="W410" s="50">
        <f t="shared" si="86"/>
        <v>93.97953040337147</v>
      </c>
      <c r="X410" s="50">
        <f t="shared" si="87"/>
        <v>19.195700163163455</v>
      </c>
      <c r="Y410" s="50">
        <f t="shared" si="88"/>
        <v>90.76623230849296</v>
      </c>
      <c r="Z410" s="50">
        <f t="shared" si="89"/>
        <v>97.920993278399322</v>
      </c>
      <c r="AA410" s="50">
        <f t="shared" si="90"/>
        <v>-3.9414628750278595</v>
      </c>
      <c r="AB410" s="50">
        <f t="shared" si="91"/>
        <v>-3.9414628750278666</v>
      </c>
      <c r="AC410" s="50">
        <f t="shared" si="92"/>
        <v>-3.9414628750278524</v>
      </c>
      <c r="AF410">
        <v>1.52</v>
      </c>
      <c r="AG410">
        <v>2.6</v>
      </c>
      <c r="AH410" s="66"/>
      <c r="AJ410" t="s">
        <v>435</v>
      </c>
    </row>
    <row r="411" spans="1:36" ht="15" x14ac:dyDescent="0.25">
      <c r="A411">
        <v>8.5500000000000007</v>
      </c>
      <c r="B411">
        <v>3.98</v>
      </c>
      <c r="C411">
        <v>1.49</v>
      </c>
      <c r="D411" s="43">
        <f t="shared" si="93"/>
        <v>3.9356285331836105E-2</v>
      </c>
      <c r="E411" s="44">
        <f>IF(OR($A411="",$B411="",$C411=""),"",A411*'MPTO_working_3-way'!$I410)</f>
        <v>8.8864962395871991</v>
      </c>
      <c r="F411" s="45">
        <f>IF(OR($A411="",$B411="",$C411=""),"",B411*'MPTO_working_3-way'!$I410)</f>
        <v>4.1366380156207079</v>
      </c>
      <c r="G411" s="46">
        <f>IF(OR($A411="",$B411="",$C411=""),"",C411*'MPTO_working_3-way'!$I410)</f>
        <v>1.5486408651444359</v>
      </c>
      <c r="H411" s="44">
        <f>IF(OR($A411="",$B411="",$C411=""),"",'MPTO_working_3-way'!E410)</f>
        <v>9.63017224951267</v>
      </c>
      <c r="I411" s="45">
        <f>IF(OR($A411="",$B411="",$C411=""),"",'MPTO_working_3-way'!F410)</f>
        <v>4.1992542861567834</v>
      </c>
      <c r="J411" s="46">
        <f>IF(OR($A411="",$B411="",$C411=""),"",'MPTO_working_3-way'!G410)</f>
        <v>1.5197056173895267</v>
      </c>
      <c r="K411" s="44">
        <f>IF(OR($A411="",$B411="",$C411=""),"",'OddsRatio_working_3-way'!H410)</f>
        <v>9.1578037425907119</v>
      </c>
      <c r="L411" s="45">
        <f>IF(OR($A411="",$B411="",$C411=""),"",'OddsRatio_working_3-way'!I410)</f>
        <v>4.219901344757659</v>
      </c>
      <c r="M411" s="46">
        <f>IF(OR($A411="",$B411="",$C411=""),"",'OddsRatio_working_3-way'!J410)</f>
        <v>1.5294468654131719</v>
      </c>
      <c r="N411" s="47">
        <f t="shared" si="81"/>
        <v>11.253029012100866</v>
      </c>
      <c r="O411" s="48">
        <f t="shared" si="82"/>
        <v>24.17422061644784</v>
      </c>
      <c r="P411" s="48">
        <f t="shared" si="83"/>
        <v>64.572750371451278</v>
      </c>
      <c r="Q411" t="s">
        <v>182</v>
      </c>
      <c r="R411" t="s">
        <v>172</v>
      </c>
      <c r="S411" s="38">
        <v>44291</v>
      </c>
      <c r="T411" s="50">
        <v>100</v>
      </c>
      <c r="U411" s="50">
        <f t="shared" si="84"/>
        <v>88.304093567251471</v>
      </c>
      <c r="V411" s="50">
        <f t="shared" si="85"/>
        <v>74.874371859296474</v>
      </c>
      <c r="W411" s="50">
        <f t="shared" si="86"/>
        <v>32.885906040268459</v>
      </c>
      <c r="X411" s="50">
        <f t="shared" si="87"/>
        <v>92.23972210043506</v>
      </c>
      <c r="Y411" s="50">
        <f t="shared" si="88"/>
        <v>78.810000392480077</v>
      </c>
      <c r="Z411" s="50">
        <f t="shared" si="89"/>
        <v>36.821534573452055</v>
      </c>
      <c r="AA411" s="50">
        <f t="shared" si="90"/>
        <v>-3.9356285331835892</v>
      </c>
      <c r="AB411" s="50">
        <f t="shared" si="91"/>
        <v>-3.9356285331836034</v>
      </c>
      <c r="AC411" s="50">
        <f t="shared" si="92"/>
        <v>-3.9356285331835963</v>
      </c>
      <c r="AF411">
        <v>2.02</v>
      </c>
      <c r="AG411">
        <v>1.85</v>
      </c>
      <c r="AH411" s="66"/>
      <c r="AJ411" t="s">
        <v>435</v>
      </c>
    </row>
    <row r="412" spans="1:36" s="50" customFormat="1" ht="15" x14ac:dyDescent="0.25">
      <c r="A412">
        <v>1.1299999999999999</v>
      </c>
      <c r="B412">
        <v>9.82</v>
      </c>
      <c r="C412">
        <v>22.55</v>
      </c>
      <c r="D412" s="43">
        <f t="shared" si="93"/>
        <v>3.11346441068443E-2</v>
      </c>
      <c r="E412" s="44">
        <f>IF(OR($A412="",$B412="",$C412=""),"",A412*'MPTO_working_3-way'!$I411)</f>
        <v>1.165182147840734</v>
      </c>
      <c r="F412" s="45">
        <f>IF(OR($A412="",$B412="",$C412=""),"",B412*'MPTO_working_3-way'!$I411)</f>
        <v>10.125742205129212</v>
      </c>
      <c r="G412" s="46">
        <f>IF(OR($A412="",$B412="",$C412=""),"",C412*'MPTO_working_3-way'!$I411)</f>
        <v>23.252086224609339</v>
      </c>
      <c r="H412" s="44">
        <f>IF(OR($A412="",$B412="",$C412=""),"",'MPTO_working_3-way'!E411)</f>
        <v>1.1434091971387299</v>
      </c>
      <c r="I412" s="45">
        <f>IF(OR($A412="",$B412="",$C412=""),"",'MPTO_working_3-way'!F411)</f>
        <v>10.934365692876408</v>
      </c>
      <c r="J412" s="46">
        <f>IF(OR($A412="",$B412="",$C412=""),"",'MPTO_working_3-way'!G411)</f>
        <v>29.439746923706505</v>
      </c>
      <c r="K412" s="44">
        <f>IF(OR($A412="",$B412="",$C412=""),"",'OddsRatio_working_3-way'!H411)</f>
        <v>1.1485192493602412</v>
      </c>
      <c r="L412" s="45">
        <f>IF(OR($A412="",$B412="",$C412=""),"",'OddsRatio_working_3-way'!I411)</f>
        <v>11.0764598412102</v>
      </c>
      <c r="M412" s="46">
        <f>IF(OR($A412="",$B412="",$C412=""),"",'OddsRatio_working_3-way'!J411)</f>
        <v>25.619921720870725</v>
      </c>
      <c r="N412" s="47">
        <f t="shared" si="81"/>
        <v>85.823491361686024</v>
      </c>
      <c r="O412" s="48">
        <f t="shared" si="82"/>
        <v>9.875819270743909</v>
      </c>
      <c r="P412" s="48">
        <f t="shared" si="83"/>
        <v>4.300689367570075</v>
      </c>
      <c r="Q412" t="s">
        <v>114</v>
      </c>
      <c r="R412" t="s">
        <v>55</v>
      </c>
      <c r="S412" s="38">
        <v>44291</v>
      </c>
      <c r="T412" s="50">
        <v>100</v>
      </c>
      <c r="U412" s="50">
        <f t="shared" si="84"/>
        <v>11.504424778761051</v>
      </c>
      <c r="V412" s="50">
        <f t="shared" si="85"/>
        <v>89.816700610997955</v>
      </c>
      <c r="W412" s="50">
        <f t="shared" si="86"/>
        <v>95.565410199556538</v>
      </c>
      <c r="X412" s="50">
        <f t="shared" si="87"/>
        <v>14.617889189445494</v>
      </c>
      <c r="Y412" s="50">
        <f t="shared" si="88"/>
        <v>92.930165021682399</v>
      </c>
      <c r="Z412" s="50">
        <f t="shared" si="89"/>
        <v>98.678874610240968</v>
      </c>
      <c r="AA412" s="50">
        <f t="shared" si="90"/>
        <v>-3.1134644106844434</v>
      </c>
      <c r="AB412" s="50">
        <f t="shared" si="91"/>
        <v>-3.1134644106844434</v>
      </c>
      <c r="AC412" s="50">
        <f t="shared" si="92"/>
        <v>-3.1134644106844291</v>
      </c>
      <c r="AD412" s="51"/>
      <c r="AE412" s="51"/>
      <c r="AF412">
        <v>1.33</v>
      </c>
      <c r="AG412">
        <v>3.49</v>
      </c>
      <c r="AH412" s="66"/>
      <c r="AI412" s="51"/>
      <c r="AJ412" t="s">
        <v>436</v>
      </c>
    </row>
    <row r="413" spans="1:36" ht="15" x14ac:dyDescent="0.25">
      <c r="A413">
        <v>2.66</v>
      </c>
      <c r="B413">
        <v>2.97</v>
      </c>
      <c r="C413">
        <v>3.12</v>
      </c>
      <c r="D413" s="43">
        <f t="shared" si="93"/>
        <v>3.3153006837217225E-2</v>
      </c>
      <c r="E413" s="44">
        <f>IF(OR($A413="",$B413="",$C413=""),"",A413*'MPTO_working_3-way'!$I412)</f>
        <v>2.748186998186998</v>
      </c>
      <c r="F413" s="45">
        <f>IF(OR($A413="",$B413="",$C413=""),"",B413*'MPTO_working_3-way'!$I412)</f>
        <v>3.0684644303065354</v>
      </c>
      <c r="G413" s="46">
        <f>IF(OR($A413="",$B413="",$C413=""),"",C413*'MPTO_working_3-way'!$I412)</f>
        <v>3.223437381332118</v>
      </c>
      <c r="H413" s="44">
        <f>IF(OR($A413="",$B413="",$C413=""),"",'MPTO_working_3-way'!E412)</f>
        <v>2.7405606043490285</v>
      </c>
      <c r="I413" s="45">
        <f>IF(OR($A413="",$B413="",$C413=""),"",'MPTO_working_3-way'!F412)</f>
        <v>3.0707877901153231</v>
      </c>
      <c r="J413" s="46">
        <f>IF(OR($A413="",$B413="",$C413=""),"",'MPTO_working_3-way'!G412)</f>
        <v>3.2314164174032691</v>
      </c>
      <c r="K413" s="44">
        <f>IF(OR($A413="",$B413="",$C413=""),"",'OddsRatio_working_3-way'!H412)</f>
        <v>2.7441477920145378</v>
      </c>
      <c r="L413" s="45">
        <f>IF(OR($A413="",$B413="",$C413=""),"",'OddsRatio_working_3-way'!I412)</f>
        <v>3.0698621387160476</v>
      </c>
      <c r="M413" s="46">
        <f>IF(OR($A413="",$B413="",$C413=""),"",'OddsRatio_working_3-way'!J412)</f>
        <v>3.2274658548619395</v>
      </c>
      <c r="N413" s="47">
        <f t="shared" si="81"/>
        <v>36.387625756897492</v>
      </c>
      <c r="O413" s="48">
        <f t="shared" si="82"/>
        <v>32.589590745234787</v>
      </c>
      <c r="P413" s="48">
        <f t="shared" si="83"/>
        <v>31.022783497867728</v>
      </c>
      <c r="Q413" t="s">
        <v>431</v>
      </c>
      <c r="R413" t="s">
        <v>121</v>
      </c>
      <c r="S413" s="38">
        <v>44291</v>
      </c>
      <c r="T413" s="50">
        <v>100</v>
      </c>
      <c r="U413" s="50">
        <f t="shared" si="84"/>
        <v>62.406015037593981</v>
      </c>
      <c r="V413" s="50">
        <f t="shared" si="85"/>
        <v>66.329966329966325</v>
      </c>
      <c r="W413" s="50">
        <f t="shared" si="86"/>
        <v>67.948717948717942</v>
      </c>
      <c r="X413" s="50">
        <f t="shared" si="87"/>
        <v>65.721315721315719</v>
      </c>
      <c r="Y413" s="50">
        <f t="shared" si="88"/>
        <v>69.645267013688056</v>
      </c>
      <c r="Z413" s="50">
        <f t="shared" si="89"/>
        <v>71.264018632439672</v>
      </c>
      <c r="AA413" s="50">
        <f t="shared" si="90"/>
        <v>-3.3153006837217376</v>
      </c>
      <c r="AB413" s="50">
        <f t="shared" si="91"/>
        <v>-3.3153006837217305</v>
      </c>
      <c r="AC413" s="50">
        <f t="shared" si="92"/>
        <v>-3.3153006837217305</v>
      </c>
      <c r="AF413">
        <v>2.85</v>
      </c>
      <c r="AG413">
        <v>1.45</v>
      </c>
      <c r="AH413" s="66"/>
      <c r="AJ413" t="s">
        <v>437</v>
      </c>
    </row>
    <row r="414" spans="1:36" s="50" customFormat="1" ht="15" x14ac:dyDescent="0.25">
      <c r="A414">
        <v>2.5299999999999998</v>
      </c>
      <c r="B414">
        <v>2.89</v>
      </c>
      <c r="C414">
        <v>3.43</v>
      </c>
      <c r="D414" s="43">
        <f t="shared" si="93"/>
        <v>3.282286774609533E-2</v>
      </c>
      <c r="E414" s="44">
        <f>IF(OR($A414="",$B414="",$C414=""),"",A414*'MPTO_working_3-way'!$I413)</f>
        <v>2.6130418553976211</v>
      </c>
      <c r="F414" s="45">
        <f>IF(OR($A414="",$B414="",$C414=""),"",B414*'MPTO_working_3-way'!$I413)</f>
        <v>2.9848580877862156</v>
      </c>
      <c r="G414" s="46">
        <f>IF(OR($A414="",$B414="",$C414=""),"",C414*'MPTO_working_3-way'!$I413)</f>
        <v>3.542582436369107</v>
      </c>
      <c r="H414" s="44">
        <f>IF(OR($A414="",$B414="",$C414=""),"",'MPTO_working_3-way'!E413)</f>
        <v>2.6020256800889476</v>
      </c>
      <c r="I414" s="45">
        <f>IF(OR($A414="",$B414="",$C414=""),"",'MPTO_working_3-way'!F413)</f>
        <v>2.9843636772267907</v>
      </c>
      <c r="J414" s="46">
        <f>IF(OR($A414="",$B414="",$C414=""),"",'MPTO_working_3-way'!G413)</f>
        <v>3.5637381061921811</v>
      </c>
      <c r="K414" s="44">
        <f>IF(OR($A414="",$B414="",$C414=""),"",'OddsRatio_working_3-way'!H413)</f>
        <v>2.6072090817449269</v>
      </c>
      <c r="L414" s="45">
        <f>IF(OR($A414="",$B414="",$C414=""),"",'OddsRatio_working_3-way'!I413)</f>
        <v>2.9853759245084399</v>
      </c>
      <c r="M414" s="46">
        <f>IF(OR($A414="",$B414="",$C414=""),"",'OddsRatio_working_3-way'!J413)</f>
        <v>3.5526261886537074</v>
      </c>
      <c r="N414" s="47">
        <f t="shared" si="81"/>
        <v>38.26957451654873</v>
      </c>
      <c r="O414" s="48">
        <f t="shared" si="82"/>
        <v>33.502430286113587</v>
      </c>
      <c r="P414" s="48">
        <f t="shared" si="83"/>
        <v>28.227995197337691</v>
      </c>
      <c r="Q414" t="s">
        <v>60</v>
      </c>
      <c r="R414" t="s">
        <v>163</v>
      </c>
      <c r="S414" s="38">
        <v>44291</v>
      </c>
      <c r="T414" s="50">
        <v>100</v>
      </c>
      <c r="U414" s="50">
        <f t="shared" si="84"/>
        <v>60.474308300395251</v>
      </c>
      <c r="V414" s="50">
        <f t="shared" si="85"/>
        <v>65.397923875432525</v>
      </c>
      <c r="W414" s="50">
        <f t="shared" si="86"/>
        <v>70.845481049562679</v>
      </c>
      <c r="X414" s="50">
        <f t="shared" si="87"/>
        <v>63.756595075004782</v>
      </c>
      <c r="Y414" s="50">
        <f t="shared" si="88"/>
        <v>68.680210650042056</v>
      </c>
      <c r="Z414" s="50">
        <f t="shared" si="89"/>
        <v>74.127767824172224</v>
      </c>
      <c r="AA414" s="50">
        <f t="shared" si="90"/>
        <v>-3.2822867746095312</v>
      </c>
      <c r="AB414" s="50">
        <f t="shared" si="91"/>
        <v>-3.2822867746095312</v>
      </c>
      <c r="AC414" s="50">
        <f t="shared" si="92"/>
        <v>-3.2822867746095454</v>
      </c>
      <c r="AD414" s="51"/>
      <c r="AE414" s="51"/>
      <c r="AF414">
        <v>2.83</v>
      </c>
      <c r="AG414">
        <v>1.46</v>
      </c>
      <c r="AH414" s="66"/>
      <c r="AI414" s="51"/>
      <c r="AJ414" t="s">
        <v>437</v>
      </c>
    </row>
    <row r="415" spans="1:36" ht="15" x14ac:dyDescent="0.25">
      <c r="A415">
        <v>1.32</v>
      </c>
      <c r="B415">
        <v>5.65</v>
      </c>
      <c r="C415">
        <v>9.8000000000000007</v>
      </c>
      <c r="D415" s="43">
        <f t="shared" si="93"/>
        <v>3.6607724344766002E-2</v>
      </c>
      <c r="E415" s="44">
        <f>IF(OR($A415="",$B415="",$C415=""),"",A415*'MPTO_working_3-way'!$I414)</f>
        <v>1.3683221961350911</v>
      </c>
      <c r="F415" s="45">
        <f>IF(OR($A415="",$B415="",$C415=""),"",B415*'MPTO_working_3-way'!$I414)</f>
        <v>5.8568336425479286</v>
      </c>
      <c r="G415" s="46">
        <f>IF(OR($A415="",$B415="",$C415=""),"",C415*'MPTO_working_3-way'!$I414)</f>
        <v>10.158755698578707</v>
      </c>
      <c r="H415" s="44">
        <f>IF(OR($A415="",$B415="",$C415=""),"",'MPTO_working_3-way'!E414)</f>
        <v>1.3416098446838609</v>
      </c>
      <c r="I415" s="45">
        <f>IF(OR($A415="",$B415="",$C415=""),"",'MPTO_working_3-way'!F414)</f>
        <v>6.0683818401213312</v>
      </c>
      <c r="J415" s="46">
        <f>IF(OR($A415="",$B415="",$C415=""),"",'MPTO_working_3-way'!G414)</f>
        <v>11.131117248101367</v>
      </c>
      <c r="K415" s="44">
        <f>IF(OR($A415="",$B415="",$C415=""),"",'OddsRatio_working_3-way'!H414)</f>
        <v>1.3493015277331373</v>
      </c>
      <c r="L415" s="45">
        <f>IF(OR($A415="",$B415="",$C415=""),"",'OddsRatio_working_3-way'!I414)</f>
        <v>6.0757878248721511</v>
      </c>
      <c r="M415" s="46">
        <f>IF(OR($A415="",$B415="",$C415=""),"",'OddsRatio_working_3-way'!J414)</f>
        <v>10.605792012661272</v>
      </c>
      <c r="N415" s="47">
        <f t="shared" si="81"/>
        <v>73.082202629217051</v>
      </c>
      <c r="O415" s="48">
        <f t="shared" si="82"/>
        <v>17.074072118684334</v>
      </c>
      <c r="P415" s="48">
        <f t="shared" si="83"/>
        <v>9.843725252098622</v>
      </c>
      <c r="Q415" t="s">
        <v>65</v>
      </c>
      <c r="R415" t="s">
        <v>67</v>
      </c>
      <c r="S415" s="38">
        <v>44291</v>
      </c>
      <c r="T415" s="50">
        <v>100</v>
      </c>
      <c r="U415" s="50">
        <f t="shared" si="84"/>
        <v>24.242424242424242</v>
      </c>
      <c r="V415" s="50">
        <f t="shared" si="85"/>
        <v>82.30088495575221</v>
      </c>
      <c r="W415" s="50">
        <f t="shared" si="86"/>
        <v>89.795918367346943</v>
      </c>
      <c r="X415" s="50">
        <f t="shared" si="87"/>
        <v>27.903196676900848</v>
      </c>
      <c r="Y415" s="50">
        <f t="shared" si="88"/>
        <v>85.961657390228822</v>
      </c>
      <c r="Z415" s="50">
        <f t="shared" si="89"/>
        <v>93.456690801823555</v>
      </c>
      <c r="AA415" s="50">
        <f t="shared" si="90"/>
        <v>-3.6607724344766055</v>
      </c>
      <c r="AB415" s="50">
        <f t="shared" si="91"/>
        <v>-3.6607724344766126</v>
      </c>
      <c r="AC415" s="50">
        <f t="shared" si="92"/>
        <v>-3.6607724344766126</v>
      </c>
      <c r="AF415">
        <v>1.6</v>
      </c>
      <c r="AG415">
        <v>2.42</v>
      </c>
      <c r="AH415" s="66"/>
      <c r="AJ415" t="s">
        <v>442</v>
      </c>
    </row>
    <row r="416" spans="1:36" ht="15" x14ac:dyDescent="0.25">
      <c r="A416">
        <v>1.56</v>
      </c>
      <c r="B416">
        <v>4.07</v>
      </c>
      <c r="C416">
        <v>6.96</v>
      </c>
      <c r="D416" s="43">
        <f t="shared" si="93"/>
        <v>3.0404047645427035E-2</v>
      </c>
      <c r="E416" s="44">
        <f>IF(OR($A416="",$B416="",$C416=""),"",A416*'MPTO_working_3-way'!$I415)</f>
        <v>1.6074303143268662</v>
      </c>
      <c r="F416" s="45">
        <f>IF(OR($A416="",$B416="",$C416=""),"",B416*'MPTO_working_3-way'!$I415)</f>
        <v>4.1937444739168885</v>
      </c>
      <c r="G416" s="46">
        <f>IF(OR($A416="",$B416="",$C416=""),"",C416*'MPTO_working_3-way'!$I415)</f>
        <v>7.1716121716121721</v>
      </c>
      <c r="H416" s="44">
        <f>IF(OR($A416="",$B416="",$C416=""),"",'MPTO_working_3-way'!E415)</f>
        <v>1.5850599641081942</v>
      </c>
      <c r="I416" s="45">
        <f>IF(OR($A416="",$B416="",$C416=""),"",'MPTO_working_3-way'!F415)</f>
        <v>4.2451026653489281</v>
      </c>
      <c r="J416" s="46">
        <f>IF(OR($A416="",$B416="",$C416=""),"",'MPTO_working_3-way'!G415)</f>
        <v>7.4881979427059342</v>
      </c>
      <c r="K416" s="44">
        <f>IF(OR($A416="",$B416="",$C416=""),"",'OddsRatio_working_3-way'!H415)</f>
        <v>1.5927393863284622</v>
      </c>
      <c r="L416" s="45">
        <f>IF(OR($A416="",$B416="",$C416=""),"",'OddsRatio_working_3-way'!I415)</f>
        <v>4.2494819929078202</v>
      </c>
      <c r="M416" s="46">
        <f>IF(OR($A416="",$B416="",$C416=""),"",'OddsRatio_working_3-way'!J415)</f>
        <v>7.3084406116386367</v>
      </c>
      <c r="N416" s="47">
        <f t="shared" ref="N416:N419" si="94">(1/E416)* 100</f>
        <v>62.211095005929629</v>
      </c>
      <c r="O416" s="48">
        <f t="shared" ref="O416:O419" si="95">(1/F416)* 100</f>
        <v>23.845038872051649</v>
      </c>
      <c r="P416" s="48">
        <f t="shared" ref="P416:P419" si="96">(1/G416)* 100</f>
        <v>13.943866122018711</v>
      </c>
      <c r="Q416" t="s">
        <v>42</v>
      </c>
      <c r="R416" t="s">
        <v>80</v>
      </c>
      <c r="S416" s="38">
        <v>44292</v>
      </c>
      <c r="T416" s="50">
        <v>100</v>
      </c>
      <c r="U416" s="50">
        <f t="shared" ref="U416:U419" si="97">(1/A416)*((T416*A416)-T416)</f>
        <v>35.897435897435898</v>
      </c>
      <c r="V416" s="50">
        <f t="shared" ref="V416:V419" si="98">(1/B416)*((T416*B416)-T416)</f>
        <v>75.429975429975428</v>
      </c>
      <c r="W416" s="50">
        <f t="shared" ref="W416:W419" si="99">(1/C416)*((T416*C416)-T416)</f>
        <v>85.632183908045974</v>
      </c>
      <c r="X416" s="50">
        <f t="shared" ref="X416:X419" si="100">((1/B416)+(1/C416))*T416</f>
        <v>38.937840661978591</v>
      </c>
      <c r="Y416" s="50">
        <f t="shared" ref="Y416:Y419" si="101">((1/A416)+(1/C416))*T416</f>
        <v>78.470380194518114</v>
      </c>
      <c r="Z416" s="50">
        <f t="shared" ref="Z416:Z419" si="102">((1/A416)+(1/B416))*T416</f>
        <v>88.672588672588674</v>
      </c>
      <c r="AA416" s="50">
        <f t="shared" ref="AA416:AA419" si="103">U416-X416</f>
        <v>-3.0404047645426928</v>
      </c>
      <c r="AB416" s="50">
        <f t="shared" ref="AB416:AB419" si="104">V416-Y416</f>
        <v>-3.0404047645426857</v>
      </c>
      <c r="AC416" s="50">
        <f t="shared" ref="AC416:AC419" si="105">W416-Z416</f>
        <v>-3.0404047645426999</v>
      </c>
      <c r="AF416">
        <v>2.1</v>
      </c>
      <c r="AG416">
        <v>1.79</v>
      </c>
      <c r="AH416" s="66"/>
      <c r="AJ416" t="s">
        <v>433</v>
      </c>
    </row>
    <row r="417" spans="1:36" ht="15" x14ac:dyDescent="0.25">
      <c r="A417">
        <v>1.43</v>
      </c>
      <c r="B417">
        <v>4.66</v>
      </c>
      <c r="C417">
        <v>8.4700000000000006</v>
      </c>
      <c r="D417" s="43">
        <f t="shared" si="93"/>
        <v>3.1956728406201673E-2</v>
      </c>
      <c r="E417" s="44">
        <f>IF(OR($A417="",$B417="",$C417=""),"",A417*'MPTO_working_3-way'!$I416)</f>
        <v>1.4756981216208682</v>
      </c>
      <c r="F417" s="45">
        <f>IF(OR($A417="",$B417="",$C417=""),"",B417*'MPTO_working_3-way'!$I416)</f>
        <v>4.8089183543729002</v>
      </c>
      <c r="G417" s="46">
        <f>IF(OR($A417="",$B417="",$C417=""),"",C417*'MPTO_working_3-way'!$I416)</f>
        <v>8.7406734896005283</v>
      </c>
      <c r="H417" s="44">
        <f>IF(OR($A417="",$B417="",$C417=""),"",'MPTO_working_3-way'!E416)</f>
        <v>1.4521197144395057</v>
      </c>
      <c r="I417" s="45">
        <f>IF(OR($A417="",$B417="",$C417=""),"",'MPTO_working_3-way'!F416)</f>
        <v>4.9034021952482796</v>
      </c>
      <c r="J417" s="46">
        <f>IF(OR($A417="",$B417="",$C417=""),"",'MPTO_working_3-way'!G416)</f>
        <v>9.3099890772251079</v>
      </c>
      <c r="K417" s="44">
        <f>IF(OR($A417="",$B417="",$C417=""),"",'OddsRatio_working_3-way'!H416)</f>
        <v>1.4596105351330506</v>
      </c>
      <c r="L417" s="45">
        <f>IF(OR($A417="",$B417="",$C417=""),"",'OddsRatio_working_3-way'!I416)</f>
        <v>4.912033857178991</v>
      </c>
      <c r="M417" s="46">
        <f>IF(OR($A417="",$B417="",$C417=""),"",'OddsRatio_working_3-way'!J416)</f>
        <v>8.9843969707997449</v>
      </c>
      <c r="N417" s="47">
        <f t="shared" si="94"/>
        <v>67.764537024796525</v>
      </c>
      <c r="O417" s="48">
        <f t="shared" si="95"/>
        <v>20.794696984004077</v>
      </c>
      <c r="P417" s="48">
        <f t="shared" si="96"/>
        <v>11.440765991199411</v>
      </c>
      <c r="Q417" t="s">
        <v>37</v>
      </c>
      <c r="R417" t="s">
        <v>47</v>
      </c>
      <c r="S417" s="38">
        <v>44292</v>
      </c>
      <c r="T417" s="50">
        <v>100</v>
      </c>
      <c r="U417" s="50">
        <f t="shared" si="97"/>
        <v>30.069930069930074</v>
      </c>
      <c r="V417" s="50">
        <f t="shared" si="98"/>
        <v>78.540772532188839</v>
      </c>
      <c r="W417" s="50">
        <f t="shared" si="99"/>
        <v>88.193624557260932</v>
      </c>
      <c r="X417" s="50">
        <f t="shared" si="100"/>
        <v>33.265602910550243</v>
      </c>
      <c r="Y417" s="50">
        <f t="shared" si="101"/>
        <v>81.736445372809015</v>
      </c>
      <c r="Z417" s="50">
        <f t="shared" si="102"/>
        <v>91.389297397881094</v>
      </c>
      <c r="AA417" s="50">
        <f t="shared" si="103"/>
        <v>-3.1956728406201691</v>
      </c>
      <c r="AB417" s="50">
        <f t="shared" si="104"/>
        <v>-3.1956728406201762</v>
      </c>
      <c r="AC417" s="50">
        <f t="shared" si="105"/>
        <v>-3.195672840620162</v>
      </c>
      <c r="AF417">
        <v>1.75</v>
      </c>
      <c r="AG417">
        <v>2.16</v>
      </c>
      <c r="AH417" s="66"/>
      <c r="AJ417" t="s">
        <v>433</v>
      </c>
    </row>
    <row r="418" spans="1:36" ht="15" x14ac:dyDescent="0.25">
      <c r="A418">
        <v>1.9</v>
      </c>
      <c r="B418">
        <v>3.6</v>
      </c>
      <c r="C418">
        <v>4.24</v>
      </c>
      <c r="D418" s="43">
        <f t="shared" si="93"/>
        <v>3.9942623855235615E-2</v>
      </c>
      <c r="E418" s="44">
        <f>IF(OR($A418="",$B418="",$C418=""),"",A418*'MPTO_working_3-way'!$I417)</f>
        <v>1.9758909853249476</v>
      </c>
      <c r="F418" s="45">
        <f>IF(OR($A418="",$B418="",$C418=""),"",B418*'MPTO_working_3-way'!$I417)</f>
        <v>3.7437934458788482</v>
      </c>
      <c r="G418" s="46">
        <f>IF(OR($A418="",$B418="",$C418=""),"",C418*'MPTO_working_3-way'!$I417)</f>
        <v>4.4093567251461989</v>
      </c>
      <c r="H418" s="44">
        <f>IF(OR($A418="",$B418="",$C418=""),"",'MPTO_working_3-way'!E417)</f>
        <v>1.9493117292801834</v>
      </c>
      <c r="I418" s="45">
        <f>IF(OR($A418="",$B418="",$C418=""),"",'MPTO_working_3-way'!F417)</f>
        <v>3.7812391349697521</v>
      </c>
      <c r="J418" s="46">
        <f>IF(OR($A418="",$B418="",$C418=""),"",'MPTO_working_3-way'!G417)</f>
        <v>4.4936782084125282</v>
      </c>
      <c r="K418" s="44">
        <f>IF(OR($A418="",$B418="",$C418=""),"",'OddsRatio_working_3-way'!H417)</f>
        <v>1.9594389619008057</v>
      </c>
      <c r="L418" s="45">
        <f>IF(OR($A418="",$B418="",$C418=""),"",'OddsRatio_working_3-way'!I417)</f>
        <v>3.7717125566023273</v>
      </c>
      <c r="M418" s="46">
        <f>IF(OR($A418="",$B418="",$C418=""),"",'OddsRatio_working_3-way'!J417)</f>
        <v>4.4539802628429017</v>
      </c>
      <c r="N418" s="47">
        <f t="shared" si="94"/>
        <v>50.610079575596821</v>
      </c>
      <c r="O418" s="48">
        <f t="shared" si="95"/>
        <v>26.710875331564988</v>
      </c>
      <c r="P418" s="48">
        <f t="shared" si="96"/>
        <v>22.679045092838194</v>
      </c>
      <c r="Q418" t="s">
        <v>461</v>
      </c>
      <c r="R418" t="s">
        <v>246</v>
      </c>
      <c r="S418" s="38">
        <v>44292</v>
      </c>
      <c r="T418" s="50">
        <v>100</v>
      </c>
      <c r="U418" s="50">
        <f t="shared" si="97"/>
        <v>47.368421052631575</v>
      </c>
      <c r="V418" s="50">
        <f t="shared" si="98"/>
        <v>72.222222222222229</v>
      </c>
      <c r="W418" s="50">
        <f t="shared" si="99"/>
        <v>76.415094339622627</v>
      </c>
      <c r="X418" s="50">
        <f t="shared" si="100"/>
        <v>51.36268343815513</v>
      </c>
      <c r="Y418" s="50">
        <f t="shared" si="101"/>
        <v>76.21648460774577</v>
      </c>
      <c r="Z418" s="50">
        <f t="shared" si="102"/>
        <v>80.409356725146196</v>
      </c>
      <c r="AA418" s="50">
        <f t="shared" si="103"/>
        <v>-3.9942623855235553</v>
      </c>
      <c r="AB418" s="50">
        <f t="shared" si="104"/>
        <v>-3.9942623855235411</v>
      </c>
      <c r="AC418" s="50">
        <f t="shared" si="105"/>
        <v>-3.9942623855235695</v>
      </c>
      <c r="AF418">
        <v>2.06</v>
      </c>
      <c r="AG418">
        <v>1.81</v>
      </c>
      <c r="AH418" s="66"/>
      <c r="AJ418" t="s">
        <v>439</v>
      </c>
    </row>
    <row r="419" spans="1:36" s="28" customFormat="1" ht="15" x14ac:dyDescent="0.25">
      <c r="A419" s="23">
        <v>2</v>
      </c>
      <c r="B419" s="23">
        <v>3.66</v>
      </c>
      <c r="C419" s="23">
        <v>3.74</v>
      </c>
      <c r="D419" s="24">
        <f t="shared" si="93"/>
        <v>4.0603722860232061E-2</v>
      </c>
      <c r="E419" s="25">
        <f>IF(OR($A419="",$B419="",$C419=""),"",A419*'MPTO_working_3-way'!$I418)</f>
        <v>2.0812074457204641</v>
      </c>
      <c r="F419" s="26">
        <f>IF(OR($A419="",$B419="",$C419=""),"",B419*'MPTO_working_3-way'!$I418)</f>
        <v>3.8086096256684496</v>
      </c>
      <c r="G419" s="27">
        <f>IF(OR($A419="",$B419="",$C419=""),"",C419*'MPTO_working_3-way'!$I418)</f>
        <v>3.8918579234972683</v>
      </c>
      <c r="H419" s="25">
        <f>IF(OR($A419="",$B419="",$C419=""),"",'MPTO_working_3-way'!E418)</f>
        <v>2.0556445476753034</v>
      </c>
      <c r="I419" s="26">
        <f>IF(OR($A419="",$B419="",$C419=""),"",'MPTO_working_3-way'!F418)</f>
        <v>3.8507529866281582</v>
      </c>
      <c r="J419" s="27">
        <f>IF(OR($A419="",$B419="",$C419=""),"",'MPTO_working_3-way'!G418)</f>
        <v>3.93941021852996</v>
      </c>
      <c r="K419" s="25">
        <f>IF(OR($A419="",$B419="",$C419=""),"",'OddsRatio_working_3-way'!H418)</f>
        <v>2.0656505467027171</v>
      </c>
      <c r="L419" s="26">
        <f>IF(OR($A419="",$B419="",$C419=""),"",'OddsRatio_working_3-way'!I418)</f>
        <v>3.8346304542292282</v>
      </c>
      <c r="M419" s="27">
        <f>IF(OR($A419="",$B419="",$C419=""),"",'OddsRatio_working_3-way'!J418)</f>
        <v>3.9198824979654461</v>
      </c>
      <c r="N419" s="76">
        <f t="shared" si="94"/>
        <v>48.049030482582381</v>
      </c>
      <c r="O419" s="77">
        <f t="shared" si="95"/>
        <v>26.256300810154304</v>
      </c>
      <c r="P419" s="77">
        <f t="shared" si="96"/>
        <v>25.6946687072633</v>
      </c>
      <c r="Q419" s="23" t="s">
        <v>302</v>
      </c>
      <c r="R419" s="23" t="s">
        <v>305</v>
      </c>
      <c r="S419" s="78">
        <v>44292</v>
      </c>
      <c r="T419" s="28">
        <v>100</v>
      </c>
      <c r="U419" s="28">
        <f t="shared" si="97"/>
        <v>50</v>
      </c>
      <c r="V419" s="28">
        <f t="shared" si="98"/>
        <v>72.67759562841529</v>
      </c>
      <c r="W419" s="28">
        <f t="shared" si="99"/>
        <v>73.262032085561486</v>
      </c>
      <c r="X419" s="28">
        <f t="shared" si="100"/>
        <v>54.060372286023195</v>
      </c>
      <c r="Y419" s="28">
        <f t="shared" si="101"/>
        <v>76.737967914438499</v>
      </c>
      <c r="Z419" s="28">
        <f t="shared" si="102"/>
        <v>77.322404371584696</v>
      </c>
      <c r="AA419" s="28">
        <f t="shared" si="103"/>
        <v>-4.0603722860231954</v>
      </c>
      <c r="AB419" s="28">
        <f t="shared" si="104"/>
        <v>-4.0603722860232097</v>
      </c>
      <c r="AC419" s="28">
        <f t="shared" si="105"/>
        <v>-4.0603722860232097</v>
      </c>
      <c r="AD419" s="41"/>
      <c r="AE419" s="41"/>
      <c r="AF419" s="23">
        <v>2.08</v>
      </c>
      <c r="AG419" s="23">
        <v>1.78</v>
      </c>
      <c r="AH419" s="79"/>
      <c r="AI419" s="41"/>
      <c r="AJ419" s="23" t="s">
        <v>439</v>
      </c>
    </row>
    <row r="420" spans="1:36" ht="15" x14ac:dyDescent="0.25">
      <c r="A420">
        <v>3.34</v>
      </c>
      <c r="B420">
        <v>3.44</v>
      </c>
      <c r="C420">
        <v>2.25</v>
      </c>
      <c r="D420" s="43">
        <f t="shared" si="93"/>
        <v>3.454331646783948E-2</v>
      </c>
      <c r="E420" s="44">
        <f>IF(OR($A420="",$B420="",$C420=""),"",A420*'MPTO_working_3-way'!$I419)</f>
        <v>3.4553746770025837</v>
      </c>
      <c r="F420" s="45">
        <f>IF(OR($A420="",$B420="",$C420=""),"",B420*'MPTO_working_3-way'!$I419)</f>
        <v>3.5588290086493677</v>
      </c>
      <c r="G420" s="46">
        <f>IF(OR($A420="",$B420="",$C420=""),"",C420*'MPTO_working_3-way'!$I419)</f>
        <v>2.3277224620526389</v>
      </c>
      <c r="H420" s="44">
        <f>IF(OR($A420="",$B420="",$C420=""),"",'MPTO_working_3-way'!E419)</f>
        <v>3.4735880324271058</v>
      </c>
      <c r="I420" s="45">
        <f>IF(OR($A420="",$B420="",$C420=""),"",'MPTO_working_3-way'!F419)</f>
        <v>3.5818769628671716</v>
      </c>
      <c r="J420" s="46">
        <f>IF(OR($A420="",$B420="",$C420=""),"",'MPTO_working_3-way'!G419)</f>
        <v>2.309842207780604</v>
      </c>
      <c r="K420" s="44">
        <f>IF(OR($A420="",$B420="",$C420=""),"",'OddsRatio_working_3-way'!H419)</f>
        <v>3.4662107650798641</v>
      </c>
      <c r="L420" s="45">
        <f>IF(OR($A420="",$B420="",$C420=""),"",'OddsRatio_working_3-way'!I419)</f>
        <v>3.5716043875191761</v>
      </c>
      <c r="M420" s="46">
        <f>IF(OR($A420="",$B420="",$C420=""),"",'OddsRatio_working_3-way'!J419)</f>
        <v>2.3174202804913815</v>
      </c>
      <c r="N420" s="47">
        <f t="shared" ref="N420:N451" si="106">(1/E420)* 100</f>
        <v>28.940421617821915</v>
      </c>
      <c r="O420" s="48">
        <f t="shared" ref="O420:O451" si="107">(1/F420)* 100</f>
        <v>28.099130291722439</v>
      </c>
      <c r="P420" s="48">
        <f t="shared" ref="P420:P451" si="108">(1/G420)* 100</f>
        <v>42.960448090455643</v>
      </c>
      <c r="Q420" t="s">
        <v>239</v>
      </c>
      <c r="R420" t="s">
        <v>386</v>
      </c>
      <c r="S420" s="38">
        <v>44351</v>
      </c>
      <c r="T420" s="50">
        <v>100</v>
      </c>
      <c r="U420" s="50">
        <f t="shared" ref="U420:U451" si="109">(1/A420)*((T420*A420)-T420)</f>
        <v>70.059880239520965</v>
      </c>
      <c r="V420" s="50">
        <f t="shared" ref="V420:V451" si="110">(1/B420)*((T420*B420)-T420)</f>
        <v>70.930232558139537</v>
      </c>
      <c r="W420" s="50">
        <f t="shared" ref="W420:W451" si="111">(1/C420)*((T420*C420)-T420)</f>
        <v>55.55555555555555</v>
      </c>
      <c r="X420" s="50">
        <f t="shared" ref="X420:X451" si="112">((1/B420)+(1/C420))*T420</f>
        <v>73.514211886304921</v>
      </c>
      <c r="Y420" s="50">
        <f t="shared" ref="Y420:Y451" si="113">((1/A420)+(1/C420))*T420</f>
        <v>74.384564204923493</v>
      </c>
      <c r="Z420" s="50">
        <f t="shared" ref="Z420:Z451" si="114">((1/A420)+(1/B420))*T420</f>
        <v>59.009887202339506</v>
      </c>
      <c r="AA420" s="50">
        <f t="shared" ref="AA420:AA451" si="115">U420-X420</f>
        <v>-3.454331646783956</v>
      </c>
      <c r="AB420" s="50">
        <f t="shared" ref="AB420:AB451" si="116">V420-Y420</f>
        <v>-3.454331646783956</v>
      </c>
      <c r="AC420" s="50">
        <f t="shared" ref="AC420:AC451" si="117">W420-Z420</f>
        <v>-3.454331646783956</v>
      </c>
      <c r="AF420">
        <v>2.04</v>
      </c>
      <c r="AG420">
        <v>1.84</v>
      </c>
      <c r="AH420" s="66"/>
      <c r="AJ420" t="s">
        <v>438</v>
      </c>
    </row>
    <row r="421" spans="1:36" ht="15" x14ac:dyDescent="0.25">
      <c r="A421">
        <v>2.82</v>
      </c>
      <c r="B421">
        <v>3.36</v>
      </c>
      <c r="C421">
        <v>2.66</v>
      </c>
      <c r="D421" s="43">
        <f t="shared" si="93"/>
        <v>2.8168826321121943E-2</v>
      </c>
      <c r="E421" s="44">
        <f>IF(OR($A421="",$B421="",$C421=""),"",A421*'MPTO_working_3-way'!$I420)</f>
        <v>2.8994360902255636</v>
      </c>
      <c r="F421" s="45">
        <f>IF(OR($A421="",$B421="",$C421=""),"",B421*'MPTO_working_3-way'!$I420)</f>
        <v>3.4546472564389696</v>
      </c>
      <c r="G421" s="46">
        <f>IF(OR($A421="",$B421="",$C421=""),"",C421*'MPTO_working_3-way'!$I420)</f>
        <v>2.7349290780141846</v>
      </c>
      <c r="H421" s="44">
        <f>IF(OR($A421="",$B421="",$C421=""),"",'MPTO_working_3-way'!E420)</f>
        <v>2.8967008637223728</v>
      </c>
      <c r="I421" s="45">
        <f>IF(OR($A421="",$B421="",$C421=""),"",'MPTO_working_3-way'!F420)</f>
        <v>3.4694582344053528</v>
      </c>
      <c r="J421" s="46">
        <f>IF(OR($A421="",$B421="",$C421=""),"",'MPTO_working_3-way'!G420)</f>
        <v>2.7281389794755539</v>
      </c>
      <c r="K421" s="44">
        <f>IF(OR($A421="",$B421="",$C421=""),"",'OddsRatio_working_3-way'!H420)</f>
        <v>2.8983849511113258</v>
      </c>
      <c r="L421" s="45">
        <f>IF(OR($A421="",$B421="",$C421=""),"",'OddsRatio_working_3-way'!I420)</f>
        <v>3.4616420245179826</v>
      </c>
      <c r="M421" s="46">
        <f>IF(OR($A421="",$B421="",$C421=""),"",'OddsRatio_working_3-way'!J420)</f>
        <v>2.7314939663982423</v>
      </c>
      <c r="N421" s="47">
        <f t="shared" si="106"/>
        <v>34.489465153970833</v>
      </c>
      <c r="O421" s="48">
        <f t="shared" si="107"/>
        <v>28.946515397082663</v>
      </c>
      <c r="P421" s="48">
        <f t="shared" si="108"/>
        <v>36.56401944894651</v>
      </c>
      <c r="Q421" t="s">
        <v>229</v>
      </c>
      <c r="R421" t="s">
        <v>273</v>
      </c>
      <c r="S421" s="38">
        <v>44351</v>
      </c>
      <c r="T421" s="50">
        <v>100</v>
      </c>
      <c r="U421" s="50">
        <f t="shared" si="109"/>
        <v>64.539007092198588</v>
      </c>
      <c r="V421" s="50">
        <f t="shared" si="110"/>
        <v>70.238095238095241</v>
      </c>
      <c r="W421" s="50">
        <f t="shared" si="111"/>
        <v>62.406015037593981</v>
      </c>
      <c r="X421" s="50">
        <f t="shared" si="112"/>
        <v>67.355889724310771</v>
      </c>
      <c r="Y421" s="50">
        <f t="shared" si="113"/>
        <v>73.054977870207424</v>
      </c>
      <c r="Z421" s="50">
        <f t="shared" si="114"/>
        <v>65.222897669706185</v>
      </c>
      <c r="AA421" s="50">
        <f t="shared" si="115"/>
        <v>-2.8168826321121827</v>
      </c>
      <c r="AB421" s="50">
        <f t="shared" si="116"/>
        <v>-2.8168826321121827</v>
      </c>
      <c r="AC421" s="50">
        <f t="shared" si="117"/>
        <v>-2.816882632112204</v>
      </c>
      <c r="AF421">
        <v>1.99</v>
      </c>
      <c r="AG421">
        <v>1.9</v>
      </c>
      <c r="AH421" s="66"/>
      <c r="AJ421" t="s">
        <v>231</v>
      </c>
    </row>
    <row r="422" spans="1:36" ht="15" x14ac:dyDescent="0.25">
      <c r="A422">
        <v>3.34</v>
      </c>
      <c r="B422">
        <v>3.48</v>
      </c>
      <c r="C422">
        <v>2.2400000000000002</v>
      </c>
      <c r="D422" s="43">
        <f t="shared" si="93"/>
        <v>3.3186090872442175E-2</v>
      </c>
      <c r="E422" s="44">
        <f>IF(OR($A422="",$B422="",$C422=""),"",A422*'MPTO_working_3-way'!$I425)</f>
        <v>3.4508415435139566</v>
      </c>
      <c r="F422" s="45">
        <f>IF(OR($A422="",$B422="",$C422=""),"",B422*'MPTO_working_3-way'!$I425)</f>
        <v>3.5954875962360986</v>
      </c>
      <c r="G422" s="46">
        <f>IF(OR($A422="",$B422="",$C422=""),"",C422*'MPTO_working_3-way'!$I425)</f>
        <v>2.3143368435542708</v>
      </c>
      <c r="H422" s="44">
        <f>IF(OR($A422="",$B422="",$C422=""),"",'MPTO_working_3-way'!E425)</f>
        <v>3.4681379200595615</v>
      </c>
      <c r="I422" s="45">
        <f>IF(OR($A422="",$B422="",$C422=""),"",'MPTO_working_3-way'!F425)</f>
        <v>3.6193292101560046</v>
      </c>
      <c r="J422" s="46">
        <f>IF(OR($A422="",$B422="",$C422=""),"",'MPTO_working_3-way'!G425)</f>
        <v>2.296915140485229</v>
      </c>
      <c r="K422" s="44">
        <f>IF(OR($A422="",$B422="",$C422=""),"",'OddsRatio_working_3-way'!H425)</f>
        <v>3.4613118929687574</v>
      </c>
      <c r="L422" s="45">
        <f>IF(OR($A422="",$B422="",$C422=""),"",'OddsRatio_working_3-way'!I425)</f>
        <v>3.608569869471161</v>
      </c>
      <c r="M422" s="46">
        <f>IF(OR($A422="",$B422="",$C422=""),"",'OddsRatio_working_3-way'!J425)</f>
        <v>2.3042849347355805</v>
      </c>
      <c r="N422" s="47">
        <f t="shared" si="106"/>
        <v>28.978438661710044</v>
      </c>
      <c r="O422" s="48">
        <f t="shared" si="107"/>
        <v>27.812639405204465</v>
      </c>
      <c r="P422" s="48">
        <f t="shared" si="108"/>
        <v>43.208921933085506</v>
      </c>
      <c r="Q422" t="s">
        <v>472</v>
      </c>
      <c r="R422" t="s">
        <v>473</v>
      </c>
      <c r="S422" s="38">
        <v>44351</v>
      </c>
      <c r="T422" s="50">
        <v>100</v>
      </c>
      <c r="U422" s="50">
        <f t="shared" si="109"/>
        <v>70.059880239520965</v>
      </c>
      <c r="V422" s="50">
        <f t="shared" si="110"/>
        <v>71.264367816091948</v>
      </c>
      <c r="W422" s="50">
        <f t="shared" si="111"/>
        <v>55.357142857142868</v>
      </c>
      <c r="X422" s="50">
        <f t="shared" si="112"/>
        <v>73.378489326765191</v>
      </c>
      <c r="Y422" s="50">
        <f t="shared" si="113"/>
        <v>74.582976903336188</v>
      </c>
      <c r="Z422" s="50">
        <f t="shared" si="114"/>
        <v>58.675751944387088</v>
      </c>
      <c r="AA422" s="50">
        <f t="shared" si="115"/>
        <v>-3.3186090872442264</v>
      </c>
      <c r="AB422" s="50">
        <f t="shared" si="116"/>
        <v>-3.3186090872442406</v>
      </c>
      <c r="AC422" s="50">
        <f t="shared" si="117"/>
        <v>-3.3186090872442193</v>
      </c>
      <c r="AF422">
        <v>1.95</v>
      </c>
      <c r="AG422">
        <v>1.92</v>
      </c>
      <c r="AH422" s="66"/>
      <c r="AJ422" t="s">
        <v>450</v>
      </c>
    </row>
    <row r="423" spans="1:36" ht="15" x14ac:dyDescent="0.25">
      <c r="A423">
        <v>3.56</v>
      </c>
      <c r="B423">
        <v>3.25</v>
      </c>
      <c r="C423">
        <v>2.25</v>
      </c>
      <c r="D423" s="43">
        <f t="shared" si="93"/>
        <v>3.3035628541246531E-2</v>
      </c>
      <c r="E423" s="44">
        <f>IF(OR($A423="",$B423="",$C423=""),"",A423*'MPTO_working_3-way'!$I426)</f>
        <v>3.6776068376068376</v>
      </c>
      <c r="F423" s="45">
        <f>IF(OR($A423="",$B423="",$C423=""),"",B423*'MPTO_working_3-way'!$I426)</f>
        <v>3.357365792759051</v>
      </c>
      <c r="G423" s="46">
        <f>IF(OR($A423="",$B423="",$C423=""),"",C423*'MPTO_working_3-way'!$I426)</f>
        <v>2.3243301642178045</v>
      </c>
      <c r="H423" s="44">
        <f>IF(OR($A423="",$B423="",$C423=""),"",'MPTO_working_3-way'!E426)</f>
        <v>3.7052544182184795</v>
      </c>
      <c r="I423" s="45">
        <f>IF(OR($A423="",$B423="",$C423=""),"",'MPTO_working_3-way'!F426)</f>
        <v>3.3706301251618469</v>
      </c>
      <c r="J423" s="46">
        <f>IF(OR($A423="",$B423="",$C423=""),"",'MPTO_working_3-way'!G426)</f>
        <v>2.3071639586410635</v>
      </c>
      <c r="K423" s="44">
        <f>IF(OR($A423="",$B423="",$C423=""),"",'OddsRatio_working_3-way'!H426)</f>
        <v>3.692043655872796</v>
      </c>
      <c r="L423" s="45">
        <f>IF(OR($A423="",$B423="",$C423=""),"",'OddsRatio_working_3-way'!I426)</f>
        <v>3.3660539944194499</v>
      </c>
      <c r="M423" s="46">
        <f>IF(OR($A423="",$B423="",$C423=""),"",'OddsRatio_working_3-way'!J426)</f>
        <v>2.3144744413441396</v>
      </c>
      <c r="N423" s="47">
        <f t="shared" si="106"/>
        <v>27.191596169935856</v>
      </c>
      <c r="O423" s="48">
        <f t="shared" si="107"/>
        <v>29.785256112298971</v>
      </c>
      <c r="P423" s="48">
        <f t="shared" si="108"/>
        <v>43.023147717765184</v>
      </c>
      <c r="Q423" t="s">
        <v>376</v>
      </c>
      <c r="R423" t="s">
        <v>374</v>
      </c>
      <c r="S423" s="38">
        <v>44351</v>
      </c>
      <c r="T423" s="50">
        <v>100</v>
      </c>
      <c r="U423" s="50">
        <f t="shared" si="109"/>
        <v>71.910112359550567</v>
      </c>
      <c r="V423" s="50">
        <f t="shared" si="110"/>
        <v>69.230769230769241</v>
      </c>
      <c r="W423" s="50">
        <f t="shared" si="111"/>
        <v>55.55555555555555</v>
      </c>
      <c r="X423" s="50">
        <f t="shared" si="112"/>
        <v>75.213675213675216</v>
      </c>
      <c r="Y423" s="50">
        <f t="shared" si="113"/>
        <v>72.534332084893876</v>
      </c>
      <c r="Z423" s="50">
        <f t="shared" si="114"/>
        <v>58.859118409680214</v>
      </c>
      <c r="AA423" s="50">
        <f t="shared" si="115"/>
        <v>-3.3035628541246496</v>
      </c>
      <c r="AB423" s="50">
        <f t="shared" si="116"/>
        <v>-3.3035628541246354</v>
      </c>
      <c r="AC423" s="50">
        <f t="shared" si="117"/>
        <v>-3.3035628541246638</v>
      </c>
      <c r="AF423">
        <v>2.25</v>
      </c>
      <c r="AG423">
        <v>1.68</v>
      </c>
      <c r="AH423" s="66"/>
      <c r="AJ423" t="s">
        <v>450</v>
      </c>
    </row>
    <row r="424" spans="1:36" ht="15" x14ac:dyDescent="0.25">
      <c r="A424">
        <v>4.5599999999999996</v>
      </c>
      <c r="B424">
        <v>3.75</v>
      </c>
      <c r="C424">
        <v>1.76</v>
      </c>
      <c r="D424" s="43">
        <f t="shared" si="93"/>
        <v>5.4146730462520054E-2</v>
      </c>
      <c r="E424" s="44">
        <f>IF(OR($A424="",$B424="",$C424=""),"",A424*'MPTO_working_3-way'!$I427)</f>
        <v>4.806909090909091</v>
      </c>
      <c r="F424" s="45">
        <f>IF(OR($A424="",$B424="",$C424=""),"",B424*'MPTO_working_3-way'!$I427)</f>
        <v>3.9530502392344502</v>
      </c>
      <c r="G424" s="46">
        <f>IF(OR($A424="",$B424="",$C424=""),"",C424*'MPTO_working_3-way'!$I427)</f>
        <v>1.8552982456140352</v>
      </c>
      <c r="H424" s="44">
        <f>IF(OR($A424="",$B424="",$C424=""),"",'MPTO_working_3-way'!E427)</f>
        <v>4.9689605071985214</v>
      </c>
      <c r="I424" s="45">
        <f>IF(OR($A424="",$B424="",$C424=""),"",'MPTO_working_3-way'!F427)</f>
        <v>4.0222388538436871</v>
      </c>
      <c r="J424" s="46">
        <f>IF(OR($A424="",$B424="",$C424=""),"",'MPTO_working_3-way'!G427)</f>
        <v>1.8177425589485894</v>
      </c>
      <c r="K424" s="44">
        <f>IF(OR($A424="",$B424="",$C424=""),"",'OddsRatio_working_3-way'!H427)</f>
        <v>4.8932942204558803</v>
      </c>
      <c r="L424" s="45">
        <f>IF(OR($A424="",$B424="",$C424=""),"",'OddsRatio_working_3-way'!I427)</f>
        <v>4.0074604231049635</v>
      </c>
      <c r="M424" s="46">
        <f>IF(OR($A424="",$B424="",$C424=""),"",'OddsRatio_working_3-way'!J427)</f>
        <v>1.8311526987490085</v>
      </c>
      <c r="N424" s="47">
        <f t="shared" si="106"/>
        <v>20.803389061199788</v>
      </c>
      <c r="O424" s="48">
        <f t="shared" si="107"/>
        <v>25.296921098418938</v>
      </c>
      <c r="P424" s="48">
        <f t="shared" si="108"/>
        <v>53.899689840381271</v>
      </c>
      <c r="Q424" t="s">
        <v>515</v>
      </c>
      <c r="R424" t="s">
        <v>516</v>
      </c>
      <c r="S424" s="38">
        <v>44351</v>
      </c>
      <c r="T424" s="50">
        <v>100</v>
      </c>
      <c r="U424" s="50">
        <f t="shared" si="109"/>
        <v>78.070175438596479</v>
      </c>
      <c r="V424" s="50">
        <f t="shared" si="110"/>
        <v>73.333333333333329</v>
      </c>
      <c r="W424" s="50">
        <f t="shared" si="111"/>
        <v>43.181818181818187</v>
      </c>
      <c r="X424" s="50">
        <f t="shared" si="112"/>
        <v>83.484848484848499</v>
      </c>
      <c r="Y424" s="50">
        <f t="shared" si="113"/>
        <v>78.748006379585334</v>
      </c>
      <c r="Z424" s="50">
        <f t="shared" si="114"/>
        <v>48.596491228070178</v>
      </c>
      <c r="AA424" s="50">
        <f t="shared" si="115"/>
        <v>-5.4146730462520196</v>
      </c>
      <c r="AB424" s="50">
        <f t="shared" si="116"/>
        <v>-5.4146730462520054</v>
      </c>
      <c r="AC424" s="50">
        <f t="shared" si="117"/>
        <v>-5.4146730462519912</v>
      </c>
      <c r="AF424">
        <v>1.95</v>
      </c>
      <c r="AG424">
        <v>1.88</v>
      </c>
      <c r="AH424" s="66"/>
      <c r="AJ424" t="s">
        <v>529</v>
      </c>
    </row>
    <row r="425" spans="1:36" ht="15" x14ac:dyDescent="0.25">
      <c r="A425">
        <v>4.29</v>
      </c>
      <c r="B425">
        <v>3.79</v>
      </c>
      <c r="C425">
        <v>1.81</v>
      </c>
      <c r="D425" s="43">
        <f t="shared" si="93"/>
        <v>4.943866368960026E-2</v>
      </c>
      <c r="E425" s="44">
        <f>IF(OR($A425="",$B425="",$C425=""),"",A425*'MPTO_working_3-way'!$I428)</f>
        <v>4.5020918672283852</v>
      </c>
      <c r="F425" s="45">
        <f>IF(OR($A425="",$B425="",$C425=""),"",B425*'MPTO_working_3-way'!$I428)</f>
        <v>3.9773725353835849</v>
      </c>
      <c r="G425" s="46">
        <f>IF(OR($A425="",$B425="",$C425=""),"",C425*'MPTO_working_3-way'!$I428)</f>
        <v>1.8994839812781765</v>
      </c>
      <c r="H425" s="44">
        <f>IF(OR($A425="",$B425="",$C425=""),"",'MPTO_working_3-way'!E428)</f>
        <v>4.6163644521547473</v>
      </c>
      <c r="I425" s="45">
        <f>IF(OR($A425="",$B425="",$C425=""),"",'MPTO_working_3-way'!F428)</f>
        <v>4.0424834582743561</v>
      </c>
      <c r="J425" s="46">
        <f>IF(OR($A425="",$B425="",$C425=""),"",'MPTO_working_3-way'!G428)</f>
        <v>1.8656485534082812</v>
      </c>
      <c r="K425" s="44">
        <f>IF(OR($A425="",$B425="",$C425=""),"",'OddsRatio_working_3-way'!H428)</f>
        <v>4.5660634437898011</v>
      </c>
      <c r="L425" s="45">
        <f>IF(OR($A425="",$B425="",$C425=""),"",'OddsRatio_working_3-way'!I428)</f>
        <v>4.0241085131226573</v>
      </c>
      <c r="M425" s="46">
        <f>IF(OR($A425="",$B425="",$C425=""),"",'OddsRatio_working_3-way'!J428)</f>
        <v>1.877966987680771</v>
      </c>
      <c r="N425" s="47">
        <f t="shared" si="106"/>
        <v>22.211896813550101</v>
      </c>
      <c r="O425" s="48">
        <f t="shared" si="107"/>
        <v>25.14222620847756</v>
      </c>
      <c r="P425" s="48">
        <f t="shared" si="108"/>
        <v>52.645876977972335</v>
      </c>
      <c r="Q425" t="s">
        <v>517</v>
      </c>
      <c r="R425" t="s">
        <v>518</v>
      </c>
      <c r="S425" s="38">
        <v>44351</v>
      </c>
      <c r="T425" s="50">
        <v>100</v>
      </c>
      <c r="U425" s="50">
        <f t="shared" si="109"/>
        <v>76.689976689976689</v>
      </c>
      <c r="V425" s="50">
        <f t="shared" si="110"/>
        <v>73.614775725593674</v>
      </c>
      <c r="W425" s="50">
        <f t="shared" si="111"/>
        <v>44.751381215469614</v>
      </c>
      <c r="X425" s="50">
        <f t="shared" si="112"/>
        <v>81.633843058936733</v>
      </c>
      <c r="Y425" s="50">
        <f t="shared" si="113"/>
        <v>78.558642094553704</v>
      </c>
      <c r="Z425" s="50">
        <f t="shared" si="114"/>
        <v>49.695247584429644</v>
      </c>
      <c r="AA425" s="50">
        <f t="shared" si="115"/>
        <v>-4.9438663689600446</v>
      </c>
      <c r="AB425" s="50">
        <f t="shared" si="116"/>
        <v>-4.9438663689600304</v>
      </c>
      <c r="AC425" s="50">
        <f t="shared" si="117"/>
        <v>-4.9438663689600304</v>
      </c>
      <c r="AF425">
        <v>1.84</v>
      </c>
      <c r="AG425">
        <v>2</v>
      </c>
      <c r="AH425" s="66"/>
      <c r="AJ425" t="s">
        <v>529</v>
      </c>
    </row>
    <row r="426" spans="1:36" ht="15" x14ac:dyDescent="0.25">
      <c r="A426">
        <v>3.92</v>
      </c>
      <c r="B426">
        <v>3.67</v>
      </c>
      <c r="C426">
        <v>1.93</v>
      </c>
      <c r="D426" s="43">
        <f t="shared" si="93"/>
        <v>4.5716319874930855E-2</v>
      </c>
      <c r="E426" s="44">
        <f>IF(OR($A426="",$B426="",$C426=""),"",A426*'MPTO_working_3-way'!$I429)</f>
        <v>4.0992079739097287</v>
      </c>
      <c r="F426" s="45">
        <f>IF(OR($A426="",$B426="",$C426=""),"",B426*'MPTO_working_3-way'!$I429)</f>
        <v>3.837778893940996</v>
      </c>
      <c r="G426" s="46">
        <f>IF(OR($A426="",$B426="",$C426=""),"",C426*'MPTO_working_3-way'!$I429)</f>
        <v>2.0182324973586163</v>
      </c>
      <c r="H426" s="44">
        <f>IF(OR($A426="",$B426="",$C426=""),"",'MPTO_working_3-way'!E429)</f>
        <v>4.169041847547982</v>
      </c>
      <c r="I426" s="45">
        <f>IF(OR($A426="",$B426="",$C426=""),"",'MPTO_working_3-way'!F429)</f>
        <v>3.8874083582126331</v>
      </c>
      <c r="J426" s="46">
        <f>IF(OR($A426="",$B426="",$C426=""),"",'MPTO_working_3-way'!G429)</f>
        <v>1.9884829385408189</v>
      </c>
      <c r="K426" s="44">
        <f>IF(OR($A426="",$B426="",$C426=""),"",'OddsRatio_working_3-way'!H429)</f>
        <v>4.1392411522231685</v>
      </c>
      <c r="L426" s="45">
        <f>IF(OR($A426="",$B426="",$C426=""),"",'OddsRatio_working_3-way'!I429)</f>
        <v>3.8704705056287194</v>
      </c>
      <c r="M426" s="46">
        <f>IF(OR($A426="",$B426="",$C426=""),"",'OddsRatio_working_3-way'!J429)</f>
        <v>1.9998268053313517</v>
      </c>
      <c r="N426" s="47">
        <f t="shared" si="106"/>
        <v>24.394956449263134</v>
      </c>
      <c r="O426" s="48">
        <f t="shared" si="107"/>
        <v>26.056738223736097</v>
      </c>
      <c r="P426" s="48">
        <f t="shared" si="108"/>
        <v>49.548305327000776</v>
      </c>
      <c r="Q426" t="s">
        <v>519</v>
      </c>
      <c r="R426" t="s">
        <v>520</v>
      </c>
      <c r="S426" s="38">
        <v>44351</v>
      </c>
      <c r="T426" s="50">
        <v>100</v>
      </c>
      <c r="U426" s="50">
        <f t="shared" si="109"/>
        <v>74.489795918367349</v>
      </c>
      <c r="V426" s="50">
        <f t="shared" si="110"/>
        <v>72.752043596730246</v>
      </c>
      <c r="W426" s="50">
        <f t="shared" si="111"/>
        <v>48.186528497409334</v>
      </c>
      <c r="X426" s="50">
        <f t="shared" si="112"/>
        <v>79.061427905860441</v>
      </c>
      <c r="Y426" s="50">
        <f t="shared" si="113"/>
        <v>77.323675584223324</v>
      </c>
      <c r="Z426" s="50">
        <f t="shared" si="114"/>
        <v>52.758160484902405</v>
      </c>
      <c r="AA426" s="50">
        <f t="shared" si="115"/>
        <v>-4.5716319874930917</v>
      </c>
      <c r="AB426" s="50">
        <f t="shared" si="116"/>
        <v>-4.5716319874930775</v>
      </c>
      <c r="AC426" s="50">
        <f t="shared" si="117"/>
        <v>-4.5716319874930704</v>
      </c>
      <c r="AF426">
        <v>1.9</v>
      </c>
      <c r="AG426">
        <v>1.93</v>
      </c>
      <c r="AH426" s="66"/>
      <c r="AJ426" t="s">
        <v>529</v>
      </c>
    </row>
    <row r="427" spans="1:36" s="50" customFormat="1" ht="15" x14ac:dyDescent="0.25">
      <c r="A427">
        <v>3.19</v>
      </c>
      <c r="B427">
        <v>3.6</v>
      </c>
      <c r="C427">
        <v>2.1800000000000002</v>
      </c>
      <c r="D427" s="43">
        <f t="shared" si="93"/>
        <v>4.9972997932504315E-2</v>
      </c>
      <c r="E427" s="44">
        <f>IF(OR($A427="",$B427="",$C427=""),"",A427*'MPTO_working_3-way'!$I430)</f>
        <v>3.3494138634046888</v>
      </c>
      <c r="F427" s="45">
        <f>IF(OR($A427="",$B427="",$C427=""),"",B427*'MPTO_working_3-way'!$I430)</f>
        <v>3.7799027925570154</v>
      </c>
      <c r="G427" s="46">
        <f>IF(OR($A427="",$B427="",$C427=""),"",C427*'MPTO_working_3-way'!$I430)</f>
        <v>2.2889411354928595</v>
      </c>
      <c r="H427" s="44">
        <f>IF(OR($A427="",$B427="",$C427=""),"",'MPTO_working_3-way'!E430)</f>
        <v>3.3690229902587907</v>
      </c>
      <c r="I427" s="45">
        <f>IF(OR($A427="",$B427="",$C427=""),"",'MPTO_working_3-way'!F430)</f>
        <v>3.8296552230525727</v>
      </c>
      <c r="J427" s="46">
        <f>IF(OR($A427="",$B427="",$C427=""),"",'MPTO_working_3-way'!G430)</f>
        <v>2.262146952554327</v>
      </c>
      <c r="K427" s="44">
        <f>IF(OR($A427="",$B427="",$C427=""),"",'OddsRatio_working_3-way'!H430)</f>
        <v>3.363162050076216</v>
      </c>
      <c r="L427" s="45">
        <f>IF(OR($A427="",$B427="",$C427=""),"",'OddsRatio_working_3-way'!I430)</f>
        <v>3.8055805160722187</v>
      </c>
      <c r="M427" s="46">
        <f>IF(OR($A427="",$B427="",$C427=""),"",'OddsRatio_working_3-way'!J430)</f>
        <v>2.2733019265250847</v>
      </c>
      <c r="N427" s="47">
        <f t="shared" si="106"/>
        <v>29.855970052727287</v>
      </c>
      <c r="O427" s="48">
        <f t="shared" si="107"/>
        <v>26.455706796722239</v>
      </c>
      <c r="P427" s="48">
        <f t="shared" si="108"/>
        <v>43.688323150550481</v>
      </c>
      <c r="Q427" t="s">
        <v>521</v>
      </c>
      <c r="R427" t="s">
        <v>522</v>
      </c>
      <c r="S427" s="38">
        <v>44351</v>
      </c>
      <c r="T427" s="50">
        <v>100</v>
      </c>
      <c r="U427" s="50">
        <f t="shared" si="109"/>
        <v>68.652037617554868</v>
      </c>
      <c r="V427" s="50">
        <f t="shared" si="110"/>
        <v>72.222222222222229</v>
      </c>
      <c r="W427" s="50">
        <f t="shared" si="111"/>
        <v>54.128440366972484</v>
      </c>
      <c r="X427" s="50">
        <f t="shared" si="112"/>
        <v>73.649337410805302</v>
      </c>
      <c r="Y427" s="50">
        <f t="shared" si="113"/>
        <v>77.219522015472663</v>
      </c>
      <c r="Z427" s="50">
        <f t="shared" si="114"/>
        <v>59.125740160222918</v>
      </c>
      <c r="AA427" s="50">
        <f t="shared" si="115"/>
        <v>-4.9972997932504342</v>
      </c>
      <c r="AB427" s="50">
        <f t="shared" si="116"/>
        <v>-4.9972997932504342</v>
      </c>
      <c r="AC427" s="50">
        <f t="shared" si="117"/>
        <v>-4.9972997932504342</v>
      </c>
      <c r="AD427" s="51"/>
      <c r="AE427" s="51"/>
      <c r="AF427">
        <v>2.11</v>
      </c>
      <c r="AG427">
        <v>1.72</v>
      </c>
      <c r="AH427" s="66"/>
      <c r="AI427" s="51"/>
      <c r="AJ427" t="s">
        <v>529</v>
      </c>
    </row>
    <row r="428" spans="1:36" ht="15" x14ac:dyDescent="0.25">
      <c r="A428">
        <v>3.83</v>
      </c>
      <c r="B428">
        <v>3.57</v>
      </c>
      <c r="C428">
        <v>1.98</v>
      </c>
      <c r="D428" s="43">
        <f t="shared" si="93"/>
        <v>4.6259155612557556E-2</v>
      </c>
      <c r="E428" s="44">
        <f>IF(OR($A428="",$B428="",$C428=""),"",A428*'MPTO_working_3-way'!$I431)</f>
        <v>4.0071725659960959</v>
      </c>
      <c r="F428" s="45">
        <f>IF(OR($A428="",$B428="",$C428=""),"",B428*'MPTO_working_3-way'!$I431)</f>
        <v>3.7351451855368305</v>
      </c>
      <c r="G428" s="46">
        <f>IF(OR($A428="",$B428="",$C428=""),"",C428*'MPTO_working_3-way'!$I431)</f>
        <v>2.0715931281128639</v>
      </c>
      <c r="H428" s="44">
        <f>IF(OR($A428="",$B428="",$C428=""),"",'MPTO_working_3-way'!E431)</f>
        <v>4.0703869678999682</v>
      </c>
      <c r="I428" s="45">
        <f>IF(OR($A428="",$B428="",$C428=""),"",'MPTO_working_3-way'!F431)</f>
        <v>3.7779712545977877</v>
      </c>
      <c r="J428" s="46">
        <f>IF(OR($A428="",$B428="",$C428=""),"",'MPTO_working_3-way'!G431)</f>
        <v>2.0423552348938707</v>
      </c>
      <c r="K428" s="44">
        <f>IF(OR($A428="",$B428="",$C428=""),"",'OddsRatio_working_3-way'!H431)</f>
        <v>4.0428454017988571</v>
      </c>
      <c r="L428" s="45">
        <f>IF(OR($A428="",$B428="",$C428=""),"",'OddsRatio_working_3-way'!I431)</f>
        <v>3.7632907005735192</v>
      </c>
      <c r="M428" s="46">
        <f>IF(OR($A428="",$B428="",$C428=""),"",'OddsRatio_working_3-way'!J431)</f>
        <v>2.0537061815416537</v>
      </c>
      <c r="N428" s="47">
        <f t="shared" si="106"/>
        <v>24.955251702553564</v>
      </c>
      <c r="O428" s="48">
        <f t="shared" si="107"/>
        <v>26.772721014224132</v>
      </c>
      <c r="P428" s="48">
        <f t="shared" si="108"/>
        <v>48.2720272832223</v>
      </c>
      <c r="Q428" t="s">
        <v>523</v>
      </c>
      <c r="R428" t="s">
        <v>524</v>
      </c>
      <c r="S428" s="38">
        <v>44351</v>
      </c>
      <c r="T428" s="50">
        <v>100</v>
      </c>
      <c r="U428" s="50">
        <f t="shared" si="109"/>
        <v>73.890339425587456</v>
      </c>
      <c r="V428" s="50">
        <f t="shared" si="110"/>
        <v>71.988795518207283</v>
      </c>
      <c r="W428" s="50">
        <f t="shared" si="111"/>
        <v>49.494949494949495</v>
      </c>
      <c r="X428" s="50">
        <f t="shared" si="112"/>
        <v>78.516254986843222</v>
      </c>
      <c r="Y428" s="50">
        <f t="shared" si="113"/>
        <v>76.614711079463035</v>
      </c>
      <c r="Z428" s="50">
        <f t="shared" si="114"/>
        <v>54.120865056205247</v>
      </c>
      <c r="AA428" s="50">
        <f t="shared" si="115"/>
        <v>-4.6259155612557663</v>
      </c>
      <c r="AB428" s="50">
        <f t="shared" si="116"/>
        <v>-4.6259155612557521</v>
      </c>
      <c r="AC428" s="50">
        <f t="shared" si="117"/>
        <v>-4.6259155612557521</v>
      </c>
      <c r="AF428">
        <v>2.1</v>
      </c>
      <c r="AG428">
        <v>1.75</v>
      </c>
      <c r="AH428" s="66"/>
      <c r="AJ428" t="s">
        <v>529</v>
      </c>
    </row>
    <row r="429" spans="1:36" ht="15" x14ac:dyDescent="0.25">
      <c r="A429">
        <v>5.73</v>
      </c>
      <c r="B429">
        <v>3.92</v>
      </c>
      <c r="C429">
        <v>1.6</v>
      </c>
      <c r="D429" s="43">
        <f t="shared" si="93"/>
        <v>5.4622110624354514E-2</v>
      </c>
      <c r="E429" s="44">
        <f>IF(OR($A429="",$B429="",$C429=""),"",A429*'MPTO_working_3-way'!$I432)</f>
        <v>6.0429846938775515</v>
      </c>
      <c r="F429" s="45">
        <f>IF(OR($A429="",$B429="",$C429=""),"",B429*'MPTO_working_3-way'!$I432)</f>
        <v>4.1341186736474693</v>
      </c>
      <c r="G429" s="46">
        <f>IF(OR($A429="",$B429="",$C429=""),"",C429*'MPTO_working_3-way'!$I432)</f>
        <v>1.6873953769989674</v>
      </c>
      <c r="H429" s="44">
        <f>IF(OR($A429="",$B429="",$C429=""),"",'MPTO_working_3-way'!E432)</f>
        <v>6.3974328545252606</v>
      </c>
      <c r="I429" s="45">
        <f>IF(OR($A429="",$B429="",$C429=""),"",'MPTO_working_3-way'!F432)</f>
        <v>4.221285339313793</v>
      </c>
      <c r="J429" s="46">
        <f>IF(OR($A429="",$B429="",$C429=""),"",'MPTO_working_3-way'!G432)</f>
        <v>1.6480094696321226</v>
      </c>
      <c r="K429" s="44">
        <f>IF(OR($A429="",$B429="",$C429=""),"",'OddsRatio_working_3-way'!H432)</f>
        <v>6.2127366629845548</v>
      </c>
      <c r="L429" s="45">
        <f>IF(OR($A429="",$B429="",$C429=""),"",'OddsRatio_working_3-way'!I432)</f>
        <v>4.2180107940623461</v>
      </c>
      <c r="M429" s="46">
        <f>IF(OR($A429="",$B429="",$C429=""),"",'OddsRatio_working_3-way'!J432)</f>
        <v>1.6612350946703451</v>
      </c>
      <c r="N429" s="47">
        <f t="shared" si="106"/>
        <v>16.548114063786223</v>
      </c>
      <c r="O429" s="48">
        <f t="shared" si="107"/>
        <v>24.188952445279355</v>
      </c>
      <c r="P429" s="48">
        <f t="shared" si="108"/>
        <v>59.262933490934408</v>
      </c>
      <c r="Q429" t="s">
        <v>525</v>
      </c>
      <c r="R429" t="s">
        <v>526</v>
      </c>
      <c r="S429" s="38">
        <v>44351</v>
      </c>
      <c r="T429" s="50">
        <v>100</v>
      </c>
      <c r="U429" s="50">
        <f t="shared" si="109"/>
        <v>82.547993019197207</v>
      </c>
      <c r="V429" s="50">
        <f t="shared" si="110"/>
        <v>74.489795918367349</v>
      </c>
      <c r="W429" s="50">
        <f t="shared" si="111"/>
        <v>37.5</v>
      </c>
      <c r="X429" s="50">
        <f t="shared" si="112"/>
        <v>88.010204081632651</v>
      </c>
      <c r="Y429" s="50">
        <f t="shared" si="113"/>
        <v>79.952006980802793</v>
      </c>
      <c r="Z429" s="50">
        <f t="shared" si="114"/>
        <v>42.962211062435443</v>
      </c>
      <c r="AA429" s="50">
        <f t="shared" si="115"/>
        <v>-5.4622110624354434</v>
      </c>
      <c r="AB429" s="50">
        <f t="shared" si="116"/>
        <v>-5.4622110624354434</v>
      </c>
      <c r="AC429" s="50">
        <f t="shared" si="117"/>
        <v>-5.4622110624354434</v>
      </c>
      <c r="AF429">
        <v>1.72</v>
      </c>
      <c r="AG429">
        <v>2.12</v>
      </c>
      <c r="AH429" s="66"/>
      <c r="AJ429" t="s">
        <v>513</v>
      </c>
    </row>
    <row r="430" spans="1:36" ht="15" x14ac:dyDescent="0.25">
      <c r="A430">
        <v>1.42</v>
      </c>
      <c r="B430">
        <v>4.78</v>
      </c>
      <c r="C430">
        <v>7.16</v>
      </c>
      <c r="D430" s="43">
        <f t="shared" si="93"/>
        <v>5.3095177502451962E-2</v>
      </c>
      <c r="E430" s="44">
        <f>IF(OR($A430="",$B430="",$C430=""),"",A430*'MPTO_working_3-way'!$I433)</f>
        <v>1.4953951520534816</v>
      </c>
      <c r="F430" s="45">
        <f>IF(OR($A430="",$B430="",$C430=""),"",B430*'MPTO_working_3-way'!$I433)</f>
        <v>5.033794948461721</v>
      </c>
      <c r="G430" s="46">
        <f>IF(OR($A430="",$B430="",$C430=""),"",C430*'MPTO_working_3-way'!$I433)</f>
        <v>7.540161470917556</v>
      </c>
      <c r="H430" s="44">
        <f>IF(OR($A430="",$B430="",$C430=""),"",'MPTO_working_3-way'!E433)</f>
        <v>1.4566070363287251</v>
      </c>
      <c r="I430" s="45">
        <f>IF(OR($A430="",$B430="",$C430=""),"",'MPTO_working_3-way'!F433)</f>
        <v>5.2217513735791456</v>
      </c>
      <c r="J430" s="46">
        <f>IF(OR($A430="",$B430="",$C430=""),"",'MPTO_working_3-way'!G433)</f>
        <v>8.1989785864867866</v>
      </c>
      <c r="K430" s="44">
        <f>IF(OR($A430="",$B430="",$C430=""),"",'OddsRatio_working_3-way'!H433)</f>
        <v>1.4682185470280114</v>
      </c>
      <c r="L430" s="45">
        <f>IF(OR($A430="",$B430="",$C430=""),"",'OddsRatio_working_3-way'!I433)</f>
        <v>5.2139669232521078</v>
      </c>
      <c r="M430" s="46">
        <f>IF(OR($A430="",$B430="",$C430=""),"",'OddsRatio_working_3-way'!J433)</f>
        <v>7.8672053564108406</v>
      </c>
      <c r="N430" s="47">
        <f t="shared" si="106"/>
        <v>66.871956795285627</v>
      </c>
      <c r="O430" s="48">
        <f t="shared" si="107"/>
        <v>19.865727750900746</v>
      </c>
      <c r="P430" s="48">
        <f t="shared" si="108"/>
        <v>13.262315453813628</v>
      </c>
      <c r="Q430" t="s">
        <v>527</v>
      </c>
      <c r="R430" t="s">
        <v>507</v>
      </c>
      <c r="S430" s="38">
        <v>44351</v>
      </c>
      <c r="T430" s="50">
        <v>100</v>
      </c>
      <c r="U430" s="50">
        <f t="shared" si="109"/>
        <v>29.577464788732396</v>
      </c>
      <c r="V430" s="50">
        <f t="shared" si="110"/>
        <v>79.079497907949786</v>
      </c>
      <c r="W430" s="50">
        <f t="shared" si="111"/>
        <v>86.033519553072622</v>
      </c>
      <c r="X430" s="50">
        <f t="shared" si="112"/>
        <v>34.886982538977584</v>
      </c>
      <c r="Y430" s="50">
        <f t="shared" si="113"/>
        <v>84.389015658194992</v>
      </c>
      <c r="Z430" s="50">
        <f t="shared" si="114"/>
        <v>91.343037303317814</v>
      </c>
      <c r="AA430" s="50">
        <f t="shared" si="115"/>
        <v>-5.3095177502451882</v>
      </c>
      <c r="AB430" s="50">
        <f t="shared" si="116"/>
        <v>-5.309517750245206</v>
      </c>
      <c r="AC430" s="50">
        <f t="shared" si="117"/>
        <v>-5.3095177502451918</v>
      </c>
      <c r="AF430">
        <v>1.68</v>
      </c>
      <c r="AG430">
        <v>2.2000000000000002</v>
      </c>
      <c r="AH430" s="66"/>
      <c r="AJ430" t="s">
        <v>513</v>
      </c>
    </row>
    <row r="431" spans="1:36" ht="15" x14ac:dyDescent="0.25">
      <c r="A431">
        <v>2.2799999999999998</v>
      </c>
      <c r="B431">
        <v>3.96</v>
      </c>
      <c r="C431">
        <v>2.82</v>
      </c>
      <c r="D431" s="43">
        <f t="shared" si="93"/>
        <v>4.5731672831337056E-2</v>
      </c>
      <c r="E431" s="44">
        <f>IF(OR($A431="",$B431="",$C431=""),"",A431*'MPTO_working_3-way'!$I434)</f>
        <v>2.3842682140554481</v>
      </c>
      <c r="F431" s="45">
        <f>IF(OR($A431="",$B431="",$C431=""),"",B431*'MPTO_working_3-way'!$I434)</f>
        <v>4.1410974244120951</v>
      </c>
      <c r="G431" s="46">
        <f>IF(OR($A431="",$B431="",$C431=""),"",C431*'MPTO_working_3-way'!$I434)</f>
        <v>2.9489633173843703</v>
      </c>
      <c r="H431" s="44">
        <f>IF(OR($A431="",$B431="",$C431=""),"",'MPTO_working_3-way'!E434)</f>
        <v>2.3620972195008996</v>
      </c>
      <c r="I431" s="45">
        <f>IF(OR($A431="",$B431="",$C431=""),"",'MPTO_working_3-way'!F434)</f>
        <v>4.2144060255513889</v>
      </c>
      <c r="J431" s="46">
        <f>IF(OR($A431="",$B431="",$C431=""),"",'MPTO_working_3-way'!G434)</f>
        <v>2.9466708144922062</v>
      </c>
      <c r="K431" s="44">
        <f>IF(OR($A431="",$B431="",$C431=""),"",'OddsRatio_working_3-way'!H434)</f>
        <v>2.3722637992833868</v>
      </c>
      <c r="L431" s="45">
        <f>IF(OR($A431="",$B431="",$C431=""),"",'OddsRatio_working_3-way'!I434)</f>
        <v>4.1733600358428324</v>
      </c>
      <c r="M431" s="46">
        <f>IF(OR($A431="",$B431="",$C431=""),"",'OddsRatio_working_3-way'!J434)</f>
        <v>2.9511875896060658</v>
      </c>
      <c r="N431" s="47">
        <f t="shared" si="106"/>
        <v>41.941590048674961</v>
      </c>
      <c r="O431" s="48">
        <f t="shared" si="107"/>
        <v>24.148188209843152</v>
      </c>
      <c r="P431" s="48">
        <f t="shared" si="108"/>
        <v>33.910221741481877</v>
      </c>
      <c r="Q431" t="s">
        <v>509</v>
      </c>
      <c r="R431" t="s">
        <v>528</v>
      </c>
      <c r="S431" s="38">
        <v>44351</v>
      </c>
      <c r="T431" s="50">
        <v>100</v>
      </c>
      <c r="U431" s="50">
        <f t="shared" si="109"/>
        <v>56.140350877192972</v>
      </c>
      <c r="V431" s="50">
        <f t="shared" si="110"/>
        <v>74.747474747474755</v>
      </c>
      <c r="W431" s="50">
        <f t="shared" si="111"/>
        <v>64.539007092198588</v>
      </c>
      <c r="X431" s="50">
        <f t="shared" si="112"/>
        <v>60.713518160326672</v>
      </c>
      <c r="Y431" s="50">
        <f t="shared" si="113"/>
        <v>79.32064203060844</v>
      </c>
      <c r="Z431" s="50">
        <f t="shared" si="114"/>
        <v>69.112174375332273</v>
      </c>
      <c r="AA431" s="50">
        <f t="shared" si="115"/>
        <v>-4.5731672831336994</v>
      </c>
      <c r="AB431" s="50">
        <f t="shared" si="116"/>
        <v>-4.5731672831336851</v>
      </c>
      <c r="AC431" s="50">
        <f t="shared" si="117"/>
        <v>-4.5731672831336851</v>
      </c>
      <c r="AF431">
        <v>1.7</v>
      </c>
      <c r="AG431">
        <v>2.1800000000000002</v>
      </c>
      <c r="AH431" s="66"/>
      <c r="AJ431" t="s">
        <v>513</v>
      </c>
    </row>
    <row r="432" spans="1:36" ht="15" x14ac:dyDescent="0.25">
      <c r="A432">
        <v>1.1599999999999999</v>
      </c>
      <c r="B432">
        <v>7.07</v>
      </c>
      <c r="C432">
        <v>18.809999999999999</v>
      </c>
      <c r="D432" s="43">
        <f t="shared" si="93"/>
        <v>5.6674892275330846E-2</v>
      </c>
      <c r="E432" s="44">
        <f>IF(OR($A432="",$B432="",$C432=""),"",A432*'MPTO_working_3-way'!$I435)</f>
        <v>1.2257428750393837</v>
      </c>
      <c r="F432" s="45">
        <f>IF(OR($A432="",$B432="",$C432=""),"",B432*'MPTO_working_3-way'!$I435)</f>
        <v>7.4706914883865894</v>
      </c>
      <c r="G432" s="46">
        <f>IF(OR($A432="",$B432="",$C432=""),"",C432*'MPTO_working_3-way'!$I435)</f>
        <v>19.876054723698971</v>
      </c>
      <c r="H432" s="44">
        <f>IF(OR($A432="",$B432="",$C432=""),"",'MPTO_working_3-way'!E435)</f>
        <v>1.1859901337196919</v>
      </c>
      <c r="I432" s="45">
        <f>IF(OR($A432="",$B432="",$C432=""),"",'MPTO_working_3-way'!F435)</f>
        <v>8.1598624808237137</v>
      </c>
      <c r="J432" s="46">
        <f>IF(OR($A432="",$B432="",$C432=""),"",'MPTO_working_3-way'!G435)</f>
        <v>29.178695328924306</v>
      </c>
      <c r="K432" s="44">
        <f>IF(OR($A432="",$B432="",$C432=""),"",'OddsRatio_working_3-way'!H435)</f>
        <v>1.1949587815360021</v>
      </c>
      <c r="L432" s="45">
        <f>IF(OR($A432="",$B432="",$C432=""),"",'OddsRatio_working_3-way'!I435)</f>
        <v>8.3962487745220802</v>
      </c>
      <c r="M432" s="46">
        <f>IF(OR($A432="",$B432="",$C432=""),"",'OddsRatio_working_3-way'!J435)</f>
        <v>22.701349369726227</v>
      </c>
      <c r="N432" s="47">
        <f t="shared" si="106"/>
        <v>81.583178688097163</v>
      </c>
      <c r="O432" s="48">
        <f t="shared" si="107"/>
        <v>13.385641764949463</v>
      </c>
      <c r="P432" s="48">
        <f t="shared" si="108"/>
        <v>5.0311795469533616</v>
      </c>
      <c r="Q432" t="s">
        <v>510</v>
      </c>
      <c r="R432" t="s">
        <v>508</v>
      </c>
      <c r="S432" s="38">
        <v>44351</v>
      </c>
      <c r="T432" s="50">
        <v>100</v>
      </c>
      <c r="U432" s="50">
        <f t="shared" si="109"/>
        <v>13.793103448275851</v>
      </c>
      <c r="V432" s="50">
        <f t="shared" si="110"/>
        <v>85.855728429985859</v>
      </c>
      <c r="W432" s="50">
        <f t="shared" si="111"/>
        <v>94.683678894205201</v>
      </c>
      <c r="X432" s="50">
        <f t="shared" si="112"/>
        <v>19.460592675808936</v>
      </c>
      <c r="Y432" s="50">
        <f t="shared" si="113"/>
        <v>91.523217657518927</v>
      </c>
      <c r="Z432" s="50">
        <f t="shared" si="114"/>
        <v>100.3511681217383</v>
      </c>
      <c r="AA432" s="50">
        <f t="shared" si="115"/>
        <v>-5.6674892275330855</v>
      </c>
      <c r="AB432" s="50">
        <f t="shared" si="116"/>
        <v>-5.6674892275330677</v>
      </c>
      <c r="AC432" s="50">
        <f t="shared" si="117"/>
        <v>-5.6674892275330961</v>
      </c>
      <c r="AF432">
        <v>1.95</v>
      </c>
      <c r="AG432">
        <v>1.87</v>
      </c>
      <c r="AH432" s="66"/>
      <c r="AJ432" t="s">
        <v>513</v>
      </c>
    </row>
    <row r="433" spans="1:36" ht="15" x14ac:dyDescent="0.25">
      <c r="A433">
        <v>1.43</v>
      </c>
      <c r="B433">
        <v>4.6900000000000004</v>
      </c>
      <c r="C433">
        <v>7.16</v>
      </c>
      <c r="D433" s="43">
        <f t="shared" si="93"/>
        <v>5.2185119974663907E-2</v>
      </c>
      <c r="E433" s="44">
        <f>IF(OR($A433="",$B433="",$C433=""),"",A433*'MPTO_working_3-way'!$I436)</f>
        <v>1.5046247215637694</v>
      </c>
      <c r="F433" s="45">
        <f>IF(OR($A433="",$B433="",$C433=""),"",B433*'MPTO_working_3-way'!$I436)</f>
        <v>4.9347482126811739</v>
      </c>
      <c r="G433" s="46">
        <f>IF(OR($A433="",$B433="",$C433=""),"",C433*'MPTO_working_3-way'!$I436)</f>
        <v>7.5336454590185937</v>
      </c>
      <c r="H433" s="44">
        <f>IF(OR($A433="",$B433="",$C433=""),"",'MPTO_working_3-way'!E436)</f>
        <v>1.4664785170035464</v>
      </c>
      <c r="I433" s="45">
        <f>IF(OR($A433="",$B433="",$C433=""),"",'MPTO_working_3-way'!F436)</f>
        <v>5.1066113321322666</v>
      </c>
      <c r="J433" s="46">
        <f>IF(OR($A433="",$B433="",$C433=""),"",'MPTO_working_3-way'!G436)</f>
        <v>8.1786368385638575</v>
      </c>
      <c r="K433" s="44">
        <f>IF(OR($A433="",$B433="",$C433=""),"",'OddsRatio_working_3-way'!H436)</f>
        <v>1.4780217332613608</v>
      </c>
      <c r="L433" s="45">
        <f>IF(OR($A433="",$B433="",$C433=""),"",'OddsRatio_working_3-way'!I436)</f>
        <v>5.1020934784521446</v>
      </c>
      <c r="M433" s="46">
        <f>IF(OR($A433="",$B433="",$C433=""),"",'OddsRatio_working_3-way'!J436)</f>
        <v>7.8479392485813584</v>
      </c>
      <c r="N433" s="47">
        <f t="shared" si="106"/>
        <v>66.461755258194316</v>
      </c>
      <c r="O433" s="48">
        <f t="shared" si="107"/>
        <v>20.264458426272462</v>
      </c>
      <c r="P433" s="48">
        <f t="shared" si="108"/>
        <v>13.27378631553322</v>
      </c>
      <c r="Q433" t="s">
        <v>512</v>
      </c>
      <c r="R433" t="s">
        <v>511</v>
      </c>
      <c r="S433" s="38">
        <v>44351</v>
      </c>
      <c r="T433" s="50">
        <v>100</v>
      </c>
      <c r="U433" s="50">
        <f t="shared" si="109"/>
        <v>30.069930069930074</v>
      </c>
      <c r="V433" s="50">
        <f t="shared" si="110"/>
        <v>78.678038379530932</v>
      </c>
      <c r="W433" s="50">
        <f t="shared" si="111"/>
        <v>86.033519553072622</v>
      </c>
      <c r="X433" s="50">
        <f t="shared" si="112"/>
        <v>35.288442067396453</v>
      </c>
      <c r="Y433" s="50">
        <f t="shared" si="113"/>
        <v>83.896550376997311</v>
      </c>
      <c r="Z433" s="50">
        <f t="shared" si="114"/>
        <v>91.25203155053903</v>
      </c>
      <c r="AA433" s="50">
        <f t="shared" si="115"/>
        <v>-5.2185119974663792</v>
      </c>
      <c r="AB433" s="50">
        <f t="shared" si="116"/>
        <v>-5.2185119974663792</v>
      </c>
      <c r="AC433" s="50">
        <f t="shared" si="117"/>
        <v>-5.2185119974664076</v>
      </c>
      <c r="AF433">
        <v>1.84</v>
      </c>
      <c r="AG433">
        <v>2</v>
      </c>
      <c r="AH433" s="66"/>
      <c r="AJ433" t="s">
        <v>513</v>
      </c>
    </row>
    <row r="434" spans="1:36" ht="15" x14ac:dyDescent="0.25">
      <c r="A434">
        <v>2.4</v>
      </c>
      <c r="B434">
        <v>3.33</v>
      </c>
      <c r="C434">
        <v>3.21</v>
      </c>
      <c r="D434" s="43">
        <f t="shared" si="93"/>
        <v>2.8493446717745785E-2</v>
      </c>
      <c r="E434" s="44">
        <f>IF(OR($A434="",$B434="",$C434=""),"",A434*'MPTO_working_3-way'!$I437)</f>
        <v>2.4683842721225897</v>
      </c>
      <c r="F434" s="45">
        <f>IF(OR($A434="",$B434="",$C434=""),"",B434*'MPTO_working_3-way'!$I437)</f>
        <v>3.4248831775700936</v>
      </c>
      <c r="G434" s="46">
        <f>IF(OR($A434="",$B434="",$C434=""),"",C434*'MPTO_working_3-way'!$I437)</f>
        <v>3.3014639639639638</v>
      </c>
      <c r="H434" s="44">
        <f>IF(OR($A434="",$B434="",$C434=""),"",'MPTO_working_3-way'!E437)</f>
        <v>2.4559835491171431</v>
      </c>
      <c r="I434" s="45">
        <f>IF(OR($A434="",$B434="",$C434=""),"",'MPTO_working_3-way'!F437)</f>
        <v>3.4387601637458887</v>
      </c>
      <c r="J434" s="46">
        <f>IF(OR($A434="",$B434="",$C434=""),"",'MPTO_working_3-way'!G437)</f>
        <v>3.3109440215581656</v>
      </c>
      <c r="K434" s="44">
        <f>IF(OR($A434="",$B434="",$C434=""),"",'OddsRatio_working_3-way'!H437)</f>
        <v>2.4614622447506886</v>
      </c>
      <c r="L434" s="45">
        <f>IF(OR($A434="",$B434="",$C434=""),"",'OddsRatio_working_3-way'!I437)</f>
        <v>3.4322907359065029</v>
      </c>
      <c r="M434" s="46">
        <f>IF(OR($A434="",$B434="",$C434=""),"",'OddsRatio_working_3-way'!J437)</f>
        <v>3.3070225434993015</v>
      </c>
      <c r="N434" s="47">
        <f t="shared" si="106"/>
        <v>40.512330729610809</v>
      </c>
      <c r="O434" s="48">
        <f t="shared" si="107"/>
        <v>29.1980762015213</v>
      </c>
      <c r="P434" s="48">
        <f t="shared" si="108"/>
        <v>30.289593068867894</v>
      </c>
      <c r="Q434" t="s">
        <v>130</v>
      </c>
      <c r="R434" t="s">
        <v>164</v>
      </c>
      <c r="S434" s="38">
        <v>44351</v>
      </c>
      <c r="T434" s="50">
        <v>100</v>
      </c>
      <c r="U434" s="50">
        <f t="shared" si="109"/>
        <v>58.333333333333336</v>
      </c>
      <c r="V434" s="50">
        <f t="shared" si="110"/>
        <v>69.969969969969966</v>
      </c>
      <c r="W434" s="50">
        <f t="shared" si="111"/>
        <v>68.847352024922117</v>
      </c>
      <c r="X434" s="50">
        <f t="shared" si="112"/>
        <v>61.182678005107903</v>
      </c>
      <c r="Y434" s="50">
        <f t="shared" si="113"/>
        <v>72.819314641744555</v>
      </c>
      <c r="Z434" s="50">
        <f t="shared" si="114"/>
        <v>71.696696696696691</v>
      </c>
      <c r="AA434" s="50">
        <f t="shared" si="115"/>
        <v>-2.849344671774567</v>
      </c>
      <c r="AB434" s="50">
        <f t="shared" si="116"/>
        <v>-2.8493446717745883</v>
      </c>
      <c r="AC434" s="50">
        <f t="shared" si="117"/>
        <v>-2.8493446717745741</v>
      </c>
      <c r="AF434">
        <v>2.0699999999999998</v>
      </c>
      <c r="AG434">
        <v>1.83</v>
      </c>
      <c r="AH434" s="66"/>
      <c r="AJ434" t="s">
        <v>442</v>
      </c>
    </row>
    <row r="435" spans="1:36" ht="15" x14ac:dyDescent="0.25">
      <c r="A435">
        <v>2.39</v>
      </c>
      <c r="B435">
        <v>3.46</v>
      </c>
      <c r="C435">
        <v>3.12</v>
      </c>
      <c r="D435" s="43">
        <f t="shared" si="93"/>
        <v>2.7940203394287044E-2</v>
      </c>
      <c r="E435" s="44">
        <f>IF(OR($A435="",$B435="",$C435=""),"",A435*'MPTO_working_3-way'!$I438)</f>
        <v>2.4567770861123464</v>
      </c>
      <c r="F435" s="45">
        <f>IF(OR($A435="",$B435="",$C435=""),"",B435*'MPTO_working_3-way'!$I438)</f>
        <v>3.5566731037442332</v>
      </c>
      <c r="G435" s="46">
        <f>IF(OR($A435="",$B435="",$C435=""),"",C435*'MPTO_working_3-way'!$I438)</f>
        <v>3.2071734345901759</v>
      </c>
      <c r="H435" s="44">
        <f>IF(OR($A435="",$B435="",$C435=""),"",'MPTO_working_3-way'!E438)</f>
        <v>2.4444101967337284</v>
      </c>
      <c r="I435" s="45">
        <f>IF(OR($A435="",$B435="",$C435=""),"",'MPTO_working_3-way'!F438)</f>
        <v>3.5752088451997652</v>
      </c>
      <c r="J435" s="46">
        <f>IF(OR($A435="",$B435="",$C435=""),"",'MPTO_working_3-way'!G438)</f>
        <v>3.2133736045774772</v>
      </c>
      <c r="K435" s="44">
        <f>IF(OR($A435="",$B435="",$C435=""),"",'OddsRatio_working_3-way'!H438)</f>
        <v>2.4499002167589037</v>
      </c>
      <c r="L435" s="45">
        <f>IF(OR($A435="",$B435="",$C435=""),"",'OddsRatio_working_3-way'!I438)</f>
        <v>3.5660104555589216</v>
      </c>
      <c r="M435" s="46">
        <f>IF(OR($A435="",$B435="",$C435=""),"",'OddsRatio_working_3-way'!J438)</f>
        <v>3.2113586039776076</v>
      </c>
      <c r="N435" s="47">
        <f t="shared" si="106"/>
        <v>40.703733588724575</v>
      </c>
      <c r="O435" s="48">
        <f t="shared" si="107"/>
        <v>28.116162796835763</v>
      </c>
      <c r="P435" s="48">
        <f t="shared" si="108"/>
        <v>31.180103614439659</v>
      </c>
      <c r="Q435" t="s">
        <v>251</v>
      </c>
      <c r="R435" t="s">
        <v>379</v>
      </c>
      <c r="S435" s="38">
        <v>44351</v>
      </c>
      <c r="T435" s="50">
        <v>100</v>
      </c>
      <c r="U435" s="50">
        <f t="shared" si="109"/>
        <v>58.15899581589958</v>
      </c>
      <c r="V435" s="50">
        <f t="shared" si="110"/>
        <v>71.098265895953759</v>
      </c>
      <c r="W435" s="50">
        <f t="shared" si="111"/>
        <v>67.948717948717942</v>
      </c>
      <c r="X435" s="50">
        <f t="shared" si="112"/>
        <v>60.953016155328285</v>
      </c>
      <c r="Y435" s="50">
        <f t="shared" si="113"/>
        <v>73.892286235382471</v>
      </c>
      <c r="Z435" s="50">
        <f t="shared" si="114"/>
        <v>70.742738288146654</v>
      </c>
      <c r="AA435" s="50">
        <f t="shared" si="115"/>
        <v>-2.7940203394287053</v>
      </c>
      <c r="AB435" s="50">
        <f t="shared" si="116"/>
        <v>-2.7940203394287124</v>
      </c>
      <c r="AC435" s="50">
        <f t="shared" si="117"/>
        <v>-2.7940203394287124</v>
      </c>
      <c r="AF435">
        <v>1.76</v>
      </c>
      <c r="AG435">
        <v>2.14</v>
      </c>
      <c r="AH435" s="66"/>
      <c r="AJ435" t="s">
        <v>442</v>
      </c>
    </row>
    <row r="436" spans="1:36" ht="15" x14ac:dyDescent="0.25">
      <c r="A436">
        <v>1.71</v>
      </c>
      <c r="B436">
        <v>3.73</v>
      </c>
      <c r="C436">
        <v>5.57</v>
      </c>
      <c r="D436" s="43">
        <f t="shared" si="93"/>
        <v>3.2425050027259372E-2</v>
      </c>
      <c r="E436" s="44">
        <f>IF(OR($A436="",$B436="",$C436=""),"",A436*'MPTO_working_3-way'!$I439)</f>
        <v>1.7654468355466135</v>
      </c>
      <c r="F436" s="45">
        <f>IF(OR($A436="",$B436="",$C436=""),"",B436*'MPTO_working_3-way'!$I439)</f>
        <v>3.8509454366016773</v>
      </c>
      <c r="G436" s="46">
        <f>IF(OR($A436="",$B436="",$C436=""),"",C436*'MPTO_working_3-way'!$I439)</f>
        <v>5.7506075286518348</v>
      </c>
      <c r="H436" s="44">
        <f>IF(OR($A436="",$B436="",$C436=""),"",'MPTO_working_3-way'!E439)</f>
        <v>1.7421998223463253</v>
      </c>
      <c r="I436" s="45">
        <f>IF(OR($A436="",$B436="",$C436=""),"",'MPTO_working_3-way'!F439)</f>
        <v>3.8866925768825178</v>
      </c>
      <c r="J436" s="46">
        <f>IF(OR($A436="",$B436="",$C436=""),"",'MPTO_working_3-way'!G439)</f>
        <v>5.926808761041233</v>
      </c>
      <c r="K436" s="44">
        <f>IF(OR($A436="",$B436="",$C436=""),"",'OddsRatio_working_3-way'!H439)</f>
        <v>1.7506610589021014</v>
      </c>
      <c r="L436" s="45">
        <f>IF(OR($A436="",$B436="",$C436=""),"",'OddsRatio_working_3-way'!I439)</f>
        <v>3.8863446349334323</v>
      </c>
      <c r="M436" s="46">
        <f>IF(OR($A436="",$B436="",$C436=""),"",'OddsRatio_working_3-way'!J439)</f>
        <v>5.8317197734966255</v>
      </c>
      <c r="N436" s="47">
        <f t="shared" si="106"/>
        <v>56.642883822122137</v>
      </c>
      <c r="O436" s="48">
        <f t="shared" si="107"/>
        <v>25.967649151696747</v>
      </c>
      <c r="P436" s="48">
        <f t="shared" si="108"/>
        <v>17.389467026181123</v>
      </c>
      <c r="Q436" t="s">
        <v>126</v>
      </c>
      <c r="R436" t="s">
        <v>165</v>
      </c>
      <c r="S436" s="38">
        <v>44351</v>
      </c>
      <c r="T436" s="50">
        <v>100</v>
      </c>
      <c r="U436" s="50">
        <f t="shared" si="109"/>
        <v>41.520467836257311</v>
      </c>
      <c r="V436" s="50">
        <f t="shared" si="110"/>
        <v>73.190348525469176</v>
      </c>
      <c r="W436" s="50">
        <f t="shared" si="111"/>
        <v>82.046678635547579</v>
      </c>
      <c r="X436" s="50">
        <f t="shared" si="112"/>
        <v>44.762972838983259</v>
      </c>
      <c r="Y436" s="50">
        <f t="shared" si="113"/>
        <v>76.43285352819511</v>
      </c>
      <c r="Z436" s="50">
        <f t="shared" si="114"/>
        <v>85.289183638273514</v>
      </c>
      <c r="AA436" s="50">
        <f t="shared" si="115"/>
        <v>-3.2425050027259488</v>
      </c>
      <c r="AB436" s="50">
        <f t="shared" si="116"/>
        <v>-3.2425050027259346</v>
      </c>
      <c r="AC436" s="50">
        <f t="shared" si="117"/>
        <v>-3.2425050027259346</v>
      </c>
      <c r="AF436">
        <v>2.0099999999999998</v>
      </c>
      <c r="AG436">
        <v>1.88</v>
      </c>
      <c r="AH436" s="66"/>
      <c r="AJ436" t="s">
        <v>442</v>
      </c>
    </row>
    <row r="437" spans="1:36" ht="15" x14ac:dyDescent="0.25">
      <c r="A437">
        <v>2.87</v>
      </c>
      <c r="B437">
        <v>3.64</v>
      </c>
      <c r="C437">
        <v>2.41</v>
      </c>
      <c r="D437" s="43">
        <f t="shared" si="93"/>
        <v>3.8095089810503246E-2</v>
      </c>
      <c r="E437" s="44">
        <f>IF(OR($A437="",$B437="",$C437=""),"",A437*'MPTO_working_3-way'!$I440)</f>
        <v>2.9793329077561443</v>
      </c>
      <c r="F437" s="45">
        <f>IF(OR($A437="",$B437="",$C437=""),"",B437*'MPTO_working_3-way'!$I440)</f>
        <v>3.778666126910232</v>
      </c>
      <c r="G437" s="46">
        <f>IF(OR($A437="",$B437="",$C437=""),"",C437*'MPTO_working_3-way'!$I440)</f>
        <v>2.5018091664433131</v>
      </c>
      <c r="H437" s="44">
        <f>IF(OR($A437="",$B437="",$C437=""),"",'MPTO_working_3-way'!E440)</f>
        <v>2.9785512220006489</v>
      </c>
      <c r="I437" s="45">
        <f>IF(OR($A437="",$B437="",$C437=""),"",'MPTO_working_3-way'!F440)</f>
        <v>3.8164018895873215</v>
      </c>
      <c r="J437" s="46">
        <f>IF(OR($A437="",$B437="",$C437=""),"",'MPTO_working_3-way'!G440)</f>
        <v>2.4860816960755585</v>
      </c>
      <c r="K437" s="44">
        <f>IF(OR($A437="",$B437="",$C437=""),"",'OddsRatio_working_3-way'!H440)</f>
        <v>2.9805642698148174</v>
      </c>
      <c r="L437" s="45">
        <f>IF(OR($A437="",$B437="",$C437=""),"",'OddsRatio_working_3-way'!I440)</f>
        <v>3.7960907338562131</v>
      </c>
      <c r="M437" s="46">
        <f>IF(OR($A437="",$B437="",$C437=""),"",'OddsRatio_working_3-way'!J440)</f>
        <v>2.4933666419459319</v>
      </c>
      <c r="N437" s="47">
        <f t="shared" si="106"/>
        <v>33.564560623510189</v>
      </c>
      <c r="O437" s="48">
        <f t="shared" si="107"/>
        <v>26.464365106998418</v>
      </c>
      <c r="P437" s="48">
        <f t="shared" si="108"/>
        <v>39.971074269491389</v>
      </c>
      <c r="Q437" t="s">
        <v>257</v>
      </c>
      <c r="R437" t="s">
        <v>259</v>
      </c>
      <c r="S437" s="38">
        <v>44381</v>
      </c>
      <c r="T437" s="50">
        <v>100</v>
      </c>
      <c r="U437" s="50">
        <f t="shared" si="109"/>
        <v>65.156794425087099</v>
      </c>
      <c r="V437" s="50">
        <f t="shared" si="110"/>
        <v>72.527472527472526</v>
      </c>
      <c r="W437" s="50">
        <f t="shared" si="111"/>
        <v>58.50622406639004</v>
      </c>
      <c r="X437" s="50">
        <f t="shared" si="112"/>
        <v>68.966303406137428</v>
      </c>
      <c r="Y437" s="50">
        <f t="shared" si="113"/>
        <v>76.33698150852284</v>
      </c>
      <c r="Z437" s="50">
        <f t="shared" si="114"/>
        <v>62.315733047440361</v>
      </c>
      <c r="AA437" s="50">
        <f t="shared" si="115"/>
        <v>-3.8095089810503282</v>
      </c>
      <c r="AB437" s="50">
        <f t="shared" si="116"/>
        <v>-3.809508981050314</v>
      </c>
      <c r="AC437" s="50">
        <f t="shared" si="117"/>
        <v>-3.8095089810503211</v>
      </c>
      <c r="AF437">
        <v>1.78</v>
      </c>
      <c r="AG437">
        <v>2.08</v>
      </c>
      <c r="AH437" s="66"/>
      <c r="AJ437" t="s">
        <v>438</v>
      </c>
    </row>
    <row r="438" spans="1:36" ht="15" x14ac:dyDescent="0.25">
      <c r="A438">
        <v>1.37</v>
      </c>
      <c r="B438">
        <v>5.43</v>
      </c>
      <c r="C438">
        <v>9.07</v>
      </c>
      <c r="D438" s="43">
        <f t="shared" si="93"/>
        <v>2.4342653155826621E-2</v>
      </c>
      <c r="E438" s="44">
        <f>IF(OR($A438="",$B438="",$C438=""),"",A438*'MPTO_working_3-way'!$I441)</f>
        <v>1.4033494348234825</v>
      </c>
      <c r="F438" s="45">
        <f>IF(OR($A438="",$B438="",$C438=""),"",B438*'MPTO_working_3-way'!$I441)</f>
        <v>5.5621806066361383</v>
      </c>
      <c r="G438" s="46">
        <f>IF(OR($A438="",$B438="",$C438=""),"",C438*'MPTO_working_3-way'!$I441)</f>
        <v>9.290787864123347</v>
      </c>
      <c r="H438" s="44">
        <f>IF(OR($A438="",$B438="",$C438=""),"",'MPTO_working_3-way'!E441)</f>
        <v>1.385400777646171</v>
      </c>
      <c r="I438" s="45">
        <f>IF(OR($A438="",$B438="",$C438=""),"",'MPTO_working_3-way'!F441)</f>
        <v>5.6802740220304964</v>
      </c>
      <c r="J438" s="46">
        <f>IF(OR($A438="",$B438="",$C438=""),"",'MPTO_working_3-way'!G441)</f>
        <v>9.7905444671704043</v>
      </c>
      <c r="K438" s="44">
        <f>IF(OR($A438="",$B438="",$C438=""),"",'OddsRatio_working_3-way'!H441)</f>
        <v>1.3908871945976686</v>
      </c>
      <c r="L438" s="45">
        <f>IF(OR($A438="",$B438="",$C438=""),"",'OddsRatio_working_3-way'!I441)</f>
        <v>5.6800818163991149</v>
      </c>
      <c r="M438" s="46">
        <f>IF(OR($A438="",$B438="",$C438=""),"",'OddsRatio_working_3-way'!J441)</f>
        <v>9.5255666497383427</v>
      </c>
      <c r="N438" s="47">
        <f t="shared" si="106"/>
        <v>71.258089766201607</v>
      </c>
      <c r="O438" s="48">
        <f t="shared" si="107"/>
        <v>17.978560401417347</v>
      </c>
      <c r="P438" s="48">
        <f t="shared" si="108"/>
        <v>10.763349832381058</v>
      </c>
      <c r="Q438" t="s">
        <v>143</v>
      </c>
      <c r="R438" t="s">
        <v>101</v>
      </c>
      <c r="S438" s="38">
        <v>44381</v>
      </c>
      <c r="T438" s="50">
        <v>100</v>
      </c>
      <c r="U438" s="50">
        <f t="shared" si="109"/>
        <v>27.007299270072991</v>
      </c>
      <c r="V438" s="50">
        <f t="shared" si="110"/>
        <v>81.583793738489874</v>
      </c>
      <c r="W438" s="50">
        <f t="shared" si="111"/>
        <v>88.974641675854457</v>
      </c>
      <c r="X438" s="50">
        <f t="shared" si="112"/>
        <v>29.441564585655666</v>
      </c>
      <c r="Y438" s="50">
        <f t="shared" si="113"/>
        <v>84.018059054072538</v>
      </c>
      <c r="Z438" s="50">
        <f t="shared" si="114"/>
        <v>91.408906991437135</v>
      </c>
      <c r="AA438" s="50">
        <f t="shared" si="115"/>
        <v>-2.4342653155826746</v>
      </c>
      <c r="AB438" s="50">
        <f t="shared" si="116"/>
        <v>-2.4342653155826639</v>
      </c>
      <c r="AC438" s="50">
        <f t="shared" si="117"/>
        <v>-2.4342653155826781</v>
      </c>
      <c r="AF438">
        <v>1.49</v>
      </c>
      <c r="AG438">
        <v>2.77</v>
      </c>
      <c r="AH438" s="66"/>
      <c r="AJ438" t="s">
        <v>441</v>
      </c>
    </row>
    <row r="439" spans="1:36" ht="15" x14ac:dyDescent="0.25">
      <c r="A439">
        <v>2.0099999999999998</v>
      </c>
      <c r="B439">
        <v>3.69</v>
      </c>
      <c r="C439">
        <v>3.93</v>
      </c>
      <c r="D439" s="43">
        <f t="shared" si="93"/>
        <v>2.2968074046697096E-2</v>
      </c>
      <c r="E439" s="44">
        <f>IF(OR($A439="",$B439="",$C439=""),"",A439*'MPTO_working_3-way'!$I442)</f>
        <v>2.0561658288338611</v>
      </c>
      <c r="F439" s="45">
        <f>IF(OR($A439="",$B439="",$C439=""),"",B439*'MPTO_working_3-way'!$I442)</f>
        <v>3.7747521932323123</v>
      </c>
      <c r="G439" s="46">
        <f>IF(OR($A439="",$B439="",$C439=""),"",C439*'MPTO_working_3-way'!$I442)</f>
        <v>4.0202645310035194</v>
      </c>
      <c r="H439" s="44">
        <f>IF(OR($A439="",$B439="",$C439=""),"",'MPTO_working_3-way'!E442)</f>
        <v>2.0414145312766245</v>
      </c>
      <c r="I439" s="45">
        <f>IF(OR($A439="",$B439="",$C439=""),"",'MPTO_working_3-way'!F442)</f>
        <v>3.7972758179600454</v>
      </c>
      <c r="J439" s="46">
        <f>IF(OR($A439="",$B439="",$C439=""),"",'MPTO_working_3-way'!G442)</f>
        <v>4.0519147275151361</v>
      </c>
      <c r="K439" s="44">
        <f>IF(OR($A439="",$B439="",$C439=""),"",'OddsRatio_working_3-way'!H442)</f>
        <v>2.047268122169184</v>
      </c>
      <c r="L439" s="45">
        <f>IF(OR($A439="",$B439="",$C439=""),"",'OddsRatio_working_3-way'!I442)</f>
        <v>3.7892586620149573</v>
      </c>
      <c r="M439" s="46">
        <f>IF(OR($A439="",$B439="",$C439=""),"",'OddsRatio_working_3-way'!J442)</f>
        <v>4.038114453421497</v>
      </c>
      <c r="N439" s="47">
        <f t="shared" si="106"/>
        <v>48.634209652591224</v>
      </c>
      <c r="O439" s="48">
        <f t="shared" si="107"/>
        <v>26.491805257915544</v>
      </c>
      <c r="P439" s="48">
        <f t="shared" si="108"/>
        <v>24.873985089493221</v>
      </c>
      <c r="Q439" t="s">
        <v>53</v>
      </c>
      <c r="R439" t="s">
        <v>97</v>
      </c>
      <c r="S439" s="38">
        <v>44381</v>
      </c>
      <c r="T439" s="50">
        <v>100</v>
      </c>
      <c r="U439" s="50">
        <f t="shared" si="109"/>
        <v>50.248756218905463</v>
      </c>
      <c r="V439" s="50">
        <f t="shared" si="110"/>
        <v>72.899728997289984</v>
      </c>
      <c r="W439" s="50">
        <f t="shared" si="111"/>
        <v>74.554707379134854</v>
      </c>
      <c r="X439" s="50">
        <f t="shared" si="112"/>
        <v>52.545563623575163</v>
      </c>
      <c r="Y439" s="50">
        <f t="shared" si="113"/>
        <v>75.196536401959662</v>
      </c>
      <c r="Z439" s="50">
        <f t="shared" si="114"/>
        <v>76.851514783804561</v>
      </c>
      <c r="AA439" s="50">
        <f t="shared" si="115"/>
        <v>-2.2968074046696998</v>
      </c>
      <c r="AB439" s="50">
        <f t="shared" si="116"/>
        <v>-2.2968074046696785</v>
      </c>
      <c r="AC439" s="50">
        <f t="shared" si="117"/>
        <v>-2.2968074046697069</v>
      </c>
      <c r="AF439">
        <v>1.76</v>
      </c>
      <c r="AG439">
        <v>2.17</v>
      </c>
      <c r="AH439" s="66"/>
      <c r="AJ439" t="s">
        <v>441</v>
      </c>
    </row>
    <row r="440" spans="1:36" ht="15" x14ac:dyDescent="0.25">
      <c r="A440">
        <v>2.25</v>
      </c>
      <c r="B440">
        <v>3.22</v>
      </c>
      <c r="C440">
        <v>3.75</v>
      </c>
      <c r="D440" s="43">
        <f t="shared" si="93"/>
        <v>2.1670117322291071E-2</v>
      </c>
      <c r="E440" s="44">
        <f>IF(OR($A440="",$B440="",$C440=""),"",A440*'MPTO_working_3-way'!$I443)</f>
        <v>2.2987577639751549</v>
      </c>
      <c r="F440" s="45">
        <f>IF(OR($A440="",$B440="",$C440=""),"",B440*'MPTO_working_3-way'!$I443)</f>
        <v>3.2897777777777772</v>
      </c>
      <c r="G440" s="46">
        <f>IF(OR($A440="",$B440="",$C440=""),"",C440*'MPTO_working_3-way'!$I443)</f>
        <v>3.8312629399585916</v>
      </c>
      <c r="H440" s="44">
        <f>IF(OR($A440="",$B440="",$C440=""),"",'MPTO_working_3-way'!E443)</f>
        <v>2.2871724718509943</v>
      </c>
      <c r="I440" s="45">
        <f>IF(OR($A440="",$B440="",$C440=""),"",'MPTO_working_3-way'!F443)</f>
        <v>3.2966782951615343</v>
      </c>
      <c r="J440" s="46">
        <f>IF(OR($A440="",$B440="",$C440=""),"",'MPTO_working_3-way'!G443)</f>
        <v>3.8544068097180344</v>
      </c>
      <c r="K440" s="44">
        <f>IF(OR($A440="",$B440="",$C440=""),"",'OddsRatio_working_3-way'!H443)</f>
        <v>2.2921628458732339</v>
      </c>
      <c r="L440" s="45">
        <f>IF(OR($A440="",$B440="",$C440=""),"",'OddsRatio_working_3-way'!I443)</f>
        <v>3.294881214270863</v>
      </c>
      <c r="M440" s="46">
        <f>IF(OR($A440="",$B440="",$C440=""),"",'OddsRatio_working_3-way'!J443)</f>
        <v>3.8427582609211131</v>
      </c>
      <c r="N440" s="47">
        <f t="shared" si="106"/>
        <v>43.501756282085928</v>
      </c>
      <c r="O440" s="48">
        <f t="shared" si="107"/>
        <v>30.397189948662529</v>
      </c>
      <c r="P440" s="48">
        <f t="shared" si="108"/>
        <v>26.101053769251557</v>
      </c>
      <c r="Q440" t="s">
        <v>176</v>
      </c>
      <c r="R440" t="s">
        <v>154</v>
      </c>
      <c r="S440" s="38">
        <v>44381</v>
      </c>
      <c r="T440" s="50">
        <v>100</v>
      </c>
      <c r="U440" s="50">
        <f t="shared" si="109"/>
        <v>55.55555555555555</v>
      </c>
      <c r="V440" s="50">
        <f t="shared" si="110"/>
        <v>68.944099378881987</v>
      </c>
      <c r="W440" s="50">
        <f t="shared" si="111"/>
        <v>73.333333333333329</v>
      </c>
      <c r="X440" s="50">
        <f t="shared" si="112"/>
        <v>57.722567287784678</v>
      </c>
      <c r="Y440" s="50">
        <f t="shared" si="113"/>
        <v>71.1111111111111</v>
      </c>
      <c r="Z440" s="50">
        <f t="shared" si="114"/>
        <v>75.500345065562442</v>
      </c>
      <c r="AA440" s="50">
        <f t="shared" si="115"/>
        <v>-2.1670117322291276</v>
      </c>
      <c r="AB440" s="50">
        <f t="shared" si="116"/>
        <v>-2.1670117322291134</v>
      </c>
      <c r="AC440" s="50">
        <f t="shared" si="117"/>
        <v>-2.1670117322291134</v>
      </c>
      <c r="AF440">
        <v>2.4900000000000002</v>
      </c>
      <c r="AG440">
        <v>1.6</v>
      </c>
      <c r="AH440" s="66"/>
      <c r="AJ440" t="s">
        <v>436</v>
      </c>
    </row>
    <row r="441" spans="1:36" ht="15" x14ac:dyDescent="0.25">
      <c r="A441">
        <v>2.85</v>
      </c>
      <c r="B441">
        <v>3.46</v>
      </c>
      <c r="C441">
        <v>2.58</v>
      </c>
      <c r="D441" s="43">
        <f t="shared" si="93"/>
        <v>2.7491433247724739E-2</v>
      </c>
      <c r="E441" s="44">
        <f>IF(OR($A441="",$B441="",$C441=""),"",A441*'MPTO_working_3-way'!$I444)</f>
        <v>2.9283505847560156</v>
      </c>
      <c r="F441" s="45">
        <f>IF(OR($A441="",$B441="",$C441=""),"",B441*'MPTO_working_3-way'!$I444)</f>
        <v>3.5551203590371276</v>
      </c>
      <c r="G441" s="46">
        <f>IF(OR($A441="",$B441="",$C441=""),"",C441*'MPTO_working_3-way'!$I444)</f>
        <v>2.65092789777913</v>
      </c>
      <c r="H441" s="44">
        <f>IF(OR($A441="",$B441="",$C441=""),"",'MPTO_working_3-way'!E444)</f>
        <v>2.9264291449171007</v>
      </c>
      <c r="I441" s="45">
        <f>IF(OR($A441="",$B441="",$C441=""),"",'MPTO_working_3-way'!F444)</f>
        <v>3.5732977895632776</v>
      </c>
      <c r="J441" s="46">
        <f>IF(OR($A441="",$B441="",$C441=""),"",'MPTO_working_3-way'!G444)</f>
        <v>2.6424750671488786</v>
      </c>
      <c r="K441" s="44">
        <f>IF(OR($A441="",$B441="",$C441=""),"",'OddsRatio_working_3-way'!H444)</f>
        <v>2.9279322844607925</v>
      </c>
      <c r="L441" s="45">
        <f>IF(OR($A441="",$B441="",$C441=""),"",'OddsRatio_working_3-way'!I444)</f>
        <v>3.563628875553269</v>
      </c>
      <c r="M441" s="46">
        <f>IF(OR($A441="",$B441="",$C441=""),"",'OddsRatio_working_3-way'!J444)</f>
        <v>2.6465583834854338</v>
      </c>
      <c r="N441" s="47">
        <f t="shared" si="106"/>
        <v>34.148916636063163</v>
      </c>
      <c r="O441" s="48">
        <f t="shared" si="107"/>
        <v>28.12844289386706</v>
      </c>
      <c r="P441" s="48">
        <f t="shared" si="108"/>
        <v>37.722640470069777</v>
      </c>
      <c r="Q441" t="s">
        <v>64</v>
      </c>
      <c r="R441" t="s">
        <v>432</v>
      </c>
      <c r="S441" s="38">
        <v>44381</v>
      </c>
      <c r="T441" s="50">
        <v>100</v>
      </c>
      <c r="U441" s="50">
        <f t="shared" si="109"/>
        <v>64.912280701754383</v>
      </c>
      <c r="V441" s="50">
        <f t="shared" si="110"/>
        <v>71.098265895953759</v>
      </c>
      <c r="W441" s="50">
        <f t="shared" si="111"/>
        <v>61.240310077519375</v>
      </c>
      <c r="X441" s="50">
        <f t="shared" si="112"/>
        <v>67.661424026526859</v>
      </c>
      <c r="Y441" s="50">
        <f t="shared" si="113"/>
        <v>73.847409220726234</v>
      </c>
      <c r="Z441" s="50">
        <f t="shared" si="114"/>
        <v>63.989453402291851</v>
      </c>
      <c r="AA441" s="50">
        <f t="shared" si="115"/>
        <v>-2.7491433247724757</v>
      </c>
      <c r="AB441" s="50">
        <f t="shared" si="116"/>
        <v>-2.7491433247724757</v>
      </c>
      <c r="AC441" s="50">
        <f t="shared" si="117"/>
        <v>-2.7491433247724757</v>
      </c>
      <c r="AF441">
        <v>2.08</v>
      </c>
      <c r="AG441">
        <v>1.81</v>
      </c>
      <c r="AH441" s="66"/>
      <c r="AJ441" t="s">
        <v>442</v>
      </c>
    </row>
    <row r="442" spans="1:36" ht="15" x14ac:dyDescent="0.25">
      <c r="A442">
        <v>2.13</v>
      </c>
      <c r="B442">
        <v>3.35</v>
      </c>
      <c r="C442">
        <v>3.83</v>
      </c>
      <c r="D442" s="43">
        <f t="shared" si="93"/>
        <v>2.9087636505809922E-2</v>
      </c>
      <c r="E442" s="44">
        <f>IF(OR($A442="",$B442="",$C442=""),"",A442*'MPTO_working_3-way'!$I445)</f>
        <v>2.1919566657573752</v>
      </c>
      <c r="F442" s="45">
        <f>IF(OR($A442="",$B442="",$C442=""),"",B442*'MPTO_working_3-way'!$I445)</f>
        <v>3.4474435822944631</v>
      </c>
      <c r="G442" s="46">
        <f>IF(OR($A442="",$B442="",$C442=""),"",C442*'MPTO_working_3-way'!$I445)</f>
        <v>3.9414056478172519</v>
      </c>
      <c r="H442" s="44">
        <f>IF(OR($A442="",$B442="",$C442=""),"",'MPTO_working_3-way'!E445)</f>
        <v>2.1749168657674778</v>
      </c>
      <c r="I442" s="45">
        <f>IF(OR($A442="",$B442="",$C442=""),"",'MPTO_working_3-way'!F445)</f>
        <v>3.462464997646626</v>
      </c>
      <c r="J442" s="46">
        <f>IF(OR($A442="",$B442="",$C442=""),"",'MPTO_working_3-way'!G445)</f>
        <v>3.97771324011544</v>
      </c>
      <c r="K442" s="44">
        <f>IF(OR($A442="",$B442="",$C442=""),"",'OddsRatio_working_3-way'!H445)</f>
        <v>2.1819602343765023</v>
      </c>
      <c r="L442" s="45">
        <f>IF(OR($A442="",$B442="",$C442=""),"",'OddsRatio_working_3-way'!I445)</f>
        <v>3.4580588944998047</v>
      </c>
      <c r="M442" s="46">
        <f>IF(OR($A442="",$B442="",$C442=""),"",'OddsRatio_working_3-way'!J445)</f>
        <v>3.9601304984827435</v>
      </c>
      <c r="N442" s="47">
        <f t="shared" si="106"/>
        <v>45.621339856847733</v>
      </c>
      <c r="O442" s="48">
        <f t="shared" si="107"/>
        <v>29.007001162712143</v>
      </c>
      <c r="P442" s="48">
        <f t="shared" si="108"/>
        <v>25.37165898044012</v>
      </c>
      <c r="Q442" t="s">
        <v>169</v>
      </c>
      <c r="R442" t="s">
        <v>131</v>
      </c>
      <c r="S442" s="38">
        <v>44381</v>
      </c>
      <c r="T442" s="50">
        <v>100</v>
      </c>
      <c r="U442" s="50">
        <f t="shared" si="109"/>
        <v>53.051643192488264</v>
      </c>
      <c r="V442" s="50">
        <f t="shared" si="110"/>
        <v>70.149253731343279</v>
      </c>
      <c r="W442" s="50">
        <f t="shared" si="111"/>
        <v>73.890339425587456</v>
      </c>
      <c r="X442" s="50">
        <f t="shared" si="112"/>
        <v>55.960406843069244</v>
      </c>
      <c r="Y442" s="50">
        <f t="shared" si="113"/>
        <v>73.058017381924273</v>
      </c>
      <c r="Z442" s="50">
        <f t="shared" si="114"/>
        <v>76.79910307616845</v>
      </c>
      <c r="AA442" s="50">
        <f t="shared" si="115"/>
        <v>-2.9087636505809797</v>
      </c>
      <c r="AB442" s="50">
        <f t="shared" si="116"/>
        <v>-2.908763650580994</v>
      </c>
      <c r="AC442" s="50">
        <f t="shared" si="117"/>
        <v>-2.908763650580994</v>
      </c>
      <c r="AF442">
        <v>2.2000000000000002</v>
      </c>
      <c r="AG442">
        <v>1.73</v>
      </c>
      <c r="AH442" s="66"/>
      <c r="AJ442" t="s">
        <v>442</v>
      </c>
    </row>
    <row r="443" spans="1:36" ht="15" x14ac:dyDescent="0.25">
      <c r="A443">
        <v>2.98</v>
      </c>
      <c r="B443">
        <v>3.05</v>
      </c>
      <c r="C443">
        <v>2.75</v>
      </c>
      <c r="D443" s="43">
        <f t="shared" si="93"/>
        <v>2.7075685894037971E-2</v>
      </c>
      <c r="E443" s="44">
        <f>IF(OR($A443="",$B443="",$C443=""),"",A443*'MPTO_working_3-way'!$I446)</f>
        <v>3.0606855439642331</v>
      </c>
      <c r="F443" s="45">
        <f>IF(OR($A443="",$B443="",$C443=""),"",B443*'MPTO_working_3-way'!$I446)</f>
        <v>3.1325808419768157</v>
      </c>
      <c r="G443" s="46">
        <f>IF(OR($A443="",$B443="",$C443=""),"",C443*'MPTO_working_3-way'!$I446)</f>
        <v>2.8244581362086043</v>
      </c>
      <c r="H443" s="44">
        <f>IF(OR($A443="",$B443="",$C443=""),"",'MPTO_working_3-way'!E446)</f>
        <v>3.0623628028547221</v>
      </c>
      <c r="I443" s="45">
        <f>IF(OR($A443="",$B443="",$C443=""),"",'MPTO_working_3-way'!F446)</f>
        <v>3.1363336923446932</v>
      </c>
      <c r="J443" s="46">
        <f>IF(OR($A443="",$B443="",$C443=""),"",'MPTO_working_3-way'!G446)</f>
        <v>2.8199904100187103</v>
      </c>
      <c r="K443" s="44">
        <f>IF(OR($A443="",$B443="",$C443=""),"",'OddsRatio_working_3-way'!H446)</f>
        <v>3.0616052065404249</v>
      </c>
      <c r="L443" s="45">
        <f>IF(OR($A443="",$B443="",$C443=""),"",'OddsRatio_working_3-way'!I446)</f>
        <v>3.1344902390948852</v>
      </c>
      <c r="M443" s="46">
        <f>IF(OR($A443="",$B443="",$C443=""),"",'OddsRatio_working_3-way'!J446)</f>
        <v>2.8221258138614864</v>
      </c>
      <c r="N443" s="47">
        <f t="shared" si="106"/>
        <v>32.67241883022028</v>
      </c>
      <c r="O443" s="48">
        <f t="shared" si="107"/>
        <v>31.922560037395549</v>
      </c>
      <c r="P443" s="48">
        <f t="shared" si="108"/>
        <v>35.405021132384157</v>
      </c>
      <c r="Q443" t="s">
        <v>127</v>
      </c>
      <c r="R443" t="s">
        <v>124</v>
      </c>
      <c r="S443" s="38">
        <v>44381</v>
      </c>
      <c r="T443" s="50">
        <v>100</v>
      </c>
      <c r="U443" s="50">
        <f t="shared" si="109"/>
        <v>66.442953020134226</v>
      </c>
      <c r="V443" s="50">
        <f t="shared" si="110"/>
        <v>67.21311475409837</v>
      </c>
      <c r="W443" s="50">
        <f t="shared" si="111"/>
        <v>63.63636363636364</v>
      </c>
      <c r="X443" s="50">
        <f t="shared" si="112"/>
        <v>69.150521609538004</v>
      </c>
      <c r="Y443" s="50">
        <f t="shared" si="113"/>
        <v>69.920683343502148</v>
      </c>
      <c r="Z443" s="50">
        <f t="shared" si="114"/>
        <v>66.343932225767418</v>
      </c>
      <c r="AA443" s="50">
        <f t="shared" si="115"/>
        <v>-2.7075685894037775</v>
      </c>
      <c r="AB443" s="50">
        <f t="shared" si="116"/>
        <v>-2.7075685894037775</v>
      </c>
      <c r="AC443" s="50">
        <f t="shared" si="117"/>
        <v>-2.7075685894037775</v>
      </c>
      <c r="AF443">
        <v>2.78</v>
      </c>
      <c r="AG443">
        <v>1.48</v>
      </c>
      <c r="AH443" s="66"/>
      <c r="AJ443" t="s">
        <v>442</v>
      </c>
    </row>
    <row r="444" spans="1:36" ht="15" x14ac:dyDescent="0.25">
      <c r="A444">
        <v>1.85</v>
      </c>
      <c r="B444">
        <v>3.91</v>
      </c>
      <c r="C444">
        <v>4.28</v>
      </c>
      <c r="D444" s="43">
        <f t="shared" si="93"/>
        <v>2.9939876056949366E-2</v>
      </c>
      <c r="E444" s="44">
        <f>IF(OR($A444="",$B444="",$C444=""),"",A444*'MPTO_working_3-way'!$I447)</f>
        <v>1.9053887707053565</v>
      </c>
      <c r="F444" s="45">
        <f>IF(OR($A444="",$B444="",$C444=""),"",B444*'MPTO_working_3-way'!$I447)</f>
        <v>4.0270649153826721</v>
      </c>
      <c r="G444" s="46">
        <f>IF(OR($A444="",$B444="",$C444=""),"",C444*'MPTO_working_3-way'!$I447)</f>
        <v>4.4081426695237438</v>
      </c>
      <c r="H444" s="44">
        <f>IF(OR($A444="",$B444="",$C444=""),"",'MPTO_working_3-way'!E447)</f>
        <v>1.8847988979955956</v>
      </c>
      <c r="I444" s="45">
        <f>IF(OR($A444="",$B444="",$C444=""),"",'MPTO_working_3-way'!F447)</f>
        <v>4.0687700748409341</v>
      </c>
      <c r="J444" s="46">
        <f>IF(OR($A444="",$B444="",$C444=""),"",'MPTO_working_3-way'!G447)</f>
        <v>4.4709741893308701</v>
      </c>
      <c r="K444" s="44">
        <f>IF(OR($A444="",$B444="",$C444=""),"",'OddsRatio_working_3-way'!H447)</f>
        <v>1.8925041123417086</v>
      </c>
      <c r="L444" s="45">
        <f>IF(OR($A444="",$B444="",$C444=""),"",'OddsRatio_working_3-way'!I447)</f>
        <v>4.0555140787227897</v>
      </c>
      <c r="M444" s="46">
        <f>IF(OR($A444="",$B444="",$C444=""),"",'OddsRatio_working_3-way'!J447)</f>
        <v>4.4440158688009452</v>
      </c>
      <c r="N444" s="47">
        <f t="shared" si="106"/>
        <v>52.482727691830036</v>
      </c>
      <c r="O444" s="48">
        <f t="shared" si="107"/>
        <v>24.831981132963062</v>
      </c>
      <c r="P444" s="48">
        <f t="shared" si="108"/>
        <v>22.685291175206906</v>
      </c>
      <c r="Q444" t="s">
        <v>166</v>
      </c>
      <c r="R444" t="s">
        <v>128</v>
      </c>
      <c r="S444" s="38">
        <v>44381</v>
      </c>
      <c r="T444" s="50">
        <v>100</v>
      </c>
      <c r="U444" s="50">
        <f t="shared" si="109"/>
        <v>45.945945945945937</v>
      </c>
      <c r="V444" s="50">
        <f t="shared" si="110"/>
        <v>74.424552429667528</v>
      </c>
      <c r="W444" s="50">
        <f t="shared" si="111"/>
        <v>76.635514018691595</v>
      </c>
      <c r="X444" s="50">
        <f t="shared" si="112"/>
        <v>48.939933551640891</v>
      </c>
      <c r="Y444" s="50">
        <f t="shared" si="113"/>
        <v>77.418540035362454</v>
      </c>
      <c r="Z444" s="50">
        <f t="shared" si="114"/>
        <v>79.629501624386535</v>
      </c>
      <c r="AA444" s="50">
        <f t="shared" si="115"/>
        <v>-2.9939876056949544</v>
      </c>
      <c r="AB444" s="50">
        <f t="shared" si="116"/>
        <v>-2.9939876056949259</v>
      </c>
      <c r="AC444" s="50">
        <f t="shared" si="117"/>
        <v>-2.9939876056949402</v>
      </c>
      <c r="AF444">
        <v>1.79</v>
      </c>
      <c r="AG444">
        <v>2.1</v>
      </c>
      <c r="AH444" s="66"/>
      <c r="AJ444" t="s">
        <v>442</v>
      </c>
    </row>
    <row r="445" spans="1:36" ht="15" x14ac:dyDescent="0.25">
      <c r="A445">
        <v>1.62</v>
      </c>
      <c r="B445">
        <v>4.08</v>
      </c>
      <c r="C445">
        <v>5.71</v>
      </c>
      <c r="D445" s="43">
        <f t="shared" si="93"/>
        <v>3.7513338344353775E-2</v>
      </c>
      <c r="E445" s="44">
        <f>IF(OR($A445="",$B445="",$C445=""),"",A445*'MPTO_working_3-way'!$I448)</f>
        <v>1.6807716081178532</v>
      </c>
      <c r="F445" s="45">
        <f>IF(OR($A445="",$B445="",$C445=""),"",B445*'MPTO_working_3-way'!$I448)</f>
        <v>4.2330544204449634</v>
      </c>
      <c r="G445" s="46">
        <f>IF(OR($A445="",$B445="",$C445=""),"",C445*'MPTO_working_3-way'!$I448)</f>
        <v>5.92420116194626</v>
      </c>
      <c r="H445" s="44">
        <f>IF(OR($A445="",$B445="",$C445=""),"",'MPTO_working_3-way'!E448)</f>
        <v>1.6534951871800203</v>
      </c>
      <c r="I445" s="45">
        <f>IF(OR($A445="",$B445="",$C445=""),"",'MPTO_working_3-way'!F448)</f>
        <v>4.2993445634858434</v>
      </c>
      <c r="J445" s="46">
        <f>IF(OR($A445="",$B445="",$C445=""),"",'MPTO_working_3-way'!G448)</f>
        <v>6.1490441326939589</v>
      </c>
      <c r="K445" s="44">
        <f>IF(OR($A445="",$B445="",$C445=""),"",'OddsRatio_working_3-way'!H448)</f>
        <v>1.6628588454582363</v>
      </c>
      <c r="L445" s="45">
        <f>IF(OR($A445="",$B445="",$C445=""),"",'OddsRatio_working_3-way'!I448)</f>
        <v>4.2929116838893027</v>
      </c>
      <c r="M445" s="46">
        <f>IF(OR($A445="",$B445="",$C445=""),"",'OddsRatio_working_3-way'!J448)</f>
        <v>6.035588971142408</v>
      </c>
      <c r="N445" s="47">
        <f t="shared" si="106"/>
        <v>59.496483351465642</v>
      </c>
      <c r="O445" s="48">
        <f t="shared" si="107"/>
        <v>23.623603683670186</v>
      </c>
      <c r="P445" s="48">
        <f t="shared" si="108"/>
        <v>16.879912964864161</v>
      </c>
      <c r="Q445" t="s">
        <v>232</v>
      </c>
      <c r="R445" t="s">
        <v>243</v>
      </c>
      <c r="S445" s="38">
        <v>44412</v>
      </c>
      <c r="T445" s="50">
        <v>100</v>
      </c>
      <c r="U445" s="50">
        <f t="shared" si="109"/>
        <v>38.271604938271601</v>
      </c>
      <c r="V445" s="50">
        <f t="shared" si="110"/>
        <v>75.490196078431367</v>
      </c>
      <c r="W445" s="50">
        <f t="shared" si="111"/>
        <v>82.486865148861654</v>
      </c>
      <c r="X445" s="50">
        <f t="shared" si="112"/>
        <v>42.022938772706979</v>
      </c>
      <c r="Y445" s="50">
        <f t="shared" si="113"/>
        <v>79.241529912866753</v>
      </c>
      <c r="Z445" s="50">
        <f t="shared" si="114"/>
        <v>86.238198983297025</v>
      </c>
      <c r="AA445" s="50">
        <f t="shared" si="115"/>
        <v>-3.7513338344353784</v>
      </c>
      <c r="AB445" s="50">
        <f t="shared" si="116"/>
        <v>-3.7513338344353855</v>
      </c>
      <c r="AC445" s="50">
        <f t="shared" si="117"/>
        <v>-3.7513338344353713</v>
      </c>
      <c r="AF445">
        <v>1.68</v>
      </c>
      <c r="AG445">
        <v>2.25</v>
      </c>
      <c r="AH445" s="66"/>
      <c r="AJ445" t="s">
        <v>231</v>
      </c>
    </row>
    <row r="446" spans="1:36" ht="15" x14ac:dyDescent="0.25">
      <c r="A446">
        <v>1.85</v>
      </c>
      <c r="B446">
        <v>3.87</v>
      </c>
      <c r="C446">
        <v>3.91</v>
      </c>
      <c r="D446" s="43">
        <f t="shared" si="93"/>
        <v>5.4692949060402674E-2</v>
      </c>
      <c r="E446" s="44">
        <f>IF(OR($A446="",$B446="",$C446=""),"",A446*'MPTO_working_3-way'!$I449)</f>
        <v>1.9511819557617451</v>
      </c>
      <c r="F446" s="45">
        <f>IF(OR($A446="",$B446="",$C446=""),"",B446*'MPTO_working_3-way'!$I449)</f>
        <v>4.0816617128637587</v>
      </c>
      <c r="G446" s="46">
        <f>IF(OR($A446="",$B446="",$C446=""),"",C446*'MPTO_working_3-way'!$I449)</f>
        <v>4.1238494308261746</v>
      </c>
      <c r="H446" s="44">
        <f>IF(OR($A446="",$B446="",$C446=""),"",'MPTO_working_3-way'!E449)</f>
        <v>1.9145734279636089</v>
      </c>
      <c r="I446" s="45">
        <f>IF(OR($A446="",$B446="",$C446=""),"",'MPTO_working_3-way'!F449)</f>
        <v>4.1637702475204446</v>
      </c>
      <c r="J446" s="46">
        <f>IF(OR($A446="",$B446="",$C446=""),"",'MPTO_working_3-way'!G449)</f>
        <v>4.2101098662009084</v>
      </c>
      <c r="K446" s="44">
        <f>IF(OR($A446="",$B446="",$C446=""),"",'OddsRatio_working_3-way'!H449)</f>
        <v>1.928015231361353</v>
      </c>
      <c r="L446" s="45">
        <f>IF(OR($A446="",$B446="",$C446=""),"",'OddsRatio_working_3-way'!I449)</f>
        <v>4.1334161341259792</v>
      </c>
      <c r="M446" s="46">
        <f>IF(OR($A446="",$B446="",$C446=""),"",'OddsRatio_working_3-way'!J449)</f>
        <v>4.1770874391312187</v>
      </c>
      <c r="N446" s="47">
        <f t="shared" si="106"/>
        <v>51.25098646218251</v>
      </c>
      <c r="O446" s="48">
        <f t="shared" si="107"/>
        <v>24.499825569777169</v>
      </c>
      <c r="P446" s="48">
        <f t="shared" si="108"/>
        <v>24.249187968040321</v>
      </c>
      <c r="Q446" t="s">
        <v>517</v>
      </c>
      <c r="R446" t="s">
        <v>523</v>
      </c>
      <c r="S446" s="38">
        <v>44412</v>
      </c>
      <c r="T446" s="50">
        <v>100</v>
      </c>
      <c r="U446" s="50">
        <f t="shared" si="109"/>
        <v>45.945945945945937</v>
      </c>
      <c r="V446" s="50">
        <f t="shared" si="110"/>
        <v>74.160206718346245</v>
      </c>
      <c r="W446" s="50">
        <f t="shared" si="111"/>
        <v>74.424552429667528</v>
      </c>
      <c r="X446" s="50">
        <f t="shared" si="112"/>
        <v>51.415240851986233</v>
      </c>
      <c r="Y446" s="50">
        <f t="shared" si="113"/>
        <v>79.629501624386535</v>
      </c>
      <c r="Z446" s="50">
        <f t="shared" si="114"/>
        <v>79.89384733570779</v>
      </c>
      <c r="AA446" s="50">
        <f t="shared" si="115"/>
        <v>-5.4692949060402967</v>
      </c>
      <c r="AB446" s="50">
        <f t="shared" si="116"/>
        <v>-5.4692949060402896</v>
      </c>
      <c r="AC446" s="50">
        <f t="shared" si="117"/>
        <v>-5.4692949060402611</v>
      </c>
      <c r="AF446">
        <v>1.76</v>
      </c>
      <c r="AG446">
        <v>2.06</v>
      </c>
      <c r="AH446" s="66"/>
      <c r="AJ446" t="s">
        <v>529</v>
      </c>
    </row>
    <row r="447" spans="1:36" ht="15" x14ac:dyDescent="0.25">
      <c r="A447">
        <v>3.66</v>
      </c>
      <c r="B447">
        <v>3.42</v>
      </c>
      <c r="C447">
        <v>2.0099999999999998</v>
      </c>
      <c r="D447" s="43">
        <f t="shared" si="93"/>
        <v>6.313414234550585E-2</v>
      </c>
      <c r="E447" s="44">
        <f>IF(OR($A447="",$B447="",$C447=""),"",A447*'MPTO_working_3-way'!$I450)</f>
        <v>3.8910709609845515</v>
      </c>
      <c r="F447" s="45">
        <f>IF(OR($A447="",$B447="",$C447=""),"",B447*'MPTO_working_3-way'!$I450)</f>
        <v>3.63591876682163</v>
      </c>
      <c r="G447" s="46">
        <f>IF(OR($A447="",$B447="",$C447=""),"",C447*'MPTO_working_3-way'!$I450)</f>
        <v>2.1368996261144666</v>
      </c>
      <c r="H447" s="44">
        <f>IF(OR($A447="",$B447="",$C447=""),"",'MPTO_working_3-way'!E450)</f>
        <v>3.9654320660756883</v>
      </c>
      <c r="I447" s="45">
        <f>IF(OR($A447="",$B447="",$C447=""),"",'MPTO_working_3-way'!F450)</f>
        <v>3.6852372975794792</v>
      </c>
      <c r="J447" s="46">
        <f>IF(OR($A447="",$B447="",$C447=""),"",'MPTO_working_3-way'!G450)</f>
        <v>2.0987780499450936</v>
      </c>
      <c r="K447" s="44">
        <f>IF(OR($A447="",$B447="",$C447=""),"",'OddsRatio_working_3-way'!H450)</f>
        <v>3.9328759507655278</v>
      </c>
      <c r="L447" s="45">
        <f>IF(OR($A447="",$B447="",$C447=""),"",'OddsRatio_working_3-way'!I450)</f>
        <v>3.6682555642302921</v>
      </c>
      <c r="M447" s="46">
        <f>IF(OR($A447="",$B447="",$C447=""),"",'OddsRatio_working_3-way'!J450)</f>
        <v>2.1136107933357824</v>
      </c>
      <c r="N447" s="47">
        <f t="shared" si="106"/>
        <v>25.699865410497978</v>
      </c>
      <c r="O447" s="48">
        <f t="shared" si="107"/>
        <v>27.503364737550466</v>
      </c>
      <c r="P447" s="48">
        <f t="shared" si="108"/>
        <v>46.796769851951545</v>
      </c>
      <c r="Q447" t="s">
        <v>519</v>
      </c>
      <c r="R447" t="s">
        <v>521</v>
      </c>
      <c r="S447" s="38">
        <v>44412</v>
      </c>
      <c r="T447" s="50">
        <v>100</v>
      </c>
      <c r="U447" s="50">
        <f t="shared" si="109"/>
        <v>72.67759562841529</v>
      </c>
      <c r="V447" s="50">
        <f t="shared" si="110"/>
        <v>70.760233918128648</v>
      </c>
      <c r="W447" s="50">
        <f t="shared" si="111"/>
        <v>50.248756218905463</v>
      </c>
      <c r="X447" s="50">
        <f t="shared" si="112"/>
        <v>78.991009862965882</v>
      </c>
      <c r="Y447" s="50">
        <f t="shared" si="113"/>
        <v>77.073648152679226</v>
      </c>
      <c r="Z447" s="50">
        <f t="shared" si="114"/>
        <v>56.562170453456041</v>
      </c>
      <c r="AA447" s="50">
        <f t="shared" si="115"/>
        <v>-6.3134142345505921</v>
      </c>
      <c r="AB447" s="50">
        <f t="shared" si="116"/>
        <v>-6.3134142345505779</v>
      </c>
      <c r="AC447" s="50">
        <f t="shared" si="117"/>
        <v>-6.3134142345505779</v>
      </c>
      <c r="AF447">
        <v>2.04</v>
      </c>
      <c r="AG447">
        <v>1.75</v>
      </c>
      <c r="AH447" s="66"/>
      <c r="AJ447" t="s">
        <v>529</v>
      </c>
    </row>
    <row r="448" spans="1:36" ht="15" x14ac:dyDescent="0.25">
      <c r="A448">
        <v>1.81</v>
      </c>
      <c r="B448">
        <v>3.73</v>
      </c>
      <c r="C448">
        <v>4.0999999999999996</v>
      </c>
      <c r="D448" s="43">
        <f t="shared" si="93"/>
        <v>6.4485141615002517E-2</v>
      </c>
      <c r="E448" s="44">
        <f>IF(OR($A448="",$B448="",$C448=""),"",A448*'MPTO_working_3-way'!$I451)</f>
        <v>1.9267181063231547</v>
      </c>
      <c r="F448" s="45">
        <f>IF(OR($A448="",$B448="",$C448=""),"",B448*'MPTO_working_3-way'!$I451)</f>
        <v>3.9705295782239594</v>
      </c>
      <c r="G448" s="46">
        <f>IF(OR($A448="",$B448="",$C448=""),"",C448*'MPTO_working_3-way'!$I451)</f>
        <v>4.3643890806215095</v>
      </c>
      <c r="H448" s="44">
        <f>IF(OR($A448="",$B448="",$C448=""),"",'MPTO_working_3-way'!E451)</f>
        <v>1.8832705924135307</v>
      </c>
      <c r="I448" s="45">
        <f>IF(OR($A448="",$B448="",$C448=""),"",'MPTO_working_3-way'!F451)</f>
        <v>4.0551259081073718</v>
      </c>
      <c r="J448" s="46">
        <f>IF(OR($A448="",$B448="",$C448=""),"",'MPTO_working_3-way'!G451)</f>
        <v>4.4962534375299494</v>
      </c>
      <c r="K448" s="44">
        <f>IF(OR($A448="",$B448="",$C448=""),"",'OddsRatio_working_3-way'!H451)</f>
        <v>1.8988941017115786</v>
      </c>
      <c r="L448" s="45">
        <f>IF(OR($A448="",$B448="",$C448=""),"",'OddsRatio_working_3-way'!I451)</f>
        <v>4.0296060465093957</v>
      </c>
      <c r="M448" s="46">
        <f>IF(OR($A448="",$B448="",$C448=""),"",'OddsRatio_working_3-way'!J451)</f>
        <v>4.4402119942048097</v>
      </c>
      <c r="N448" s="47">
        <f t="shared" si="106"/>
        <v>51.901728473831923</v>
      </c>
      <c r="O448" s="48">
        <f t="shared" si="107"/>
        <v>25.185557248695922</v>
      </c>
      <c r="P448" s="48">
        <f t="shared" si="108"/>
        <v>22.912714277472148</v>
      </c>
      <c r="Q448" t="s">
        <v>526</v>
      </c>
      <c r="R448" t="s">
        <v>508</v>
      </c>
      <c r="S448" s="38">
        <v>44412</v>
      </c>
      <c r="T448" s="50">
        <v>100</v>
      </c>
      <c r="U448" s="50">
        <f t="shared" si="109"/>
        <v>44.751381215469614</v>
      </c>
      <c r="V448" s="50">
        <f t="shared" si="110"/>
        <v>73.190348525469176</v>
      </c>
      <c r="W448" s="50">
        <f t="shared" si="111"/>
        <v>75.609756097560975</v>
      </c>
      <c r="X448" s="50">
        <f t="shared" si="112"/>
        <v>51.199895376969863</v>
      </c>
      <c r="Y448" s="50">
        <f t="shared" si="113"/>
        <v>79.638862686969418</v>
      </c>
      <c r="Z448" s="50">
        <f t="shared" si="114"/>
        <v>82.058270259061231</v>
      </c>
      <c r="AA448" s="50">
        <f t="shared" si="115"/>
        <v>-6.448514161500249</v>
      </c>
      <c r="AB448" s="50">
        <f t="shared" si="116"/>
        <v>-6.4485141615002419</v>
      </c>
      <c r="AC448" s="50">
        <f t="shared" si="117"/>
        <v>-6.4485141615002561</v>
      </c>
      <c r="AF448">
        <v>1.89</v>
      </c>
      <c r="AG448">
        <v>1.93</v>
      </c>
      <c r="AH448" s="66"/>
      <c r="AJ448" t="s">
        <v>513</v>
      </c>
    </row>
    <row r="449" spans="1:36" ht="15" x14ac:dyDescent="0.25">
      <c r="A449">
        <v>2.96</v>
      </c>
      <c r="B449">
        <v>3.46</v>
      </c>
      <c r="C449">
        <v>2.46</v>
      </c>
      <c r="D449" s="43">
        <f t="shared" si="93"/>
        <v>3.3359243918950732E-2</v>
      </c>
      <c r="E449" s="44">
        <f>IF(OR($A449="",$B449="",$C449=""),"",A449*'MPTO_working_3-way'!$I452)</f>
        <v>3.0587433620000941</v>
      </c>
      <c r="F449" s="45">
        <f>IF(OR($A449="",$B449="",$C449=""),"",B449*'MPTO_working_3-way'!$I452)</f>
        <v>3.5754229839595695</v>
      </c>
      <c r="G449" s="46">
        <f>IF(OR($A449="",$B449="",$C449=""),"",C449*'MPTO_working_3-way'!$I452)</f>
        <v>2.5420637400406187</v>
      </c>
      <c r="H449" s="44">
        <f>IF(OR($A449="",$B449="",$C449=""),"",'MPTO_working_3-way'!E452)</f>
        <v>3.0607426739475803</v>
      </c>
      <c r="I449" s="45">
        <f>IF(OR($A449="",$B449="",$C449=""),"",'MPTO_working_3-way'!F452)</f>
        <v>3.5984478633364083</v>
      </c>
      <c r="J449" s="46">
        <f>IF(OR($A449="",$B449="",$C449=""),"",'MPTO_working_3-way'!G452)</f>
        <v>2.5291847876425964</v>
      </c>
      <c r="K449" s="44">
        <f>IF(OR($A449="",$B449="",$C449=""),"",'OddsRatio_working_3-way'!H452)</f>
        <v>3.0607943955439922</v>
      </c>
      <c r="L449" s="45">
        <f>IF(OR($A449="",$B449="",$C449=""),"",'OddsRatio_working_3-way'!I452)</f>
        <v>3.5865072515501115</v>
      </c>
      <c r="M449" s="46">
        <f>IF(OR($A449="",$B449="",$C449=""),"",'OddsRatio_working_3-way'!J452)</f>
        <v>2.5350815395378712</v>
      </c>
      <c r="N449" s="47">
        <f t="shared" si="106"/>
        <v>32.693164533624227</v>
      </c>
      <c r="O449" s="48">
        <f t="shared" si="107"/>
        <v>27.968718791771014</v>
      </c>
      <c r="P449" s="48">
        <f t="shared" si="108"/>
        <v>39.338116674604755</v>
      </c>
      <c r="Q449" t="s">
        <v>67</v>
      </c>
      <c r="R449" t="s">
        <v>167</v>
      </c>
      <c r="S449" s="38">
        <v>44412</v>
      </c>
      <c r="T449" s="50">
        <v>100</v>
      </c>
      <c r="U449" s="50">
        <f t="shared" si="109"/>
        <v>66.21621621621621</v>
      </c>
      <c r="V449" s="50">
        <f t="shared" si="110"/>
        <v>71.098265895953759</v>
      </c>
      <c r="W449" s="50">
        <f t="shared" si="111"/>
        <v>59.349593495934961</v>
      </c>
      <c r="X449" s="50">
        <f t="shared" si="112"/>
        <v>69.552140608111273</v>
      </c>
      <c r="Y449" s="50">
        <f t="shared" si="113"/>
        <v>74.434190287848821</v>
      </c>
      <c r="Z449" s="50">
        <f t="shared" si="114"/>
        <v>62.685517887830031</v>
      </c>
      <c r="AA449" s="50">
        <f t="shared" si="115"/>
        <v>-3.3359243918950625</v>
      </c>
      <c r="AB449" s="50">
        <f t="shared" si="116"/>
        <v>-3.3359243918950625</v>
      </c>
      <c r="AC449" s="50">
        <f t="shared" si="117"/>
        <v>-3.3359243918950696</v>
      </c>
      <c r="AF449">
        <v>2.08</v>
      </c>
      <c r="AG449">
        <v>1.82</v>
      </c>
      <c r="AH449" s="66"/>
      <c r="AJ449" t="s">
        <v>442</v>
      </c>
    </row>
    <row r="450" spans="1:36" ht="15" x14ac:dyDescent="0.25">
      <c r="A450">
        <v>2.8</v>
      </c>
      <c r="B450">
        <v>3.51</v>
      </c>
      <c r="C450">
        <v>2.59</v>
      </c>
      <c r="D450" s="43">
        <f t="shared" si="93"/>
        <v>2.8143528143528052E-2</v>
      </c>
      <c r="E450" s="44">
        <f>IF(OR($A450="",$B450="",$C450=""),"",A450*'MPTO_working_3-way'!$I453)</f>
        <v>2.8788018788018785</v>
      </c>
      <c r="F450" s="45">
        <f>IF(OR($A450="",$B450="",$C450=""),"",B450*'MPTO_working_3-way'!$I453)</f>
        <v>3.6087837837837831</v>
      </c>
      <c r="G450" s="46">
        <f>IF(OR($A450="",$B450="",$C450=""),"",C450*'MPTO_working_3-way'!$I453)</f>
        <v>2.6628917378917376</v>
      </c>
      <c r="H450" s="44">
        <f>IF(OR($A450="",$B450="",$C450=""),"",'MPTO_working_3-way'!E453)</f>
        <v>2.8755324532917204</v>
      </c>
      <c r="I450" s="45">
        <f>IF(OR($A450="",$B450="",$C450=""),"",'MPTO_working_3-way'!F453)</f>
        <v>3.6295123200894306</v>
      </c>
      <c r="J450" s="46">
        <f>IF(OR($A450="",$B450="",$C450=""),"",'MPTO_working_3-way'!G453)</f>
        <v>2.6544969656857256</v>
      </c>
      <c r="K450" s="44">
        <f>IF(OR($A450="",$B450="",$C450=""),"",'OddsRatio_working_3-way'!H453)</f>
        <v>2.8777050963234192</v>
      </c>
      <c r="L450" s="45">
        <f>IF(OR($A450="",$B450="",$C450=""),"",'OddsRatio_working_3-way'!I453)</f>
        <v>3.6183554398732118</v>
      </c>
      <c r="M450" s="46">
        <f>IF(OR($A450="",$B450="",$C450=""),"",'OddsRatio_working_3-way'!J453)</f>
        <v>2.6586395017523539</v>
      </c>
      <c r="N450" s="47">
        <f t="shared" si="106"/>
        <v>34.736673175167844</v>
      </c>
      <c r="O450" s="48">
        <f t="shared" si="107"/>
        <v>27.71016663546153</v>
      </c>
      <c r="P450" s="48">
        <f t="shared" si="108"/>
        <v>37.553160189370644</v>
      </c>
      <c r="Q450" t="s">
        <v>168</v>
      </c>
      <c r="R450" t="s">
        <v>66</v>
      </c>
      <c r="S450" s="38">
        <v>44412</v>
      </c>
      <c r="T450" s="50">
        <v>100</v>
      </c>
      <c r="U450" s="50">
        <f t="shared" si="109"/>
        <v>64.285714285714292</v>
      </c>
      <c r="V450" s="50">
        <f t="shared" si="110"/>
        <v>71.509971509971507</v>
      </c>
      <c r="W450" s="50">
        <f t="shared" si="111"/>
        <v>61.389961389961393</v>
      </c>
      <c r="X450" s="50">
        <f t="shared" si="112"/>
        <v>67.100067100067108</v>
      </c>
      <c r="Y450" s="50">
        <f t="shared" si="113"/>
        <v>74.324324324324323</v>
      </c>
      <c r="Z450" s="50">
        <f t="shared" si="114"/>
        <v>64.204314204314201</v>
      </c>
      <c r="AA450" s="50">
        <f t="shared" si="115"/>
        <v>-2.8143528143528158</v>
      </c>
      <c r="AB450" s="50">
        <f t="shared" si="116"/>
        <v>-2.8143528143528158</v>
      </c>
      <c r="AC450" s="50">
        <f t="shared" si="117"/>
        <v>-2.8143528143528087</v>
      </c>
      <c r="AF450">
        <v>1.95</v>
      </c>
      <c r="AG450">
        <v>1.93</v>
      </c>
      <c r="AH450" s="66"/>
      <c r="AJ450" t="s">
        <v>442</v>
      </c>
    </row>
    <row r="451" spans="1:36" ht="15" x14ac:dyDescent="0.25">
      <c r="A451">
        <v>4.79</v>
      </c>
      <c r="B451">
        <v>3.94</v>
      </c>
      <c r="C451">
        <v>1.76</v>
      </c>
      <c r="D451" s="43">
        <f t="shared" ref="D451" si="118">IF(OR($A451="",$B451="",$C451=""),"",(1/A451)+(1/B451)+(1/C451)-1)</f>
        <v>3.0757192004184919E-2</v>
      </c>
      <c r="E451" s="44">
        <f>IF(OR($A451="",$B451="",$C451=""),"",A451*'MPTO_working_3-way'!$I454)</f>
        <v>4.9373269497000454</v>
      </c>
      <c r="F451" s="45">
        <f>IF(OR($A451="",$B451="",$C451=""),"",B451*'MPTO_working_3-way'!$I454)</f>
        <v>4.0611833364964882</v>
      </c>
      <c r="G451" s="46">
        <f>IF(OR($A451="",$B451="",$C451=""),"",C451*'MPTO_working_3-way'!$I454)</f>
        <v>1.8141326579273656</v>
      </c>
      <c r="H451" s="44">
        <f>IF(OR($A451="",$B451="",$C451=""),"",'MPTO_working_3-way'!E454)</f>
        <v>5.037380641461529</v>
      </c>
      <c r="I451" s="45">
        <f>IF(OR($A451="",$B451="",$C451=""),"",'MPTO_working_3-way'!F454)</f>
        <v>4.1058536828167087</v>
      </c>
      <c r="J451" s="46">
        <f>IF(OR($A451="",$B451="",$C451=""),"",'MPTO_working_3-way'!G454)</f>
        <v>1.792341401322278</v>
      </c>
      <c r="K451" s="44">
        <f>IF(OR($A451="",$B451="",$C451=""),"",'OddsRatio_working_3-way'!H454)</f>
        <v>4.9907780788619442</v>
      </c>
      <c r="L451" s="45">
        <f>IF(OR($A451="",$B451="",$C451=""),"",'OddsRatio_working_3-way'!I454)</f>
        <v>4.0957486944206103</v>
      </c>
      <c r="M451" s="46">
        <f>IF(OR($A451="",$B451="",$C451=""),"",'OddsRatio_working_3-way'!J454)</f>
        <v>1.8002615672651916</v>
      </c>
      <c r="N451" s="47">
        <f t="shared" si="106"/>
        <v>20.253874418034084</v>
      </c>
      <c r="O451" s="48">
        <f t="shared" si="107"/>
        <v>24.623365091975447</v>
      </c>
      <c r="P451" s="48">
        <f t="shared" si="108"/>
        <v>55.122760489990476</v>
      </c>
      <c r="Q451" t="s">
        <v>125</v>
      </c>
      <c r="R451" t="s">
        <v>65</v>
      </c>
      <c r="S451" s="38">
        <v>44412</v>
      </c>
      <c r="T451" s="50">
        <v>100</v>
      </c>
      <c r="U451" s="50">
        <f t="shared" si="109"/>
        <v>79.123173277661792</v>
      </c>
      <c r="V451" s="50">
        <f t="shared" si="110"/>
        <v>74.619289340101517</v>
      </c>
      <c r="W451" s="50">
        <f t="shared" si="111"/>
        <v>43.181818181818187</v>
      </c>
      <c r="X451" s="50">
        <f t="shared" si="112"/>
        <v>82.198892478080296</v>
      </c>
      <c r="Y451" s="50">
        <f t="shared" si="113"/>
        <v>77.695008540520021</v>
      </c>
      <c r="Z451" s="50">
        <f t="shared" si="114"/>
        <v>46.257537382236677</v>
      </c>
      <c r="AA451" s="50">
        <f t="shared" si="115"/>
        <v>-3.0757192004185043</v>
      </c>
      <c r="AB451" s="50">
        <f t="shared" si="116"/>
        <v>-3.0757192004185043</v>
      </c>
      <c r="AC451" s="50">
        <f t="shared" si="117"/>
        <v>-3.0757192004184901</v>
      </c>
      <c r="AF451">
        <v>1.76</v>
      </c>
      <c r="AG451">
        <v>2.14</v>
      </c>
      <c r="AH451" s="66"/>
      <c r="AJ451" t="s">
        <v>442</v>
      </c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s="50" customFormat="1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/>
      <c r="AD453" s="51"/>
      <c r="AE453" s="51"/>
      <c r="AF453"/>
      <c r="AG453"/>
      <c r="AH453" s="66"/>
      <c r="AI453" s="51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66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s="50" customFormat="1" ht="15" x14ac:dyDescent="0.25">
      <c r="A469" s="42"/>
      <c r="B469" s="42"/>
      <c r="C469" s="42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/>
      <c r="AD469" s="51"/>
      <c r="AE469" s="51"/>
      <c r="AF469"/>
      <c r="AG469"/>
      <c r="AH469" s="66"/>
      <c r="AI469" s="51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F477"/>
      <c r="AG477"/>
      <c r="AH477" s="66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s="50" customFormat="1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/>
      <c r="AD501" s="51"/>
      <c r="AE501" s="51"/>
      <c r="AF501"/>
      <c r="AG501"/>
      <c r="AH501" s="66"/>
      <c r="AI501" s="51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F505"/>
      <c r="AG505"/>
      <c r="AH505" s="66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s="50" customFormat="1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/>
      <c r="AD525" s="51"/>
      <c r="AE525" s="51"/>
      <c r="AF525"/>
      <c r="AG525"/>
      <c r="AH525" s="66"/>
      <c r="AI525" s="51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F529"/>
      <c r="AG529"/>
      <c r="AH529" s="66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s="50" customFormat="1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/>
      <c r="AD554" s="51"/>
      <c r="AE554" s="51"/>
      <c r="AF554"/>
      <c r="AG554"/>
      <c r="AH554" s="66"/>
      <c r="AI554" s="51"/>
      <c r="AJ554"/>
    </row>
    <row r="555" spans="1:36" s="50" customFormat="1" ht="15" x14ac:dyDescent="0.25">
      <c r="A555" s="42"/>
      <c r="B555" s="42"/>
      <c r="C555" s="42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 s="42"/>
      <c r="R555" s="42"/>
      <c r="S555" s="42"/>
      <c r="AD555" s="51"/>
      <c r="AE555" s="51"/>
      <c r="AF555" s="42"/>
      <c r="AG555" s="42"/>
      <c r="AH555" s="66"/>
      <c r="AI555" s="51"/>
      <c r="AJ555" s="42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F558"/>
      <c r="AG558"/>
      <c r="AH558" s="66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s="50" customFormat="1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/>
      <c r="AD569" s="51"/>
      <c r="AE569" s="51"/>
      <c r="AF569"/>
      <c r="AG569"/>
      <c r="AH569" s="66"/>
      <c r="AI569" s="51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F573"/>
      <c r="AG573"/>
      <c r="AH573" s="66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s="50" customFormat="1" ht="15" x14ac:dyDescent="0.25">
      <c r="A576" s="42"/>
      <c r="B576" s="42"/>
      <c r="C576" s="42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 s="42"/>
      <c r="R576" s="42"/>
      <c r="S576" s="42"/>
      <c r="AD576" s="51"/>
      <c r="AE576" s="51"/>
      <c r="AF576" s="42"/>
      <c r="AG576" s="42"/>
      <c r="AH576" s="66"/>
      <c r="AI576" s="51"/>
      <c r="AJ576" s="42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F580"/>
      <c r="AG580"/>
      <c r="AH580" s="66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s="70" customFormat="1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71"/>
      <c r="AE598" s="71"/>
      <c r="AF598"/>
      <c r="AG598"/>
      <c r="AH598" s="66"/>
      <c r="AI598" s="71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s="50" customFormat="1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AD627" s="51"/>
      <c r="AE627" s="51"/>
      <c r="AF627"/>
      <c r="AG627"/>
      <c r="AH627" s="66"/>
      <c r="AI627" s="51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 s="42"/>
      <c r="B631" s="42"/>
      <c r="C631" s="42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 s="42"/>
      <c r="R631" s="42"/>
      <c r="S631" s="52"/>
      <c r="AD631" s="51"/>
      <c r="AE631" s="51"/>
      <c r="AF631" s="42"/>
      <c r="AG631" s="42"/>
      <c r="AH631" s="66"/>
      <c r="AI631" s="51"/>
      <c r="AJ631" s="42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AD635" s="51"/>
      <c r="AE635" s="51"/>
      <c r="AF635"/>
      <c r="AG635"/>
      <c r="AH635" s="66"/>
      <c r="AI635" s="51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s="50" customFormat="1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 s="38"/>
      <c r="AD647" s="51"/>
      <c r="AE647" s="51"/>
      <c r="AF647"/>
      <c r="AG647"/>
      <c r="AH647" s="66"/>
      <c r="AI647" s="51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 s="3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 s="38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 s="38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 s="38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 s="38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 s="38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 s="38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 s="38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 s="42"/>
      <c r="R740" s="42"/>
      <c r="S740" s="42"/>
      <c r="AD740" s="51"/>
      <c r="AE740" s="51"/>
      <c r="AF740" s="42"/>
      <c r="AG740" s="42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 s="38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 s="38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 s="38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 s="38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AD750" s="51"/>
      <c r="AE750" s="51"/>
      <c r="AF750" s="42"/>
      <c r="AG750" s="42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38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38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38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38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119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119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119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2021-04-08T16:20:22Z</dcterms:modified>
</cp:coreProperties>
</file>